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U:\2 - TWHS GOLF\2022-2023\"/>
    </mc:Choice>
  </mc:AlternateContent>
  <xr:revisionPtr revIDLastSave="0" documentId="8_{F4E69137-1CEF-45E7-B37B-804C1974568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layers by Team" sheetId="7" r:id="rId1"/>
    <sheet name="Team Scores" sheetId="3" r:id="rId2"/>
    <sheet name="Individual Rankings" sheetId="8" r:id="rId3"/>
    <sheet name="Round 1 Pairings - RIVER" sheetId="17" state="hidden" r:id="rId4"/>
    <sheet name="Round 1 Pairings - HILLS" sheetId="23" state="hidden" r:id="rId5"/>
    <sheet name="Round 2 Pairings - RIVER" sheetId="24" state="hidden" r:id="rId6"/>
    <sheet name="Round 2 Pairings - HILLS" sheetId="25" state="hidden" r:id="rId7"/>
    <sheet name="Round 3 Pairings - CHAMPIONSHIP" sheetId="22" state="hidden" r:id="rId8"/>
    <sheet name="Round 3 Pairings - CONSOLATION" sheetId="26" state="hidden" r:id="rId9"/>
    <sheet name="Round 1 - RIVER" sheetId="11" state="hidden" r:id="rId10"/>
    <sheet name="Round 1 - HILLS" sheetId="12" state="hidden" r:id="rId11"/>
    <sheet name="Round 2 - RIVER" sheetId="19" state="hidden" r:id="rId12"/>
    <sheet name="Round 2 - HILLS" sheetId="20" state="hidden" r:id="rId13"/>
    <sheet name="CHAMPIONSHIP - RIVER" sheetId="21" state="hidden" r:id="rId14"/>
    <sheet name="CONSOLATION - HILLS" sheetId="13" state="hidden" r:id="rId15"/>
    <sheet name="Individual Stats" sheetId="29" state="hidden" r:id="rId16"/>
    <sheet name="Tournament Stats - RIVER" sheetId="27" state="hidden" r:id="rId17"/>
    <sheet name="Tournament Stats - HILLS" sheetId="28" state="hidden" r:id="rId18"/>
    <sheet name="Scoreboard" sheetId="10" state="hidden" r:id="rId19"/>
  </sheets>
  <definedNames>
    <definedName name="_xlnm._FilterDatabase" localSheetId="2" hidden="1">'Individual Rankings'!$B$5:$H$82</definedName>
    <definedName name="_xlnm.Print_Area" localSheetId="0">'Players by Team'!$A$1:$U$48</definedName>
    <definedName name="_xlnm.Print_Area" localSheetId="1">'Team Scores'!$A$1:$K$20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7" l="1"/>
  <c r="E15" i="8"/>
  <c r="F15" i="8"/>
  <c r="D15" i="8"/>
  <c r="B15" i="8"/>
  <c r="E71" i="8"/>
  <c r="F71" i="8"/>
  <c r="D71" i="8"/>
  <c r="B71" i="8"/>
  <c r="E79" i="8"/>
  <c r="F79" i="8"/>
  <c r="D79" i="8"/>
  <c r="B79" i="8"/>
  <c r="E60" i="8"/>
  <c r="F60" i="8"/>
  <c r="E106" i="8"/>
  <c r="F106" i="8"/>
  <c r="D60" i="8"/>
  <c r="D106" i="8"/>
  <c r="B60" i="8"/>
  <c r="B106" i="8"/>
  <c r="C6" i="8"/>
  <c r="W46" i="7"/>
  <c r="W45" i="7"/>
  <c r="W44" i="7"/>
  <c r="W43" i="7"/>
  <c r="W42" i="7"/>
  <c r="V41" i="7"/>
  <c r="U41" i="7"/>
  <c r="T41" i="7"/>
  <c r="W41" i="7" s="1"/>
  <c r="Q70" i="7"/>
  <c r="Q69" i="7"/>
  <c r="Q68" i="7"/>
  <c r="Q67" i="7"/>
  <c r="Q66" i="7"/>
  <c r="K70" i="7"/>
  <c r="K69" i="7"/>
  <c r="K68" i="7"/>
  <c r="K67" i="7"/>
  <c r="K66" i="7"/>
  <c r="E70" i="7"/>
  <c r="E69" i="7"/>
  <c r="E68" i="7"/>
  <c r="E67" i="7"/>
  <c r="E66" i="7"/>
  <c r="E78" i="7"/>
  <c r="E77" i="7"/>
  <c r="E76" i="7"/>
  <c r="E75" i="7"/>
  <c r="G60" i="8" s="1"/>
  <c r="E74" i="7"/>
  <c r="G106" i="8" s="1"/>
  <c r="N57" i="7"/>
  <c r="O57" i="7"/>
  <c r="P57" i="7"/>
  <c r="Q57" i="7"/>
  <c r="Q62" i="7"/>
  <c r="Q61" i="7"/>
  <c r="Q60" i="7"/>
  <c r="Q59" i="7"/>
  <c r="Q58" i="7"/>
  <c r="I1" i="7"/>
  <c r="J1" i="7"/>
  <c r="H1" i="7"/>
  <c r="K62" i="7"/>
  <c r="E62" i="7"/>
  <c r="K61" i="7"/>
  <c r="E61" i="7"/>
  <c r="K60" i="7"/>
  <c r="E60" i="7"/>
  <c r="K59" i="7"/>
  <c r="E59" i="7"/>
  <c r="K58" i="7"/>
  <c r="E58" i="7"/>
  <c r="J57" i="7"/>
  <c r="I57" i="7"/>
  <c r="H57" i="7"/>
  <c r="D57" i="7"/>
  <c r="C57" i="7"/>
  <c r="B57" i="7"/>
  <c r="Q54" i="7"/>
  <c r="K54" i="7"/>
  <c r="E54" i="7"/>
  <c r="Q53" i="7"/>
  <c r="K53" i="7"/>
  <c r="E53" i="7"/>
  <c r="Q52" i="7"/>
  <c r="K52" i="7"/>
  <c r="E52" i="7"/>
  <c r="Q51" i="7"/>
  <c r="K51" i="7"/>
  <c r="E51" i="7"/>
  <c r="Q50" i="7"/>
  <c r="K50" i="7"/>
  <c r="E50" i="7"/>
  <c r="P49" i="7"/>
  <c r="O49" i="7"/>
  <c r="N49" i="7"/>
  <c r="J49" i="7"/>
  <c r="I49" i="7"/>
  <c r="H49" i="7"/>
  <c r="D49" i="7"/>
  <c r="C49" i="7"/>
  <c r="B49" i="7"/>
  <c r="Q46" i="7"/>
  <c r="K46" i="7"/>
  <c r="Q45" i="7"/>
  <c r="K45" i="7"/>
  <c r="Q44" i="7"/>
  <c r="K44" i="7"/>
  <c r="Q43" i="7"/>
  <c r="K43" i="7"/>
  <c r="Q42" i="7"/>
  <c r="K42" i="7"/>
  <c r="P41" i="7"/>
  <c r="O41" i="7"/>
  <c r="N41" i="7"/>
  <c r="J41" i="7"/>
  <c r="I41" i="7"/>
  <c r="H41" i="7"/>
  <c r="K57" i="7" l="1"/>
  <c r="E49" i="7"/>
  <c r="K41" i="7"/>
  <c r="Q41" i="7"/>
  <c r="K49" i="7"/>
  <c r="E57" i="7"/>
  <c r="Q49" i="7"/>
  <c r="B41" i="7"/>
  <c r="W54" i="7"/>
  <c r="G71" i="8" s="1"/>
  <c r="W53" i="7"/>
  <c r="W52" i="7"/>
  <c r="W51" i="7"/>
  <c r="W50" i="7"/>
  <c r="V49" i="7"/>
  <c r="U49" i="7"/>
  <c r="T49" i="7"/>
  <c r="E46" i="7"/>
  <c r="G79" i="8" s="1"/>
  <c r="E45" i="7"/>
  <c r="E44" i="7"/>
  <c r="E43" i="7"/>
  <c r="E42" i="7"/>
  <c r="D41" i="7"/>
  <c r="C41" i="7"/>
  <c r="W38" i="7"/>
  <c r="Q38" i="7"/>
  <c r="W37" i="7"/>
  <c r="Q37" i="7"/>
  <c r="W36" i="7"/>
  <c r="Q36" i="7"/>
  <c r="W35" i="7"/>
  <c r="Q35" i="7"/>
  <c r="W34" i="7"/>
  <c r="Q34" i="7"/>
  <c r="V33" i="7"/>
  <c r="U33" i="7"/>
  <c r="T33" i="7"/>
  <c r="P33" i="7"/>
  <c r="O33" i="7"/>
  <c r="N33" i="7"/>
  <c r="K38" i="7"/>
  <c r="E38" i="7"/>
  <c r="K37" i="7"/>
  <c r="E37" i="7"/>
  <c r="K36" i="7"/>
  <c r="E36" i="7"/>
  <c r="K35" i="7"/>
  <c r="E35" i="7"/>
  <c r="K34" i="7"/>
  <c r="E34" i="7"/>
  <c r="J33" i="7"/>
  <c r="I33" i="7"/>
  <c r="H33" i="7"/>
  <c r="D33" i="7"/>
  <c r="C33" i="7"/>
  <c r="B33" i="7"/>
  <c r="W30" i="7"/>
  <c r="Q30" i="7"/>
  <c r="W29" i="7"/>
  <c r="Q29" i="7"/>
  <c r="W28" i="7"/>
  <c r="Q28" i="7"/>
  <c r="W27" i="7"/>
  <c r="Q27" i="7"/>
  <c r="W26" i="7"/>
  <c r="Q26" i="7"/>
  <c r="V25" i="7"/>
  <c r="U25" i="7"/>
  <c r="T25" i="7"/>
  <c r="P25" i="7"/>
  <c r="O25" i="7"/>
  <c r="N25" i="7"/>
  <c r="E120" i="8"/>
  <c r="F120" i="8"/>
  <c r="E112" i="8"/>
  <c r="F112" i="8"/>
  <c r="E33" i="8"/>
  <c r="F33" i="8"/>
  <c r="D112" i="8"/>
  <c r="D33" i="8"/>
  <c r="D120" i="8"/>
  <c r="B112" i="8"/>
  <c r="B33" i="8"/>
  <c r="B120" i="8"/>
  <c r="Q25" i="7" l="1"/>
  <c r="Q33" i="7"/>
  <c r="E33" i="7"/>
  <c r="E41" i="7"/>
  <c r="W25" i="7"/>
  <c r="K33" i="7"/>
  <c r="W33" i="7"/>
  <c r="W49" i="7"/>
  <c r="E98" i="8"/>
  <c r="F98" i="8"/>
  <c r="D98" i="8"/>
  <c r="B98" i="8"/>
  <c r="E53" i="8" l="1"/>
  <c r="F53" i="8"/>
  <c r="E82" i="8"/>
  <c r="F82" i="8"/>
  <c r="D82" i="8"/>
  <c r="D53" i="8"/>
  <c r="B82" i="8"/>
  <c r="B53" i="8"/>
  <c r="B74" i="8"/>
  <c r="D74" i="8"/>
  <c r="E74" i="8"/>
  <c r="F74" i="8"/>
  <c r="D40" i="8" l="1"/>
  <c r="E40" i="8"/>
  <c r="F40" i="8"/>
  <c r="D21" i="8"/>
  <c r="E21" i="8"/>
  <c r="F21" i="8"/>
  <c r="E49" i="8"/>
  <c r="F49" i="8"/>
  <c r="D49" i="8"/>
  <c r="B40" i="8"/>
  <c r="B21" i="8"/>
  <c r="B49" i="8"/>
  <c r="O285" i="29" l="1"/>
  <c r="N285" i="29"/>
  <c r="M285" i="29"/>
  <c r="L285" i="29"/>
  <c r="K285" i="29"/>
  <c r="J285" i="29"/>
  <c r="O284" i="29"/>
  <c r="N284" i="29"/>
  <c r="M284" i="29"/>
  <c r="L284" i="29"/>
  <c r="K284" i="29"/>
  <c r="J284" i="29"/>
  <c r="O283" i="29"/>
  <c r="N283" i="29"/>
  <c r="M283" i="29"/>
  <c r="L283" i="29"/>
  <c r="K283" i="29"/>
  <c r="J283" i="29"/>
  <c r="O282" i="29"/>
  <c r="N282" i="29"/>
  <c r="M282" i="29"/>
  <c r="L282" i="29"/>
  <c r="K282" i="29"/>
  <c r="J282" i="29"/>
  <c r="O281" i="29"/>
  <c r="N281" i="29"/>
  <c r="M281" i="29"/>
  <c r="L281" i="29"/>
  <c r="K281" i="29"/>
  <c r="J281" i="29"/>
  <c r="O278" i="29"/>
  <c r="N278" i="29"/>
  <c r="M278" i="29"/>
  <c r="L278" i="29"/>
  <c r="K278" i="29"/>
  <c r="J278" i="29"/>
  <c r="O277" i="29"/>
  <c r="N277" i="29"/>
  <c r="M277" i="29"/>
  <c r="L277" i="29"/>
  <c r="K277" i="29"/>
  <c r="J277" i="29"/>
  <c r="O276" i="29"/>
  <c r="N276" i="29"/>
  <c r="M276" i="29"/>
  <c r="L276" i="29"/>
  <c r="K276" i="29"/>
  <c r="J276" i="29"/>
  <c r="O275" i="29"/>
  <c r="N275" i="29"/>
  <c r="M275" i="29"/>
  <c r="L275" i="29"/>
  <c r="K275" i="29"/>
  <c r="J275" i="29"/>
  <c r="O274" i="29"/>
  <c r="N274" i="29"/>
  <c r="M274" i="29"/>
  <c r="L274" i="29"/>
  <c r="K274" i="29"/>
  <c r="J274" i="29"/>
  <c r="O271" i="29"/>
  <c r="N271" i="29"/>
  <c r="M271" i="29"/>
  <c r="L271" i="29"/>
  <c r="K271" i="29"/>
  <c r="J271" i="29"/>
  <c r="O270" i="29"/>
  <c r="N270" i="29"/>
  <c r="M270" i="29"/>
  <c r="L270" i="29"/>
  <c r="K270" i="29"/>
  <c r="J270" i="29"/>
  <c r="O269" i="29"/>
  <c r="N269" i="29"/>
  <c r="M269" i="29"/>
  <c r="L269" i="29"/>
  <c r="K269" i="29"/>
  <c r="J269" i="29"/>
  <c r="O268" i="29"/>
  <c r="N268" i="29"/>
  <c r="M268" i="29"/>
  <c r="L268" i="29"/>
  <c r="K268" i="29"/>
  <c r="J268" i="29"/>
  <c r="O267" i="29"/>
  <c r="N267" i="29"/>
  <c r="M267" i="29"/>
  <c r="L267" i="29"/>
  <c r="K267" i="29"/>
  <c r="J267" i="29"/>
  <c r="H285" i="29"/>
  <c r="G285" i="29"/>
  <c r="F285" i="29"/>
  <c r="E285" i="29"/>
  <c r="D285" i="29"/>
  <c r="C285" i="29"/>
  <c r="H284" i="29"/>
  <c r="G284" i="29"/>
  <c r="F284" i="29"/>
  <c r="E284" i="29"/>
  <c r="D284" i="29"/>
  <c r="C284" i="29"/>
  <c r="H283" i="29"/>
  <c r="G283" i="29"/>
  <c r="F283" i="29"/>
  <c r="E283" i="29"/>
  <c r="D283" i="29"/>
  <c r="C283" i="29"/>
  <c r="H282" i="29"/>
  <c r="G282" i="29"/>
  <c r="F282" i="29"/>
  <c r="E282" i="29"/>
  <c r="D282" i="29"/>
  <c r="C282" i="29"/>
  <c r="H281" i="29"/>
  <c r="G281" i="29"/>
  <c r="F281" i="29"/>
  <c r="E281" i="29"/>
  <c r="D281" i="29"/>
  <c r="C281" i="29"/>
  <c r="H278" i="29"/>
  <c r="G278" i="29"/>
  <c r="F278" i="29"/>
  <c r="E278" i="29"/>
  <c r="D278" i="29"/>
  <c r="C278" i="29"/>
  <c r="H277" i="29"/>
  <c r="G277" i="29"/>
  <c r="F277" i="29"/>
  <c r="E277" i="29"/>
  <c r="D277" i="29"/>
  <c r="C277" i="29"/>
  <c r="H276" i="29"/>
  <c r="G276" i="29"/>
  <c r="F276" i="29"/>
  <c r="E276" i="29"/>
  <c r="D276" i="29"/>
  <c r="C276" i="29"/>
  <c r="H275" i="29"/>
  <c r="G275" i="29"/>
  <c r="F275" i="29"/>
  <c r="E275" i="29"/>
  <c r="D275" i="29"/>
  <c r="C275" i="29"/>
  <c r="H274" i="29"/>
  <c r="G274" i="29"/>
  <c r="F274" i="29"/>
  <c r="E274" i="29"/>
  <c r="D274" i="29"/>
  <c r="C274" i="29"/>
  <c r="H271" i="29"/>
  <c r="G271" i="29"/>
  <c r="F271" i="29"/>
  <c r="E271" i="29"/>
  <c r="D271" i="29"/>
  <c r="C271" i="29"/>
  <c r="H270" i="29"/>
  <c r="G270" i="29"/>
  <c r="F270" i="29"/>
  <c r="E270" i="29"/>
  <c r="D270" i="29"/>
  <c r="C270" i="29"/>
  <c r="H269" i="29"/>
  <c r="G269" i="29"/>
  <c r="F269" i="29"/>
  <c r="E269" i="29"/>
  <c r="D269" i="29"/>
  <c r="C269" i="29"/>
  <c r="H268" i="29"/>
  <c r="G268" i="29"/>
  <c r="F268" i="29"/>
  <c r="E268" i="29"/>
  <c r="D268" i="29"/>
  <c r="C268" i="29"/>
  <c r="H267" i="29"/>
  <c r="G267" i="29"/>
  <c r="F267" i="29"/>
  <c r="E267" i="29"/>
  <c r="D267" i="29"/>
  <c r="C267" i="29"/>
  <c r="J261" i="29"/>
  <c r="K261" i="29"/>
  <c r="L261" i="29"/>
  <c r="M261" i="29"/>
  <c r="N261" i="29"/>
  <c r="O261" i="29"/>
  <c r="J262" i="29"/>
  <c r="K262" i="29"/>
  <c r="L262" i="29"/>
  <c r="M262" i="29"/>
  <c r="N262" i="29"/>
  <c r="O262" i="29"/>
  <c r="J263" i="29"/>
  <c r="K263" i="29"/>
  <c r="L263" i="29"/>
  <c r="M263" i="29"/>
  <c r="N263" i="29"/>
  <c r="O263" i="29"/>
  <c r="J264" i="29"/>
  <c r="K264" i="29"/>
  <c r="L264" i="29"/>
  <c r="M264" i="29"/>
  <c r="N264" i="29"/>
  <c r="O264" i="29"/>
  <c r="C261" i="29"/>
  <c r="D261" i="29"/>
  <c r="E261" i="29"/>
  <c r="F261" i="29"/>
  <c r="G261" i="29"/>
  <c r="H261" i="29"/>
  <c r="C262" i="29"/>
  <c r="D262" i="29"/>
  <c r="E262" i="29"/>
  <c r="F262" i="29"/>
  <c r="G262" i="29"/>
  <c r="H262" i="29"/>
  <c r="C263" i="29"/>
  <c r="D263" i="29"/>
  <c r="E263" i="29"/>
  <c r="F263" i="29"/>
  <c r="G263" i="29"/>
  <c r="H263" i="29"/>
  <c r="C264" i="29"/>
  <c r="D264" i="29"/>
  <c r="E264" i="29"/>
  <c r="F264" i="29"/>
  <c r="G264" i="29"/>
  <c r="H264" i="29"/>
  <c r="O260" i="29"/>
  <c r="N260" i="29"/>
  <c r="M260" i="29"/>
  <c r="L260" i="29"/>
  <c r="K260" i="29"/>
  <c r="J260" i="29"/>
  <c r="H260" i="29"/>
  <c r="G260" i="29"/>
  <c r="F260" i="29"/>
  <c r="E260" i="29"/>
  <c r="D260" i="29"/>
  <c r="C260" i="29"/>
  <c r="O250" i="29"/>
  <c r="N250" i="29"/>
  <c r="M250" i="29"/>
  <c r="L250" i="29"/>
  <c r="K250" i="29"/>
  <c r="J250" i="29"/>
  <c r="O249" i="29"/>
  <c r="N249" i="29"/>
  <c r="M249" i="29"/>
  <c r="L249" i="29"/>
  <c r="K249" i="29"/>
  <c r="J249" i="29"/>
  <c r="O248" i="29"/>
  <c r="N248" i="29"/>
  <c r="M248" i="29"/>
  <c r="L248" i="29"/>
  <c r="K248" i="29"/>
  <c r="J248" i="29"/>
  <c r="O247" i="29"/>
  <c r="N247" i="29"/>
  <c r="M247" i="29"/>
  <c r="L247" i="29"/>
  <c r="K247" i="29"/>
  <c r="J247" i="29"/>
  <c r="O246" i="29"/>
  <c r="N246" i="29"/>
  <c r="M246" i="29"/>
  <c r="L246" i="29"/>
  <c r="K246" i="29"/>
  <c r="J246" i="29"/>
  <c r="H250" i="29"/>
  <c r="G250" i="29"/>
  <c r="F250" i="29"/>
  <c r="E250" i="29"/>
  <c r="D250" i="29"/>
  <c r="C250" i="29"/>
  <c r="H249" i="29"/>
  <c r="G249" i="29"/>
  <c r="F249" i="29"/>
  <c r="E249" i="29"/>
  <c r="D249" i="29"/>
  <c r="C249" i="29"/>
  <c r="H248" i="29"/>
  <c r="G248" i="29"/>
  <c r="F248" i="29"/>
  <c r="E248" i="29"/>
  <c r="D248" i="29"/>
  <c r="C248" i="29"/>
  <c r="H247" i="29"/>
  <c r="G247" i="29"/>
  <c r="F247" i="29"/>
  <c r="E247" i="29"/>
  <c r="D247" i="29"/>
  <c r="C247" i="29"/>
  <c r="H246" i="29"/>
  <c r="G246" i="29"/>
  <c r="F246" i="29"/>
  <c r="E246" i="29"/>
  <c r="D246" i="29"/>
  <c r="C246" i="29"/>
  <c r="J240" i="29"/>
  <c r="K240" i="29"/>
  <c r="L240" i="29"/>
  <c r="M240" i="29"/>
  <c r="N240" i="29"/>
  <c r="O240" i="29"/>
  <c r="J241" i="29"/>
  <c r="K241" i="29"/>
  <c r="L241" i="29"/>
  <c r="M241" i="29"/>
  <c r="N241" i="29"/>
  <c r="O241" i="29"/>
  <c r="J242" i="29"/>
  <c r="K242" i="29"/>
  <c r="L242" i="29"/>
  <c r="M242" i="29"/>
  <c r="N242" i="29"/>
  <c r="O242" i="29"/>
  <c r="J243" i="29"/>
  <c r="K243" i="29"/>
  <c r="L243" i="29"/>
  <c r="M243" i="29"/>
  <c r="N243" i="29"/>
  <c r="O243" i="29"/>
  <c r="C240" i="29"/>
  <c r="D240" i="29"/>
  <c r="E240" i="29"/>
  <c r="F240" i="29"/>
  <c r="G240" i="29"/>
  <c r="H240" i="29"/>
  <c r="C241" i="29"/>
  <c r="D241" i="29"/>
  <c r="E241" i="29"/>
  <c r="F241" i="29"/>
  <c r="G241" i="29"/>
  <c r="H241" i="29"/>
  <c r="C242" i="29"/>
  <c r="D242" i="29"/>
  <c r="E242" i="29"/>
  <c r="F242" i="29"/>
  <c r="G242" i="29"/>
  <c r="H242" i="29"/>
  <c r="C243" i="29"/>
  <c r="D243" i="29"/>
  <c r="E243" i="29"/>
  <c r="F243" i="29"/>
  <c r="G243" i="29"/>
  <c r="H243" i="29"/>
  <c r="O239" i="29"/>
  <c r="N239" i="29"/>
  <c r="M239" i="29"/>
  <c r="L239" i="29"/>
  <c r="K239" i="29"/>
  <c r="J239" i="29"/>
  <c r="H239" i="29"/>
  <c r="G239" i="29"/>
  <c r="F239" i="29"/>
  <c r="E239" i="29"/>
  <c r="D239" i="29"/>
  <c r="C239" i="29"/>
  <c r="J212" i="29"/>
  <c r="K212" i="29"/>
  <c r="L212" i="29"/>
  <c r="M212" i="29"/>
  <c r="N212" i="29"/>
  <c r="O212" i="29"/>
  <c r="J213" i="29"/>
  <c r="K213" i="29"/>
  <c r="L213" i="29"/>
  <c r="M213" i="29"/>
  <c r="N213" i="29"/>
  <c r="O213" i="29"/>
  <c r="J214" i="29"/>
  <c r="K214" i="29"/>
  <c r="L214" i="29"/>
  <c r="M214" i="29"/>
  <c r="N214" i="29"/>
  <c r="O214" i="29"/>
  <c r="J215" i="29"/>
  <c r="K215" i="29"/>
  <c r="L215" i="29"/>
  <c r="M215" i="29"/>
  <c r="N215" i="29"/>
  <c r="O215" i="29"/>
  <c r="C212" i="29"/>
  <c r="D212" i="29"/>
  <c r="E212" i="29"/>
  <c r="F212" i="29"/>
  <c r="G212" i="29"/>
  <c r="H212" i="29"/>
  <c r="C213" i="29"/>
  <c r="D213" i="29"/>
  <c r="E213" i="29"/>
  <c r="F213" i="29"/>
  <c r="G213" i="29"/>
  <c r="H213" i="29"/>
  <c r="C214" i="29"/>
  <c r="D214" i="29"/>
  <c r="E214" i="29"/>
  <c r="F214" i="29"/>
  <c r="G214" i="29"/>
  <c r="H214" i="29"/>
  <c r="C215" i="29"/>
  <c r="D215" i="29"/>
  <c r="E215" i="29"/>
  <c r="F215" i="29"/>
  <c r="G215" i="29"/>
  <c r="H215" i="29"/>
  <c r="O211" i="29"/>
  <c r="N211" i="29"/>
  <c r="M211" i="29"/>
  <c r="L211" i="29"/>
  <c r="K211" i="29"/>
  <c r="J211" i="29"/>
  <c r="H211" i="29"/>
  <c r="G211" i="29"/>
  <c r="F211" i="29"/>
  <c r="E211" i="29"/>
  <c r="D211" i="29"/>
  <c r="C211" i="29"/>
  <c r="J191" i="29"/>
  <c r="K191" i="29"/>
  <c r="L191" i="29"/>
  <c r="M191" i="29"/>
  <c r="N191" i="29"/>
  <c r="O191" i="29"/>
  <c r="J192" i="29"/>
  <c r="K192" i="29"/>
  <c r="L192" i="29"/>
  <c r="M192" i="29"/>
  <c r="N192" i="29"/>
  <c r="O192" i="29"/>
  <c r="J193" i="29"/>
  <c r="K193" i="29"/>
  <c r="L193" i="29"/>
  <c r="M193" i="29"/>
  <c r="N193" i="29"/>
  <c r="O193" i="29"/>
  <c r="J194" i="29"/>
  <c r="K194" i="29"/>
  <c r="L194" i="29"/>
  <c r="M194" i="29"/>
  <c r="N194" i="29"/>
  <c r="O194" i="29"/>
  <c r="C191" i="29"/>
  <c r="D191" i="29"/>
  <c r="E191" i="29"/>
  <c r="F191" i="29"/>
  <c r="G191" i="29"/>
  <c r="H191" i="29"/>
  <c r="C192" i="29"/>
  <c r="D192" i="29"/>
  <c r="E192" i="29"/>
  <c r="F192" i="29"/>
  <c r="G192" i="29"/>
  <c r="H192" i="29"/>
  <c r="C193" i="29"/>
  <c r="D193" i="29"/>
  <c r="E193" i="29"/>
  <c r="F193" i="29"/>
  <c r="G193" i="29"/>
  <c r="H193" i="29"/>
  <c r="C194" i="29"/>
  <c r="D194" i="29"/>
  <c r="E194" i="29"/>
  <c r="F194" i="29"/>
  <c r="G194" i="29"/>
  <c r="H194" i="29"/>
  <c r="O190" i="29"/>
  <c r="N190" i="29"/>
  <c r="M190" i="29"/>
  <c r="L190" i="29"/>
  <c r="K190" i="29"/>
  <c r="J190" i="29"/>
  <c r="H190" i="29"/>
  <c r="G190" i="29"/>
  <c r="F190" i="29"/>
  <c r="E190" i="29"/>
  <c r="D190" i="29"/>
  <c r="C190" i="29"/>
  <c r="O180" i="29"/>
  <c r="N180" i="29"/>
  <c r="M180" i="29"/>
  <c r="L180" i="29"/>
  <c r="K180" i="29"/>
  <c r="J180" i="29"/>
  <c r="O179" i="29"/>
  <c r="N179" i="29"/>
  <c r="M179" i="29"/>
  <c r="L179" i="29"/>
  <c r="K179" i="29"/>
  <c r="J179" i="29"/>
  <c r="O178" i="29"/>
  <c r="N178" i="29"/>
  <c r="M178" i="29"/>
  <c r="L178" i="29"/>
  <c r="K178" i="29"/>
  <c r="J178" i="29"/>
  <c r="O177" i="29"/>
  <c r="N177" i="29"/>
  <c r="M177" i="29"/>
  <c r="L177" i="29"/>
  <c r="K177" i="29"/>
  <c r="J177" i="29"/>
  <c r="O176" i="29"/>
  <c r="N176" i="29"/>
  <c r="M176" i="29"/>
  <c r="L176" i="29"/>
  <c r="K176" i="29"/>
  <c r="J176" i="29"/>
  <c r="O173" i="29"/>
  <c r="N173" i="29"/>
  <c r="M173" i="29"/>
  <c r="L173" i="29"/>
  <c r="K173" i="29"/>
  <c r="J173" i="29"/>
  <c r="O172" i="29"/>
  <c r="N172" i="29"/>
  <c r="M172" i="29"/>
  <c r="L172" i="29"/>
  <c r="K172" i="29"/>
  <c r="J172" i="29"/>
  <c r="O171" i="29"/>
  <c r="N171" i="29"/>
  <c r="M171" i="29"/>
  <c r="L171" i="29"/>
  <c r="K171" i="29"/>
  <c r="J171" i="29"/>
  <c r="O170" i="29"/>
  <c r="N170" i="29"/>
  <c r="M170" i="29"/>
  <c r="L170" i="29"/>
  <c r="K170" i="29"/>
  <c r="J170" i="29"/>
  <c r="O169" i="29"/>
  <c r="N169" i="29"/>
  <c r="M169" i="29"/>
  <c r="L169" i="29"/>
  <c r="K169" i="29"/>
  <c r="J169" i="29"/>
  <c r="H180" i="29"/>
  <c r="G180" i="29"/>
  <c r="F180" i="29"/>
  <c r="E180" i="29"/>
  <c r="D180" i="29"/>
  <c r="C180" i="29"/>
  <c r="H179" i="29"/>
  <c r="G179" i="29"/>
  <c r="F179" i="29"/>
  <c r="E179" i="29"/>
  <c r="D179" i="29"/>
  <c r="C179" i="29"/>
  <c r="H178" i="29"/>
  <c r="G178" i="29"/>
  <c r="F178" i="29"/>
  <c r="E178" i="29"/>
  <c r="D178" i="29"/>
  <c r="C178" i="29"/>
  <c r="H177" i="29"/>
  <c r="G177" i="29"/>
  <c r="F177" i="29"/>
  <c r="E177" i="29"/>
  <c r="D177" i="29"/>
  <c r="C177" i="29"/>
  <c r="H176" i="29"/>
  <c r="G176" i="29"/>
  <c r="F176" i="29"/>
  <c r="E176" i="29"/>
  <c r="D176" i="29"/>
  <c r="C176" i="29"/>
  <c r="H173" i="29"/>
  <c r="G173" i="29"/>
  <c r="F173" i="29"/>
  <c r="E173" i="29"/>
  <c r="D173" i="29"/>
  <c r="C173" i="29"/>
  <c r="H172" i="29"/>
  <c r="G172" i="29"/>
  <c r="F172" i="29"/>
  <c r="E172" i="29"/>
  <c r="D172" i="29"/>
  <c r="C172" i="29"/>
  <c r="H171" i="29"/>
  <c r="G171" i="29"/>
  <c r="F171" i="29"/>
  <c r="E171" i="29"/>
  <c r="D171" i="29"/>
  <c r="C171" i="29"/>
  <c r="H170" i="29"/>
  <c r="G170" i="29"/>
  <c r="F170" i="29"/>
  <c r="E170" i="29"/>
  <c r="D170" i="29"/>
  <c r="C170" i="29"/>
  <c r="H169" i="29"/>
  <c r="G169" i="29"/>
  <c r="F169" i="29"/>
  <c r="E169" i="29"/>
  <c r="D169" i="29"/>
  <c r="C169" i="29"/>
  <c r="J163" i="29"/>
  <c r="K163" i="29"/>
  <c r="L163" i="29"/>
  <c r="M163" i="29"/>
  <c r="N163" i="29"/>
  <c r="O163" i="29"/>
  <c r="J164" i="29"/>
  <c r="K164" i="29"/>
  <c r="L164" i="29"/>
  <c r="M164" i="29"/>
  <c r="N164" i="29"/>
  <c r="O164" i="29"/>
  <c r="J165" i="29"/>
  <c r="K165" i="29"/>
  <c r="L165" i="29"/>
  <c r="M165" i="29"/>
  <c r="N165" i="29"/>
  <c r="O165" i="29"/>
  <c r="J166" i="29"/>
  <c r="K166" i="29"/>
  <c r="L166" i="29"/>
  <c r="M166" i="29"/>
  <c r="N166" i="29"/>
  <c r="O166" i="29"/>
  <c r="C163" i="29"/>
  <c r="D163" i="29"/>
  <c r="E163" i="29"/>
  <c r="F163" i="29"/>
  <c r="G163" i="29"/>
  <c r="H163" i="29"/>
  <c r="C164" i="29"/>
  <c r="D164" i="29"/>
  <c r="E164" i="29"/>
  <c r="F164" i="29"/>
  <c r="G164" i="29"/>
  <c r="H164" i="29"/>
  <c r="C165" i="29"/>
  <c r="D165" i="29"/>
  <c r="E165" i="29"/>
  <c r="F165" i="29"/>
  <c r="G165" i="29"/>
  <c r="H165" i="29"/>
  <c r="C166" i="29"/>
  <c r="D166" i="29"/>
  <c r="E166" i="29"/>
  <c r="F166" i="29"/>
  <c r="G166" i="29"/>
  <c r="H166" i="29"/>
  <c r="O162" i="29"/>
  <c r="N162" i="29"/>
  <c r="M162" i="29"/>
  <c r="L162" i="29"/>
  <c r="K162" i="29"/>
  <c r="J162" i="29"/>
  <c r="H162" i="29"/>
  <c r="G162" i="29"/>
  <c r="F162" i="29"/>
  <c r="E162" i="29"/>
  <c r="D162" i="29"/>
  <c r="C162" i="29"/>
  <c r="O145" i="29"/>
  <c r="N145" i="29"/>
  <c r="M145" i="29"/>
  <c r="L145" i="29"/>
  <c r="K145" i="29"/>
  <c r="J145" i="29"/>
  <c r="O144" i="29"/>
  <c r="N144" i="29"/>
  <c r="M144" i="29"/>
  <c r="L144" i="29"/>
  <c r="K144" i="29"/>
  <c r="J144" i="29"/>
  <c r="O143" i="29"/>
  <c r="N143" i="29"/>
  <c r="M143" i="29"/>
  <c r="L143" i="29"/>
  <c r="K143" i="29"/>
  <c r="J143" i="29"/>
  <c r="O142" i="29"/>
  <c r="N142" i="29"/>
  <c r="M142" i="29"/>
  <c r="L142" i="29"/>
  <c r="K142" i="29"/>
  <c r="J142" i="29"/>
  <c r="O141" i="29"/>
  <c r="N141" i="29"/>
  <c r="M141" i="29"/>
  <c r="L141" i="29"/>
  <c r="K141" i="29"/>
  <c r="J141" i="29"/>
  <c r="H145" i="29"/>
  <c r="G145" i="29"/>
  <c r="F145" i="29"/>
  <c r="E145" i="29"/>
  <c r="D145" i="29"/>
  <c r="C145" i="29"/>
  <c r="H144" i="29"/>
  <c r="G144" i="29"/>
  <c r="F144" i="29"/>
  <c r="E144" i="29"/>
  <c r="D144" i="29"/>
  <c r="C144" i="29"/>
  <c r="H143" i="29"/>
  <c r="G143" i="29"/>
  <c r="F143" i="29"/>
  <c r="E143" i="29"/>
  <c r="D143" i="29"/>
  <c r="C143" i="29"/>
  <c r="H142" i="29"/>
  <c r="G142" i="29"/>
  <c r="F142" i="29"/>
  <c r="E142" i="29"/>
  <c r="D142" i="29"/>
  <c r="C142" i="29"/>
  <c r="H141" i="29"/>
  <c r="G141" i="29"/>
  <c r="F141" i="29"/>
  <c r="E141" i="29"/>
  <c r="D141" i="29"/>
  <c r="C141" i="29"/>
  <c r="J134" i="29"/>
  <c r="K134" i="29"/>
  <c r="L134" i="29"/>
  <c r="M134" i="29"/>
  <c r="N134" i="29"/>
  <c r="O134" i="29"/>
  <c r="J135" i="29"/>
  <c r="K135" i="29"/>
  <c r="L135" i="29"/>
  <c r="M135" i="29"/>
  <c r="N135" i="29"/>
  <c r="O135" i="29"/>
  <c r="J136" i="29"/>
  <c r="K136" i="29"/>
  <c r="L136" i="29"/>
  <c r="M136" i="29"/>
  <c r="N136" i="29"/>
  <c r="O136" i="29"/>
  <c r="J137" i="29"/>
  <c r="K137" i="29"/>
  <c r="L137" i="29"/>
  <c r="M137" i="29"/>
  <c r="N137" i="29"/>
  <c r="O137" i="29"/>
  <c r="J138" i="29"/>
  <c r="K138" i="29"/>
  <c r="L138" i="29"/>
  <c r="M138" i="29"/>
  <c r="N138" i="29"/>
  <c r="O138" i="29"/>
  <c r="C135" i="29"/>
  <c r="D135" i="29"/>
  <c r="E135" i="29"/>
  <c r="F135" i="29"/>
  <c r="G135" i="29"/>
  <c r="H135" i="29"/>
  <c r="C136" i="29"/>
  <c r="D136" i="29"/>
  <c r="E136" i="29"/>
  <c r="F136" i="29"/>
  <c r="G136" i="29"/>
  <c r="H136" i="29"/>
  <c r="C137" i="29"/>
  <c r="D137" i="29"/>
  <c r="E137" i="29"/>
  <c r="F137" i="29"/>
  <c r="G137" i="29"/>
  <c r="H137" i="29"/>
  <c r="C138" i="29"/>
  <c r="D138" i="29"/>
  <c r="E138" i="29"/>
  <c r="F138" i="29"/>
  <c r="G138" i="29"/>
  <c r="H138" i="29"/>
  <c r="H134" i="29"/>
  <c r="G134" i="29"/>
  <c r="F134" i="29"/>
  <c r="E134" i="29"/>
  <c r="D134" i="29"/>
  <c r="C134" i="29"/>
  <c r="O124" i="29"/>
  <c r="N124" i="29"/>
  <c r="M124" i="29"/>
  <c r="L124" i="29"/>
  <c r="K124" i="29"/>
  <c r="J124" i="29"/>
  <c r="O123" i="29"/>
  <c r="N123" i="29"/>
  <c r="M123" i="29"/>
  <c r="L123" i="29"/>
  <c r="K123" i="29"/>
  <c r="J123" i="29"/>
  <c r="O122" i="29"/>
  <c r="N122" i="29"/>
  <c r="M122" i="29"/>
  <c r="L122" i="29"/>
  <c r="K122" i="29"/>
  <c r="J122" i="29"/>
  <c r="O121" i="29"/>
  <c r="N121" i="29"/>
  <c r="M121" i="29"/>
  <c r="L121" i="29"/>
  <c r="K121" i="29"/>
  <c r="J121" i="29"/>
  <c r="O120" i="29"/>
  <c r="N120" i="29"/>
  <c r="M120" i="29"/>
  <c r="L120" i="29"/>
  <c r="K120" i="29"/>
  <c r="J120" i="29"/>
  <c r="H124" i="29"/>
  <c r="G124" i="29"/>
  <c r="F124" i="29"/>
  <c r="E124" i="29"/>
  <c r="D124" i="29"/>
  <c r="C124" i="29"/>
  <c r="H123" i="29"/>
  <c r="G123" i="29"/>
  <c r="F123" i="29"/>
  <c r="E123" i="29"/>
  <c r="D123" i="29"/>
  <c r="C123" i="29"/>
  <c r="H122" i="29"/>
  <c r="G122" i="29"/>
  <c r="F122" i="29"/>
  <c r="E122" i="29"/>
  <c r="D122" i="29"/>
  <c r="C122" i="29"/>
  <c r="H121" i="29"/>
  <c r="G121" i="29"/>
  <c r="F121" i="29"/>
  <c r="E121" i="29"/>
  <c r="D121" i="29"/>
  <c r="C121" i="29"/>
  <c r="H120" i="29"/>
  <c r="G120" i="29"/>
  <c r="F120" i="29"/>
  <c r="E120" i="29"/>
  <c r="D120" i="29"/>
  <c r="C120" i="29"/>
  <c r="J114" i="29"/>
  <c r="K114" i="29"/>
  <c r="L114" i="29"/>
  <c r="M114" i="29"/>
  <c r="N114" i="29"/>
  <c r="O114" i="29"/>
  <c r="J115" i="29"/>
  <c r="K115" i="29"/>
  <c r="L115" i="29"/>
  <c r="M115" i="29"/>
  <c r="N115" i="29"/>
  <c r="O115" i="29"/>
  <c r="J116" i="29"/>
  <c r="K116" i="29"/>
  <c r="L116" i="29"/>
  <c r="M116" i="29"/>
  <c r="N116" i="29"/>
  <c r="O116" i="29"/>
  <c r="J117" i="29"/>
  <c r="K117" i="29"/>
  <c r="L117" i="29"/>
  <c r="M117" i="29"/>
  <c r="N117" i="29"/>
  <c r="O117" i="29"/>
  <c r="C114" i="29"/>
  <c r="D114" i="29"/>
  <c r="E114" i="29"/>
  <c r="F114" i="29"/>
  <c r="G114" i="29"/>
  <c r="H114" i="29"/>
  <c r="C115" i="29"/>
  <c r="D115" i="29"/>
  <c r="E115" i="29"/>
  <c r="F115" i="29"/>
  <c r="G115" i="29"/>
  <c r="H115" i="29"/>
  <c r="C116" i="29"/>
  <c r="D116" i="29"/>
  <c r="E116" i="29"/>
  <c r="F116" i="29"/>
  <c r="G116" i="29"/>
  <c r="H116" i="29"/>
  <c r="C117" i="29"/>
  <c r="D117" i="29"/>
  <c r="E117" i="29"/>
  <c r="F117" i="29"/>
  <c r="G117" i="29"/>
  <c r="H117" i="29"/>
  <c r="O113" i="29"/>
  <c r="N113" i="29"/>
  <c r="M113" i="29"/>
  <c r="L113" i="29"/>
  <c r="K113" i="29"/>
  <c r="J113" i="29"/>
  <c r="H113" i="29"/>
  <c r="G113" i="29"/>
  <c r="F113" i="29"/>
  <c r="E113" i="29"/>
  <c r="D113" i="29"/>
  <c r="C113" i="29"/>
  <c r="O96" i="29"/>
  <c r="N96" i="29"/>
  <c r="M96" i="29"/>
  <c r="L96" i="29"/>
  <c r="K96" i="29"/>
  <c r="J96" i="29"/>
  <c r="O95" i="29"/>
  <c r="N95" i="29"/>
  <c r="M95" i="29"/>
  <c r="L95" i="29"/>
  <c r="K95" i="29"/>
  <c r="J95" i="29"/>
  <c r="O94" i="29"/>
  <c r="N94" i="29"/>
  <c r="M94" i="29"/>
  <c r="L94" i="29"/>
  <c r="K94" i="29"/>
  <c r="J94" i="29"/>
  <c r="O93" i="29"/>
  <c r="N93" i="29"/>
  <c r="M93" i="29"/>
  <c r="L93" i="29"/>
  <c r="K93" i="29"/>
  <c r="J93" i="29"/>
  <c r="O92" i="29"/>
  <c r="N92" i="29"/>
  <c r="M92" i="29"/>
  <c r="L92" i="29"/>
  <c r="K92" i="29"/>
  <c r="J92" i="29"/>
  <c r="O89" i="29"/>
  <c r="N89" i="29"/>
  <c r="M89" i="29"/>
  <c r="L89" i="29"/>
  <c r="K89" i="29"/>
  <c r="J89" i="29"/>
  <c r="O88" i="29"/>
  <c r="N88" i="29"/>
  <c r="M88" i="29"/>
  <c r="L88" i="29"/>
  <c r="K88" i="29"/>
  <c r="J88" i="29"/>
  <c r="O87" i="29"/>
  <c r="N87" i="29"/>
  <c r="M87" i="29"/>
  <c r="L87" i="29"/>
  <c r="K87" i="29"/>
  <c r="J87" i="29"/>
  <c r="O86" i="29"/>
  <c r="N86" i="29"/>
  <c r="M86" i="29"/>
  <c r="L86" i="29"/>
  <c r="K86" i="29"/>
  <c r="J86" i="29"/>
  <c r="O85" i="29"/>
  <c r="N85" i="29"/>
  <c r="M85" i="29"/>
  <c r="L85" i="29"/>
  <c r="K85" i="29"/>
  <c r="J85" i="29"/>
  <c r="H96" i="29"/>
  <c r="G96" i="29"/>
  <c r="F96" i="29"/>
  <c r="E96" i="29"/>
  <c r="D96" i="29"/>
  <c r="C96" i="29"/>
  <c r="H95" i="29"/>
  <c r="G95" i="29"/>
  <c r="F95" i="29"/>
  <c r="E95" i="29"/>
  <c r="D95" i="29"/>
  <c r="C95" i="29"/>
  <c r="H94" i="29"/>
  <c r="G94" i="29"/>
  <c r="F94" i="29"/>
  <c r="E94" i="29"/>
  <c r="D94" i="29"/>
  <c r="C94" i="29"/>
  <c r="H93" i="29"/>
  <c r="G93" i="29"/>
  <c r="F93" i="29"/>
  <c r="E93" i="29"/>
  <c r="D93" i="29"/>
  <c r="C93" i="29"/>
  <c r="H92" i="29"/>
  <c r="G92" i="29"/>
  <c r="F92" i="29"/>
  <c r="E92" i="29"/>
  <c r="D92" i="29"/>
  <c r="C92" i="29"/>
  <c r="H89" i="29"/>
  <c r="G89" i="29"/>
  <c r="F89" i="29"/>
  <c r="E89" i="29"/>
  <c r="D89" i="29"/>
  <c r="C89" i="29"/>
  <c r="H88" i="29"/>
  <c r="G88" i="29"/>
  <c r="F88" i="29"/>
  <c r="E88" i="29"/>
  <c r="D88" i="29"/>
  <c r="C88" i="29"/>
  <c r="H87" i="29"/>
  <c r="G87" i="29"/>
  <c r="F87" i="29"/>
  <c r="E87" i="29"/>
  <c r="D87" i="29"/>
  <c r="C87" i="29"/>
  <c r="H86" i="29"/>
  <c r="G86" i="29"/>
  <c r="F86" i="29"/>
  <c r="E86" i="29"/>
  <c r="D86" i="29"/>
  <c r="C86" i="29"/>
  <c r="H85" i="29"/>
  <c r="G85" i="29"/>
  <c r="F85" i="29"/>
  <c r="E85" i="29"/>
  <c r="D85" i="29"/>
  <c r="C85" i="29"/>
  <c r="J79" i="29"/>
  <c r="K79" i="29"/>
  <c r="L79" i="29"/>
  <c r="M79" i="29"/>
  <c r="N79" i="29"/>
  <c r="O79" i="29"/>
  <c r="J80" i="29"/>
  <c r="K80" i="29"/>
  <c r="L80" i="29"/>
  <c r="M80" i="29"/>
  <c r="N80" i="29"/>
  <c r="O80" i="29"/>
  <c r="J81" i="29"/>
  <c r="K81" i="29"/>
  <c r="L81" i="29"/>
  <c r="M81" i="29"/>
  <c r="N81" i="29"/>
  <c r="O81" i="29"/>
  <c r="J82" i="29"/>
  <c r="K82" i="29"/>
  <c r="L82" i="29"/>
  <c r="M82" i="29"/>
  <c r="N82" i="29"/>
  <c r="O82" i="29"/>
  <c r="O78" i="29"/>
  <c r="N78" i="29"/>
  <c r="M78" i="29"/>
  <c r="L78" i="29"/>
  <c r="K78" i="29"/>
  <c r="J78" i="29"/>
  <c r="C79" i="29"/>
  <c r="D79" i="29"/>
  <c r="E79" i="29"/>
  <c r="F79" i="29"/>
  <c r="G79" i="29"/>
  <c r="H79" i="29"/>
  <c r="C80" i="29"/>
  <c r="D80" i="29"/>
  <c r="E80" i="29"/>
  <c r="F80" i="29"/>
  <c r="G80" i="29"/>
  <c r="H80" i="29"/>
  <c r="C81" i="29"/>
  <c r="D81" i="29"/>
  <c r="E81" i="29"/>
  <c r="F81" i="29"/>
  <c r="G81" i="29"/>
  <c r="H81" i="29"/>
  <c r="C82" i="29"/>
  <c r="D82" i="29"/>
  <c r="E82" i="29"/>
  <c r="F82" i="29"/>
  <c r="G82" i="29"/>
  <c r="H82" i="29"/>
  <c r="H78" i="29"/>
  <c r="G78" i="29"/>
  <c r="F78" i="29"/>
  <c r="E78" i="29"/>
  <c r="D78" i="29"/>
  <c r="C78" i="29" l="1"/>
  <c r="O61" i="29"/>
  <c r="N61" i="29"/>
  <c r="M61" i="29"/>
  <c r="L61" i="29"/>
  <c r="K61" i="29"/>
  <c r="J61" i="29"/>
  <c r="O60" i="29"/>
  <c r="N60" i="29"/>
  <c r="M60" i="29"/>
  <c r="L60" i="29"/>
  <c r="K60" i="29"/>
  <c r="J60" i="29"/>
  <c r="O59" i="29"/>
  <c r="N59" i="29"/>
  <c r="M59" i="29"/>
  <c r="L59" i="29"/>
  <c r="K59" i="29"/>
  <c r="J59" i="29"/>
  <c r="O58" i="29"/>
  <c r="N58" i="29"/>
  <c r="M58" i="29"/>
  <c r="L58" i="29"/>
  <c r="K58" i="29"/>
  <c r="J58" i="29"/>
  <c r="O57" i="29"/>
  <c r="N57" i="29"/>
  <c r="M57" i="29"/>
  <c r="L57" i="29"/>
  <c r="K57" i="29"/>
  <c r="J57" i="29"/>
  <c r="O54" i="29"/>
  <c r="N54" i="29"/>
  <c r="M54" i="29"/>
  <c r="L54" i="29"/>
  <c r="K54" i="29"/>
  <c r="J54" i="29"/>
  <c r="O53" i="29"/>
  <c r="N53" i="29"/>
  <c r="M53" i="29"/>
  <c r="L53" i="29"/>
  <c r="K53" i="29"/>
  <c r="J53" i="29"/>
  <c r="O52" i="29"/>
  <c r="N52" i="29"/>
  <c r="M52" i="29"/>
  <c r="L52" i="29"/>
  <c r="K52" i="29"/>
  <c r="J52" i="29"/>
  <c r="O51" i="29"/>
  <c r="N51" i="29"/>
  <c r="M51" i="29"/>
  <c r="L51" i="29"/>
  <c r="K51" i="29"/>
  <c r="J51" i="29"/>
  <c r="O50" i="29"/>
  <c r="N50" i="29"/>
  <c r="M50" i="29"/>
  <c r="L50" i="29"/>
  <c r="K50" i="29"/>
  <c r="J50" i="29"/>
  <c r="H61" i="29"/>
  <c r="G61" i="29"/>
  <c r="F61" i="29"/>
  <c r="E61" i="29"/>
  <c r="D61" i="29"/>
  <c r="C61" i="29"/>
  <c r="H60" i="29"/>
  <c r="G60" i="29"/>
  <c r="F60" i="29"/>
  <c r="E60" i="29"/>
  <c r="D60" i="29"/>
  <c r="C60" i="29"/>
  <c r="H59" i="29"/>
  <c r="G59" i="29"/>
  <c r="F59" i="29"/>
  <c r="E59" i="29"/>
  <c r="D59" i="29"/>
  <c r="C59" i="29"/>
  <c r="H58" i="29"/>
  <c r="G58" i="29"/>
  <c r="F58" i="29"/>
  <c r="E58" i="29"/>
  <c r="D58" i="29"/>
  <c r="C58" i="29"/>
  <c r="H57" i="29"/>
  <c r="G57" i="29"/>
  <c r="F57" i="29"/>
  <c r="E57" i="29"/>
  <c r="D57" i="29"/>
  <c r="C57" i="29"/>
  <c r="H54" i="29"/>
  <c r="G54" i="29"/>
  <c r="F54" i="29"/>
  <c r="E54" i="29"/>
  <c r="D54" i="29"/>
  <c r="C54" i="29"/>
  <c r="H53" i="29"/>
  <c r="G53" i="29"/>
  <c r="F53" i="29"/>
  <c r="E53" i="29"/>
  <c r="D53" i="29"/>
  <c r="C53" i="29"/>
  <c r="H52" i="29"/>
  <c r="G52" i="29"/>
  <c r="F52" i="29"/>
  <c r="E52" i="29"/>
  <c r="D52" i="29"/>
  <c r="C52" i="29"/>
  <c r="H51" i="29"/>
  <c r="G51" i="29"/>
  <c r="F51" i="29"/>
  <c r="E51" i="29"/>
  <c r="D51" i="29"/>
  <c r="C51" i="29"/>
  <c r="H50" i="29"/>
  <c r="G50" i="29"/>
  <c r="F50" i="29"/>
  <c r="E50" i="29"/>
  <c r="D50" i="29"/>
  <c r="C50" i="29"/>
  <c r="J44" i="29"/>
  <c r="K44" i="29"/>
  <c r="L44" i="29"/>
  <c r="M44" i="29"/>
  <c r="N44" i="29"/>
  <c r="O44" i="29"/>
  <c r="J45" i="29"/>
  <c r="K45" i="29"/>
  <c r="L45" i="29"/>
  <c r="M45" i="29"/>
  <c r="N45" i="29"/>
  <c r="O45" i="29"/>
  <c r="J46" i="29"/>
  <c r="K46" i="29"/>
  <c r="L46" i="29"/>
  <c r="M46" i="29"/>
  <c r="N46" i="29"/>
  <c r="O46" i="29"/>
  <c r="J47" i="29"/>
  <c r="K47" i="29"/>
  <c r="L47" i="29"/>
  <c r="M47" i="29"/>
  <c r="N47" i="29"/>
  <c r="O47" i="29"/>
  <c r="O43" i="29"/>
  <c r="N43" i="29"/>
  <c r="M43" i="29"/>
  <c r="L43" i="29"/>
  <c r="K43" i="29"/>
  <c r="J43" i="29"/>
  <c r="C44" i="29" l="1"/>
  <c r="D44" i="29"/>
  <c r="E44" i="29"/>
  <c r="F44" i="29"/>
  <c r="G44" i="29"/>
  <c r="H44" i="29"/>
  <c r="C45" i="29"/>
  <c r="D45" i="29"/>
  <c r="E45" i="29"/>
  <c r="F45" i="29"/>
  <c r="G45" i="29"/>
  <c r="H45" i="29"/>
  <c r="C46" i="29"/>
  <c r="D46" i="29"/>
  <c r="E46" i="29"/>
  <c r="F46" i="29"/>
  <c r="G46" i="29"/>
  <c r="H46" i="29"/>
  <c r="C47" i="29"/>
  <c r="D47" i="29"/>
  <c r="E47" i="29"/>
  <c r="F47" i="29"/>
  <c r="G47" i="29"/>
  <c r="H47" i="29"/>
  <c r="G43" i="29"/>
  <c r="H43" i="29"/>
  <c r="F43" i="29"/>
  <c r="D43" i="29"/>
  <c r="C43" i="29"/>
  <c r="E43" i="29"/>
  <c r="O299" i="29"/>
  <c r="N299" i="29"/>
  <c r="M299" i="29"/>
  <c r="L299" i="29"/>
  <c r="K299" i="29"/>
  <c r="J299" i="29"/>
  <c r="O298" i="29"/>
  <c r="N298" i="29"/>
  <c r="M298" i="29"/>
  <c r="L298" i="29"/>
  <c r="K298" i="29"/>
  <c r="J298" i="29"/>
  <c r="O297" i="29"/>
  <c r="N297" i="29"/>
  <c r="M297" i="29"/>
  <c r="L297" i="29"/>
  <c r="K297" i="29"/>
  <c r="J297" i="29"/>
  <c r="O296" i="29"/>
  <c r="N296" i="29"/>
  <c r="M296" i="29"/>
  <c r="L296" i="29"/>
  <c r="K296" i="29"/>
  <c r="J296" i="29"/>
  <c r="O295" i="29"/>
  <c r="N295" i="29"/>
  <c r="M295" i="29"/>
  <c r="L295" i="29"/>
  <c r="K295" i="29"/>
  <c r="J295" i="29"/>
  <c r="J289" i="29"/>
  <c r="J290" i="29"/>
  <c r="J291" i="29"/>
  <c r="J292" i="29"/>
  <c r="J288" i="29"/>
  <c r="H299" i="29"/>
  <c r="G299" i="29"/>
  <c r="F299" i="29"/>
  <c r="E299" i="29"/>
  <c r="D299" i="29"/>
  <c r="C299" i="29"/>
  <c r="H298" i="29"/>
  <c r="G298" i="29"/>
  <c r="F298" i="29"/>
  <c r="E298" i="29"/>
  <c r="D298" i="29"/>
  <c r="C298" i="29"/>
  <c r="H297" i="29"/>
  <c r="G297" i="29"/>
  <c r="F297" i="29"/>
  <c r="E297" i="29"/>
  <c r="D297" i="29"/>
  <c r="C297" i="29"/>
  <c r="H296" i="29"/>
  <c r="G296" i="29"/>
  <c r="F296" i="29"/>
  <c r="E296" i="29"/>
  <c r="D296" i="29"/>
  <c r="C296" i="29"/>
  <c r="H295" i="29"/>
  <c r="G295" i="29"/>
  <c r="F295" i="29"/>
  <c r="E295" i="29"/>
  <c r="D295" i="29"/>
  <c r="C295" i="29"/>
  <c r="K289" i="29"/>
  <c r="L289" i="29"/>
  <c r="M289" i="29"/>
  <c r="N289" i="29"/>
  <c r="O289" i="29"/>
  <c r="K290" i="29"/>
  <c r="L290" i="29"/>
  <c r="M290" i="29"/>
  <c r="N290" i="29"/>
  <c r="O290" i="29"/>
  <c r="K291" i="29"/>
  <c r="L291" i="29"/>
  <c r="M291" i="29"/>
  <c r="N291" i="29"/>
  <c r="O291" i="29"/>
  <c r="K292" i="29"/>
  <c r="L292" i="29"/>
  <c r="M292" i="29"/>
  <c r="N292" i="29"/>
  <c r="O292" i="29"/>
  <c r="C289" i="29"/>
  <c r="D289" i="29"/>
  <c r="E289" i="29"/>
  <c r="F289" i="29"/>
  <c r="G289" i="29"/>
  <c r="H289" i="29"/>
  <c r="C290" i="29"/>
  <c r="D290" i="29"/>
  <c r="E290" i="29"/>
  <c r="F290" i="29"/>
  <c r="G290" i="29"/>
  <c r="H290" i="29"/>
  <c r="C291" i="29"/>
  <c r="D291" i="29"/>
  <c r="E291" i="29"/>
  <c r="F291" i="29"/>
  <c r="G291" i="29"/>
  <c r="H291" i="29"/>
  <c r="C292" i="29"/>
  <c r="D292" i="29"/>
  <c r="E292" i="29"/>
  <c r="F292" i="29"/>
  <c r="G292" i="29"/>
  <c r="H292" i="29"/>
  <c r="O254" i="29"/>
  <c r="O255" i="29"/>
  <c r="O256" i="29"/>
  <c r="O257" i="29"/>
  <c r="O253" i="29"/>
  <c r="O288" i="29"/>
  <c r="N288" i="29"/>
  <c r="M288" i="29"/>
  <c r="L288" i="29"/>
  <c r="K288" i="29"/>
  <c r="H288" i="29"/>
  <c r="G288" i="29"/>
  <c r="F288" i="29"/>
  <c r="E288" i="29"/>
  <c r="D288" i="29"/>
  <c r="C288" i="29"/>
  <c r="J254" i="29"/>
  <c r="K254" i="29"/>
  <c r="L254" i="29"/>
  <c r="M254" i="29"/>
  <c r="N254" i="29"/>
  <c r="J255" i="29"/>
  <c r="K255" i="29"/>
  <c r="L255" i="29"/>
  <c r="M255" i="29"/>
  <c r="N255" i="29"/>
  <c r="J256" i="29"/>
  <c r="K256" i="29"/>
  <c r="L256" i="29"/>
  <c r="M256" i="29"/>
  <c r="N256" i="29"/>
  <c r="J257" i="29"/>
  <c r="K257" i="29"/>
  <c r="L257" i="29"/>
  <c r="M257" i="29"/>
  <c r="N257" i="29"/>
  <c r="C254" i="29"/>
  <c r="D254" i="29"/>
  <c r="E254" i="29"/>
  <c r="F254" i="29"/>
  <c r="G254" i="29"/>
  <c r="H254" i="29"/>
  <c r="C255" i="29"/>
  <c r="D255" i="29"/>
  <c r="E255" i="29"/>
  <c r="F255" i="29"/>
  <c r="G255" i="29"/>
  <c r="H255" i="29"/>
  <c r="C256" i="29"/>
  <c r="D256" i="29"/>
  <c r="E256" i="29"/>
  <c r="F256" i="29"/>
  <c r="G256" i="29"/>
  <c r="H256" i="29"/>
  <c r="C257" i="29"/>
  <c r="D257" i="29"/>
  <c r="E257" i="29"/>
  <c r="F257" i="29"/>
  <c r="G257" i="29"/>
  <c r="H257" i="29"/>
  <c r="N253" i="29"/>
  <c r="M253" i="29"/>
  <c r="L253" i="29"/>
  <c r="K253" i="29"/>
  <c r="J253" i="29"/>
  <c r="H253" i="29"/>
  <c r="G253" i="29"/>
  <c r="F253" i="29"/>
  <c r="E253" i="29"/>
  <c r="D253" i="29"/>
  <c r="C253" i="29"/>
  <c r="O236" i="29"/>
  <c r="N236" i="29"/>
  <c r="M236" i="29"/>
  <c r="L236" i="29"/>
  <c r="K236" i="29"/>
  <c r="J236" i="29"/>
  <c r="O235" i="29"/>
  <c r="N235" i="29"/>
  <c r="M235" i="29"/>
  <c r="L235" i="29"/>
  <c r="K235" i="29"/>
  <c r="J235" i="29"/>
  <c r="O234" i="29"/>
  <c r="N234" i="29"/>
  <c r="M234" i="29"/>
  <c r="L234" i="29"/>
  <c r="K234" i="29"/>
  <c r="J234" i="29"/>
  <c r="O233" i="29"/>
  <c r="N233" i="29"/>
  <c r="M233" i="29"/>
  <c r="L233" i="29"/>
  <c r="K233" i="29"/>
  <c r="J233" i="29"/>
  <c r="O232" i="29"/>
  <c r="N232" i="29"/>
  <c r="M232" i="29"/>
  <c r="L232" i="29"/>
  <c r="K232" i="29"/>
  <c r="J232" i="29"/>
  <c r="H236" i="29"/>
  <c r="G236" i="29"/>
  <c r="F236" i="29"/>
  <c r="E236" i="29"/>
  <c r="D236" i="29"/>
  <c r="C236" i="29"/>
  <c r="H235" i="29"/>
  <c r="G235" i="29"/>
  <c r="F235" i="29"/>
  <c r="E235" i="29"/>
  <c r="D235" i="29"/>
  <c r="C235" i="29"/>
  <c r="H234" i="29"/>
  <c r="G234" i="29"/>
  <c r="F234" i="29"/>
  <c r="E234" i="29"/>
  <c r="D234" i="29"/>
  <c r="C234" i="29"/>
  <c r="H233" i="29"/>
  <c r="G233" i="29"/>
  <c r="F233" i="29"/>
  <c r="E233" i="29"/>
  <c r="D233" i="29"/>
  <c r="C233" i="29"/>
  <c r="H232" i="29"/>
  <c r="G232" i="29"/>
  <c r="F232" i="29"/>
  <c r="E232" i="29"/>
  <c r="D232" i="29"/>
  <c r="C232" i="29"/>
  <c r="O229" i="29"/>
  <c r="N229" i="29"/>
  <c r="M229" i="29"/>
  <c r="L229" i="29"/>
  <c r="K229" i="29"/>
  <c r="J229" i="29"/>
  <c r="O228" i="29"/>
  <c r="N228" i="29"/>
  <c r="M228" i="29"/>
  <c r="L228" i="29"/>
  <c r="K228" i="29"/>
  <c r="J228" i="29"/>
  <c r="O227" i="29"/>
  <c r="N227" i="29"/>
  <c r="M227" i="29"/>
  <c r="L227" i="29"/>
  <c r="K227" i="29"/>
  <c r="J227" i="29"/>
  <c r="O226" i="29"/>
  <c r="N226" i="29"/>
  <c r="M226" i="29"/>
  <c r="L226" i="29"/>
  <c r="K226" i="29"/>
  <c r="J226" i="29"/>
  <c r="O225" i="29"/>
  <c r="N225" i="29"/>
  <c r="M225" i="29"/>
  <c r="L225" i="29"/>
  <c r="K225" i="29"/>
  <c r="J225" i="29"/>
  <c r="H229" i="29"/>
  <c r="G229" i="29"/>
  <c r="F229" i="29"/>
  <c r="E229" i="29"/>
  <c r="D229" i="29"/>
  <c r="C229" i="29"/>
  <c r="H228" i="29"/>
  <c r="G228" i="29"/>
  <c r="F228" i="29"/>
  <c r="E228" i="29"/>
  <c r="D228" i="29"/>
  <c r="C228" i="29"/>
  <c r="H227" i="29"/>
  <c r="G227" i="29"/>
  <c r="F227" i="29"/>
  <c r="E227" i="29"/>
  <c r="D227" i="29"/>
  <c r="C227" i="29"/>
  <c r="H226" i="29"/>
  <c r="G226" i="29"/>
  <c r="F226" i="29"/>
  <c r="E226" i="29"/>
  <c r="D226" i="29"/>
  <c r="C226" i="29"/>
  <c r="H225" i="29"/>
  <c r="G225" i="29"/>
  <c r="F225" i="29"/>
  <c r="E225" i="29"/>
  <c r="D225" i="29"/>
  <c r="C225" i="29"/>
  <c r="J219" i="29"/>
  <c r="K219" i="29"/>
  <c r="L219" i="29"/>
  <c r="M219" i="29"/>
  <c r="N219" i="29"/>
  <c r="O219" i="29"/>
  <c r="J220" i="29"/>
  <c r="K220" i="29"/>
  <c r="L220" i="29"/>
  <c r="M220" i="29"/>
  <c r="N220" i="29"/>
  <c r="O220" i="29"/>
  <c r="J221" i="29"/>
  <c r="K221" i="29"/>
  <c r="L221" i="29"/>
  <c r="M221" i="29"/>
  <c r="N221" i="29"/>
  <c r="O221" i="29"/>
  <c r="J222" i="29"/>
  <c r="K222" i="29"/>
  <c r="L222" i="29"/>
  <c r="M222" i="29"/>
  <c r="N222" i="29"/>
  <c r="O222" i="29"/>
  <c r="C219" i="29"/>
  <c r="D219" i="29"/>
  <c r="E219" i="29"/>
  <c r="F219" i="29"/>
  <c r="G219" i="29"/>
  <c r="H219" i="29"/>
  <c r="C220" i="29"/>
  <c r="D220" i="29"/>
  <c r="E220" i="29"/>
  <c r="F220" i="29"/>
  <c r="G220" i="29"/>
  <c r="H220" i="29"/>
  <c r="C221" i="29"/>
  <c r="D221" i="29"/>
  <c r="E221" i="29"/>
  <c r="F221" i="29"/>
  <c r="G221" i="29"/>
  <c r="H221" i="29"/>
  <c r="C222" i="29"/>
  <c r="D222" i="29"/>
  <c r="E222" i="29"/>
  <c r="F222" i="29"/>
  <c r="G222" i="29"/>
  <c r="H222" i="29"/>
  <c r="O218" i="29"/>
  <c r="N218" i="29"/>
  <c r="M218" i="29"/>
  <c r="M183" i="29"/>
  <c r="M197" i="29"/>
  <c r="M204" i="29"/>
  <c r="L218" i="29"/>
  <c r="K218" i="29"/>
  <c r="J218" i="29"/>
  <c r="H218" i="29"/>
  <c r="G218" i="29"/>
  <c r="F218" i="29"/>
  <c r="E218" i="29"/>
  <c r="D218" i="29"/>
  <c r="C218" i="29"/>
  <c r="O208" i="29" l="1"/>
  <c r="N208" i="29"/>
  <c r="M208" i="29"/>
  <c r="L208" i="29"/>
  <c r="K208" i="29"/>
  <c r="J208" i="29"/>
  <c r="O207" i="29"/>
  <c r="N207" i="29"/>
  <c r="M207" i="29"/>
  <c r="L207" i="29"/>
  <c r="K207" i="29"/>
  <c r="J207" i="29"/>
  <c r="O206" i="29"/>
  <c r="N206" i="29"/>
  <c r="M206" i="29"/>
  <c r="L206" i="29"/>
  <c r="K206" i="29"/>
  <c r="J206" i="29"/>
  <c r="O205" i="29"/>
  <c r="N205" i="29"/>
  <c r="M205" i="29"/>
  <c r="L205" i="29"/>
  <c r="K205" i="29"/>
  <c r="J205" i="29"/>
  <c r="O204" i="29"/>
  <c r="N204" i="29"/>
  <c r="L204" i="29"/>
  <c r="K204" i="29"/>
  <c r="J204" i="29"/>
  <c r="H208" i="29"/>
  <c r="G208" i="29"/>
  <c r="F208" i="29"/>
  <c r="E208" i="29"/>
  <c r="D208" i="29"/>
  <c r="C208" i="29"/>
  <c r="H207" i="29"/>
  <c r="G207" i="29"/>
  <c r="F207" i="29"/>
  <c r="E207" i="29"/>
  <c r="D207" i="29"/>
  <c r="C207" i="29"/>
  <c r="H206" i="29"/>
  <c r="G206" i="29"/>
  <c r="F206" i="29"/>
  <c r="E206" i="29"/>
  <c r="D206" i="29"/>
  <c r="C206" i="29"/>
  <c r="H205" i="29"/>
  <c r="G205" i="29"/>
  <c r="F205" i="29"/>
  <c r="E205" i="29"/>
  <c r="D205" i="29"/>
  <c r="C205" i="29"/>
  <c r="H204" i="29"/>
  <c r="G204" i="29"/>
  <c r="F204" i="29"/>
  <c r="E204" i="29"/>
  <c r="D204" i="29"/>
  <c r="C204" i="29"/>
  <c r="J198" i="29"/>
  <c r="K198" i="29"/>
  <c r="L198" i="29"/>
  <c r="M198" i="29"/>
  <c r="N198" i="29"/>
  <c r="O198" i="29"/>
  <c r="J199" i="29"/>
  <c r="K199" i="29"/>
  <c r="L199" i="29"/>
  <c r="M199" i="29"/>
  <c r="N199" i="29"/>
  <c r="O199" i="29"/>
  <c r="J200" i="29"/>
  <c r="K200" i="29"/>
  <c r="L200" i="29"/>
  <c r="M200" i="29"/>
  <c r="N200" i="29"/>
  <c r="O200" i="29"/>
  <c r="J201" i="29"/>
  <c r="K201" i="29"/>
  <c r="L201" i="29"/>
  <c r="M201" i="29"/>
  <c r="N201" i="29"/>
  <c r="O201" i="29"/>
  <c r="O197" i="29"/>
  <c r="N197" i="29"/>
  <c r="L197" i="29"/>
  <c r="K197" i="29"/>
  <c r="J197" i="29"/>
  <c r="C198" i="29"/>
  <c r="D198" i="29"/>
  <c r="E198" i="29"/>
  <c r="F198" i="29"/>
  <c r="G198" i="29"/>
  <c r="H198" i="29"/>
  <c r="C199" i="29"/>
  <c r="D199" i="29"/>
  <c r="E199" i="29"/>
  <c r="F199" i="29"/>
  <c r="G199" i="29"/>
  <c r="H199" i="29"/>
  <c r="C200" i="29"/>
  <c r="D200" i="29"/>
  <c r="E200" i="29"/>
  <c r="F200" i="29"/>
  <c r="G200" i="29"/>
  <c r="H200" i="29"/>
  <c r="C201" i="29"/>
  <c r="D201" i="29"/>
  <c r="E201" i="29"/>
  <c r="F201" i="29"/>
  <c r="G201" i="29"/>
  <c r="H201" i="29"/>
  <c r="H197" i="29"/>
  <c r="G197" i="29"/>
  <c r="F197" i="29"/>
  <c r="E197" i="29"/>
  <c r="D197" i="29"/>
  <c r="C197" i="29"/>
  <c r="J184" i="29"/>
  <c r="K184" i="29"/>
  <c r="L184" i="29"/>
  <c r="M184" i="29"/>
  <c r="N184" i="29"/>
  <c r="O184" i="29"/>
  <c r="J185" i="29"/>
  <c r="K185" i="29"/>
  <c r="L185" i="29"/>
  <c r="M185" i="29"/>
  <c r="N185" i="29"/>
  <c r="O185" i="29"/>
  <c r="J186" i="29"/>
  <c r="K186" i="29"/>
  <c r="L186" i="29"/>
  <c r="M186" i="29"/>
  <c r="N186" i="29"/>
  <c r="O186" i="29"/>
  <c r="J187" i="29"/>
  <c r="K187" i="29"/>
  <c r="L187" i="29"/>
  <c r="M187" i="29"/>
  <c r="N187" i="29"/>
  <c r="O187" i="29"/>
  <c r="C184" i="29"/>
  <c r="D184" i="29"/>
  <c r="E184" i="29"/>
  <c r="F184" i="29"/>
  <c r="G184" i="29"/>
  <c r="H184" i="29"/>
  <c r="C185" i="29"/>
  <c r="D185" i="29"/>
  <c r="E185" i="29"/>
  <c r="F185" i="29"/>
  <c r="G185" i="29"/>
  <c r="H185" i="29"/>
  <c r="C186" i="29"/>
  <c r="D186" i="29"/>
  <c r="E186" i="29"/>
  <c r="F186" i="29"/>
  <c r="G186" i="29"/>
  <c r="H186" i="29"/>
  <c r="C187" i="29"/>
  <c r="D187" i="29"/>
  <c r="E187" i="29"/>
  <c r="F187" i="29"/>
  <c r="G187" i="29"/>
  <c r="H187" i="29"/>
  <c r="O183" i="29"/>
  <c r="N183" i="29"/>
  <c r="L183" i="29"/>
  <c r="K183" i="29"/>
  <c r="J183" i="29"/>
  <c r="H183" i="29"/>
  <c r="G183" i="29"/>
  <c r="F183" i="29"/>
  <c r="E183" i="29"/>
  <c r="D183" i="29"/>
  <c r="C183" i="29"/>
  <c r="O159" i="29"/>
  <c r="N159" i="29"/>
  <c r="M159" i="29"/>
  <c r="L159" i="29"/>
  <c r="K159" i="29"/>
  <c r="J159" i="29"/>
  <c r="O158" i="29"/>
  <c r="N158" i="29"/>
  <c r="M158" i="29"/>
  <c r="L158" i="29"/>
  <c r="K158" i="29"/>
  <c r="J158" i="29"/>
  <c r="O157" i="29"/>
  <c r="N157" i="29"/>
  <c r="M157" i="29"/>
  <c r="L157" i="29"/>
  <c r="K157" i="29"/>
  <c r="J157" i="29"/>
  <c r="O156" i="29"/>
  <c r="N156" i="29"/>
  <c r="M156" i="29"/>
  <c r="L156" i="29"/>
  <c r="K156" i="29"/>
  <c r="J156" i="29"/>
  <c r="O155" i="29"/>
  <c r="N155" i="29"/>
  <c r="M155" i="29"/>
  <c r="L155" i="29"/>
  <c r="K155" i="29"/>
  <c r="J155" i="29"/>
  <c r="H159" i="29"/>
  <c r="G159" i="29"/>
  <c r="F159" i="29"/>
  <c r="E159" i="29"/>
  <c r="D159" i="29"/>
  <c r="C159" i="29"/>
  <c r="H158" i="29"/>
  <c r="G158" i="29"/>
  <c r="F158" i="29"/>
  <c r="E158" i="29"/>
  <c r="D158" i="29"/>
  <c r="C158" i="29"/>
  <c r="H157" i="29"/>
  <c r="G157" i="29"/>
  <c r="F157" i="29"/>
  <c r="E157" i="29"/>
  <c r="D157" i="29"/>
  <c r="C157" i="29"/>
  <c r="H156" i="29"/>
  <c r="G156" i="29"/>
  <c r="F156" i="29"/>
  <c r="E156" i="29"/>
  <c r="D156" i="29"/>
  <c r="C156" i="29"/>
  <c r="H155" i="29"/>
  <c r="G155" i="29"/>
  <c r="F155" i="29"/>
  <c r="E155" i="29"/>
  <c r="D155" i="29"/>
  <c r="C155" i="29"/>
  <c r="J149" i="29"/>
  <c r="K149" i="29"/>
  <c r="L149" i="29"/>
  <c r="M149" i="29"/>
  <c r="N149" i="29"/>
  <c r="O149" i="29"/>
  <c r="J150" i="29"/>
  <c r="K150" i="29"/>
  <c r="L150" i="29"/>
  <c r="M150" i="29"/>
  <c r="N150" i="29"/>
  <c r="O150" i="29"/>
  <c r="J151" i="29"/>
  <c r="K151" i="29"/>
  <c r="L151" i="29"/>
  <c r="M151" i="29"/>
  <c r="N151" i="29"/>
  <c r="O151" i="29"/>
  <c r="J152" i="29"/>
  <c r="K152" i="29"/>
  <c r="L152" i="29"/>
  <c r="M152" i="29"/>
  <c r="N152" i="29"/>
  <c r="O152" i="29"/>
  <c r="O148" i="29"/>
  <c r="N148" i="29"/>
  <c r="M148" i="29"/>
  <c r="L148" i="29"/>
  <c r="K148" i="29"/>
  <c r="J148" i="29"/>
  <c r="C149" i="29"/>
  <c r="D149" i="29"/>
  <c r="E149" i="29"/>
  <c r="F149" i="29"/>
  <c r="G149" i="29"/>
  <c r="H149" i="29"/>
  <c r="C150" i="29"/>
  <c r="D150" i="29"/>
  <c r="E150" i="29"/>
  <c r="F150" i="29"/>
  <c r="G150" i="29"/>
  <c r="H150" i="29"/>
  <c r="C151" i="29"/>
  <c r="D151" i="29"/>
  <c r="E151" i="29"/>
  <c r="F151" i="29"/>
  <c r="G151" i="29"/>
  <c r="H151" i="29"/>
  <c r="C152" i="29"/>
  <c r="D152" i="29"/>
  <c r="E152" i="29"/>
  <c r="F152" i="29"/>
  <c r="G152" i="29"/>
  <c r="H152" i="29"/>
  <c r="H148" i="29"/>
  <c r="G148" i="29"/>
  <c r="F148" i="29"/>
  <c r="E148" i="29"/>
  <c r="D148" i="29"/>
  <c r="C148" i="29"/>
  <c r="J128" i="29"/>
  <c r="K128" i="29"/>
  <c r="L128" i="29"/>
  <c r="M128" i="29"/>
  <c r="N128" i="29"/>
  <c r="O128" i="29"/>
  <c r="J129" i="29"/>
  <c r="K129" i="29"/>
  <c r="L129" i="29"/>
  <c r="M129" i="29"/>
  <c r="N129" i="29"/>
  <c r="O129" i="29"/>
  <c r="J130" i="29"/>
  <c r="K130" i="29"/>
  <c r="L130" i="29"/>
  <c r="M130" i="29"/>
  <c r="N130" i="29"/>
  <c r="O130" i="29"/>
  <c r="J131" i="29"/>
  <c r="K131" i="29"/>
  <c r="L131" i="29"/>
  <c r="M131" i="29"/>
  <c r="N131" i="29"/>
  <c r="O131" i="29"/>
  <c r="O127" i="29"/>
  <c r="N127" i="29"/>
  <c r="O110" i="29"/>
  <c r="N110" i="29"/>
  <c r="M110" i="29"/>
  <c r="L110" i="29"/>
  <c r="K110" i="29"/>
  <c r="J110" i="29"/>
  <c r="O109" i="29"/>
  <c r="N109" i="29"/>
  <c r="M109" i="29"/>
  <c r="L109" i="29"/>
  <c r="K109" i="29"/>
  <c r="J109" i="29"/>
  <c r="O108" i="29"/>
  <c r="N108" i="29"/>
  <c r="M108" i="29"/>
  <c r="L108" i="29"/>
  <c r="K108" i="29"/>
  <c r="J108" i="29"/>
  <c r="O107" i="29"/>
  <c r="N107" i="29"/>
  <c r="M107" i="29"/>
  <c r="L107" i="29"/>
  <c r="K107" i="29"/>
  <c r="J107" i="29"/>
  <c r="O106" i="29"/>
  <c r="N106" i="29"/>
  <c r="M106" i="29"/>
  <c r="L106" i="29"/>
  <c r="K106" i="29"/>
  <c r="J106" i="29"/>
  <c r="N100" i="29"/>
  <c r="N101" i="29"/>
  <c r="N102" i="29"/>
  <c r="N103" i="29"/>
  <c r="N99" i="29"/>
  <c r="O75" i="29"/>
  <c r="N75" i="29"/>
  <c r="M75" i="29"/>
  <c r="L75" i="29"/>
  <c r="K75" i="29"/>
  <c r="J75" i="29"/>
  <c r="O74" i="29"/>
  <c r="N74" i="29"/>
  <c r="M74" i="29"/>
  <c r="L74" i="29"/>
  <c r="K74" i="29"/>
  <c r="J74" i="29"/>
  <c r="O73" i="29"/>
  <c r="N73" i="29"/>
  <c r="M73" i="29"/>
  <c r="L73" i="29"/>
  <c r="K73" i="29"/>
  <c r="J73" i="29"/>
  <c r="O72" i="29"/>
  <c r="N72" i="29"/>
  <c r="M72" i="29"/>
  <c r="L72" i="29"/>
  <c r="K72" i="29"/>
  <c r="J72" i="29"/>
  <c r="O71" i="29"/>
  <c r="N71" i="29"/>
  <c r="M71" i="29"/>
  <c r="L71" i="29"/>
  <c r="K71" i="29"/>
  <c r="J71" i="29"/>
  <c r="N65" i="29"/>
  <c r="N66" i="29"/>
  <c r="N67" i="29"/>
  <c r="N68" i="29"/>
  <c r="N64" i="29"/>
  <c r="O40" i="29"/>
  <c r="N40" i="29"/>
  <c r="M40" i="29"/>
  <c r="L40" i="29"/>
  <c r="K40" i="29"/>
  <c r="J40" i="29"/>
  <c r="O39" i="29"/>
  <c r="N39" i="29"/>
  <c r="M39" i="29"/>
  <c r="L39" i="29"/>
  <c r="K39" i="29"/>
  <c r="J39" i="29"/>
  <c r="O38" i="29"/>
  <c r="N38" i="29"/>
  <c r="M38" i="29"/>
  <c r="L38" i="29"/>
  <c r="K38" i="29"/>
  <c r="J38" i="29"/>
  <c r="O37" i="29"/>
  <c r="N37" i="29"/>
  <c r="M37" i="29"/>
  <c r="L37" i="29"/>
  <c r="K37" i="29"/>
  <c r="J37" i="29"/>
  <c r="O36" i="29"/>
  <c r="N36" i="29"/>
  <c r="M36" i="29"/>
  <c r="L36" i="29"/>
  <c r="K36" i="29"/>
  <c r="J36" i="29"/>
  <c r="O33" i="29"/>
  <c r="N33" i="29"/>
  <c r="M33" i="29"/>
  <c r="L33" i="29"/>
  <c r="K33" i="29"/>
  <c r="J33" i="29"/>
  <c r="O32" i="29"/>
  <c r="N32" i="29"/>
  <c r="M32" i="29"/>
  <c r="L32" i="29"/>
  <c r="K32" i="29"/>
  <c r="J32" i="29"/>
  <c r="O31" i="29"/>
  <c r="N31" i="29"/>
  <c r="M31" i="29"/>
  <c r="L31" i="29"/>
  <c r="K31" i="29"/>
  <c r="J31" i="29"/>
  <c r="O30" i="29"/>
  <c r="N30" i="29"/>
  <c r="M30" i="29"/>
  <c r="L30" i="29"/>
  <c r="K30" i="29"/>
  <c r="J30" i="29"/>
  <c r="O29" i="29"/>
  <c r="N29" i="29"/>
  <c r="M29" i="29"/>
  <c r="L29" i="29"/>
  <c r="K29" i="29"/>
  <c r="J29" i="29"/>
  <c r="O26" i="29"/>
  <c r="N26" i="29"/>
  <c r="M26" i="29"/>
  <c r="L26" i="29"/>
  <c r="K26" i="29"/>
  <c r="J26" i="29"/>
  <c r="O25" i="29"/>
  <c r="N25" i="29"/>
  <c r="M25" i="29"/>
  <c r="L25" i="29"/>
  <c r="K25" i="29"/>
  <c r="J25" i="29"/>
  <c r="O24" i="29"/>
  <c r="N24" i="29"/>
  <c r="M24" i="29"/>
  <c r="L24" i="29"/>
  <c r="K24" i="29"/>
  <c r="J24" i="29"/>
  <c r="O23" i="29"/>
  <c r="N23" i="29"/>
  <c r="M23" i="29"/>
  <c r="L23" i="29"/>
  <c r="K23" i="29"/>
  <c r="J23" i="29"/>
  <c r="O22" i="29"/>
  <c r="N22" i="29"/>
  <c r="M22" i="29"/>
  <c r="L22" i="29"/>
  <c r="K22" i="29"/>
  <c r="J22" i="29"/>
  <c r="O19" i="29"/>
  <c r="N19" i="29"/>
  <c r="M19" i="29"/>
  <c r="L19" i="29"/>
  <c r="K19" i="29"/>
  <c r="J19" i="29"/>
  <c r="O18" i="29"/>
  <c r="N18" i="29"/>
  <c r="M18" i="29"/>
  <c r="L18" i="29"/>
  <c r="K18" i="29"/>
  <c r="J18" i="29"/>
  <c r="O17" i="29"/>
  <c r="N17" i="29"/>
  <c r="M17" i="29"/>
  <c r="L17" i="29"/>
  <c r="K17" i="29"/>
  <c r="J17" i="29"/>
  <c r="O16" i="29"/>
  <c r="N16" i="29"/>
  <c r="M16" i="29"/>
  <c r="L16" i="29"/>
  <c r="K16" i="29"/>
  <c r="J16" i="29"/>
  <c r="O15" i="29"/>
  <c r="N15" i="29"/>
  <c r="M15" i="29"/>
  <c r="L15" i="29"/>
  <c r="K15" i="29"/>
  <c r="J15" i="29"/>
  <c r="N9" i="29"/>
  <c r="N10" i="29"/>
  <c r="N11" i="29"/>
  <c r="N12" i="29"/>
  <c r="N8" i="29"/>
  <c r="M127" i="29"/>
  <c r="L127" i="29"/>
  <c r="K127" i="29"/>
  <c r="J127" i="29"/>
  <c r="C128" i="29"/>
  <c r="D128" i="29"/>
  <c r="E128" i="29"/>
  <c r="F128" i="29"/>
  <c r="G128" i="29"/>
  <c r="H128" i="29"/>
  <c r="C129" i="29"/>
  <c r="D129" i="29"/>
  <c r="E129" i="29"/>
  <c r="F129" i="29"/>
  <c r="G129" i="29"/>
  <c r="H129" i="29"/>
  <c r="C130" i="29"/>
  <c r="D130" i="29"/>
  <c r="E130" i="29"/>
  <c r="F130" i="29"/>
  <c r="G130" i="29"/>
  <c r="H130" i="29"/>
  <c r="C131" i="29"/>
  <c r="D131" i="29"/>
  <c r="E131" i="29"/>
  <c r="F131" i="29"/>
  <c r="G131" i="29"/>
  <c r="H131" i="29"/>
  <c r="H127" i="29"/>
  <c r="G127" i="29"/>
  <c r="F127" i="29"/>
  <c r="E127" i="29"/>
  <c r="D127" i="29"/>
  <c r="C127" i="29"/>
  <c r="H110" i="29"/>
  <c r="G110" i="29"/>
  <c r="F110" i="29"/>
  <c r="E110" i="29"/>
  <c r="D110" i="29"/>
  <c r="C110" i="29"/>
  <c r="H109" i="29"/>
  <c r="G109" i="29"/>
  <c r="F109" i="29"/>
  <c r="E109" i="29"/>
  <c r="D109" i="29"/>
  <c r="C109" i="29"/>
  <c r="H108" i="29"/>
  <c r="G108" i="29"/>
  <c r="F108" i="29"/>
  <c r="E108" i="29"/>
  <c r="D108" i="29"/>
  <c r="C108" i="29"/>
  <c r="H107" i="29"/>
  <c r="G107" i="29"/>
  <c r="F107" i="29"/>
  <c r="E107" i="29"/>
  <c r="D107" i="29"/>
  <c r="C107" i="29"/>
  <c r="H106" i="29"/>
  <c r="G106" i="29"/>
  <c r="F106" i="29"/>
  <c r="E106" i="29"/>
  <c r="D106" i="29"/>
  <c r="C106" i="29"/>
  <c r="J100" i="29"/>
  <c r="K100" i="29"/>
  <c r="L100" i="29"/>
  <c r="M100" i="29"/>
  <c r="O100" i="29"/>
  <c r="J101" i="29"/>
  <c r="K101" i="29"/>
  <c r="L101" i="29"/>
  <c r="M101" i="29"/>
  <c r="O101" i="29"/>
  <c r="J102" i="29"/>
  <c r="K102" i="29"/>
  <c r="L102" i="29"/>
  <c r="M102" i="29"/>
  <c r="O102" i="29"/>
  <c r="J103" i="29"/>
  <c r="K103" i="29"/>
  <c r="L103" i="29"/>
  <c r="M103" i="29"/>
  <c r="O103" i="29"/>
  <c r="O99" i="29"/>
  <c r="M99" i="29"/>
  <c r="L99" i="29"/>
  <c r="K99" i="29"/>
  <c r="J99" i="29"/>
  <c r="C100" i="29"/>
  <c r="D100" i="29"/>
  <c r="E100" i="29"/>
  <c r="F100" i="29"/>
  <c r="G100" i="29"/>
  <c r="H100" i="29"/>
  <c r="C101" i="29"/>
  <c r="D101" i="29"/>
  <c r="E101" i="29"/>
  <c r="F101" i="29"/>
  <c r="G101" i="29"/>
  <c r="H101" i="29"/>
  <c r="C102" i="29"/>
  <c r="D102" i="29"/>
  <c r="E102" i="29"/>
  <c r="F102" i="29"/>
  <c r="G102" i="29"/>
  <c r="H102" i="29"/>
  <c r="C103" i="29"/>
  <c r="D103" i="29"/>
  <c r="E103" i="29"/>
  <c r="F103" i="29"/>
  <c r="G103" i="29"/>
  <c r="H103" i="29"/>
  <c r="H99" i="29"/>
  <c r="G99" i="29"/>
  <c r="F99" i="29"/>
  <c r="E99" i="29"/>
  <c r="D99" i="29"/>
  <c r="C99" i="29"/>
  <c r="H75" i="29"/>
  <c r="G75" i="29"/>
  <c r="F75" i="29"/>
  <c r="E75" i="29"/>
  <c r="D75" i="29"/>
  <c r="C75" i="29"/>
  <c r="H74" i="29"/>
  <c r="G74" i="29"/>
  <c r="F74" i="29"/>
  <c r="E74" i="29"/>
  <c r="D74" i="29"/>
  <c r="C74" i="29"/>
  <c r="H73" i="29"/>
  <c r="G73" i="29"/>
  <c r="F73" i="29"/>
  <c r="E73" i="29"/>
  <c r="D73" i="29"/>
  <c r="C73" i="29"/>
  <c r="H72" i="29"/>
  <c r="G72" i="29"/>
  <c r="F72" i="29"/>
  <c r="E72" i="29"/>
  <c r="D72" i="29"/>
  <c r="C72" i="29"/>
  <c r="H71" i="29"/>
  <c r="G71" i="29"/>
  <c r="F71" i="29"/>
  <c r="E71" i="29"/>
  <c r="D71" i="29"/>
  <c r="C71" i="29"/>
  <c r="J65" i="29"/>
  <c r="K65" i="29"/>
  <c r="L65" i="29"/>
  <c r="M65" i="29"/>
  <c r="O65" i="29"/>
  <c r="J66" i="29"/>
  <c r="K66" i="29"/>
  <c r="L66" i="29"/>
  <c r="M66" i="29"/>
  <c r="O66" i="29"/>
  <c r="J67" i="29"/>
  <c r="K67" i="29"/>
  <c r="L67" i="29"/>
  <c r="M67" i="29"/>
  <c r="O67" i="29"/>
  <c r="J68" i="29"/>
  <c r="K68" i="29"/>
  <c r="L68" i="29"/>
  <c r="M68" i="29"/>
  <c r="O68" i="29"/>
  <c r="O64" i="29"/>
  <c r="M64" i="29"/>
  <c r="L64" i="29"/>
  <c r="K64" i="29"/>
  <c r="J64" i="29"/>
  <c r="C65" i="29"/>
  <c r="D65" i="29"/>
  <c r="E65" i="29"/>
  <c r="F65" i="29"/>
  <c r="G65" i="29"/>
  <c r="H65" i="29"/>
  <c r="C66" i="29"/>
  <c r="D66" i="29"/>
  <c r="E66" i="29"/>
  <c r="F66" i="29"/>
  <c r="G66" i="29"/>
  <c r="H66" i="29"/>
  <c r="C67" i="29"/>
  <c r="D67" i="29"/>
  <c r="E67" i="29"/>
  <c r="F67" i="29"/>
  <c r="G67" i="29"/>
  <c r="H67" i="29"/>
  <c r="C68" i="29"/>
  <c r="D68" i="29"/>
  <c r="E68" i="29"/>
  <c r="F68" i="29"/>
  <c r="G68" i="29"/>
  <c r="H68" i="29"/>
  <c r="H64" i="29"/>
  <c r="G64" i="29"/>
  <c r="F64" i="29"/>
  <c r="E64" i="29"/>
  <c r="D64" i="29"/>
  <c r="C64" i="29"/>
  <c r="H40" i="29"/>
  <c r="G40" i="29"/>
  <c r="F40" i="29"/>
  <c r="E40" i="29"/>
  <c r="D40" i="29"/>
  <c r="C40" i="29"/>
  <c r="H39" i="29"/>
  <c r="G39" i="29"/>
  <c r="F39" i="29"/>
  <c r="E39" i="29"/>
  <c r="D39" i="29"/>
  <c r="C39" i="29"/>
  <c r="H38" i="29"/>
  <c r="G38" i="29"/>
  <c r="F38" i="29"/>
  <c r="E38" i="29"/>
  <c r="D38" i="29"/>
  <c r="C38" i="29"/>
  <c r="H37" i="29"/>
  <c r="G37" i="29"/>
  <c r="F37" i="29"/>
  <c r="E37" i="29"/>
  <c r="D37" i="29"/>
  <c r="C37" i="29"/>
  <c r="H36" i="29"/>
  <c r="G36" i="29"/>
  <c r="F36" i="29"/>
  <c r="E36" i="29"/>
  <c r="D36" i="29"/>
  <c r="C36" i="29"/>
  <c r="H33" i="29"/>
  <c r="G33" i="29"/>
  <c r="F33" i="29"/>
  <c r="E33" i="29"/>
  <c r="D33" i="29"/>
  <c r="C33" i="29"/>
  <c r="H32" i="29"/>
  <c r="G32" i="29"/>
  <c r="F32" i="29"/>
  <c r="E32" i="29"/>
  <c r="D32" i="29"/>
  <c r="C32" i="29"/>
  <c r="H31" i="29"/>
  <c r="G31" i="29"/>
  <c r="F31" i="29"/>
  <c r="E31" i="29"/>
  <c r="D31" i="29"/>
  <c r="C31" i="29"/>
  <c r="H30" i="29"/>
  <c r="G30" i="29"/>
  <c r="F30" i="29"/>
  <c r="E30" i="29"/>
  <c r="D30" i="29"/>
  <c r="C30" i="29"/>
  <c r="H29" i="29"/>
  <c r="G29" i="29"/>
  <c r="F29" i="29"/>
  <c r="E29" i="29"/>
  <c r="D29" i="29"/>
  <c r="C29" i="29"/>
  <c r="H26" i="29"/>
  <c r="G26" i="29"/>
  <c r="F26" i="29"/>
  <c r="E26" i="29"/>
  <c r="D26" i="29"/>
  <c r="C26" i="29"/>
  <c r="H25" i="29"/>
  <c r="G25" i="29"/>
  <c r="F25" i="29"/>
  <c r="E25" i="29"/>
  <c r="D25" i="29"/>
  <c r="C25" i="29"/>
  <c r="H24" i="29"/>
  <c r="G24" i="29"/>
  <c r="F24" i="29"/>
  <c r="E24" i="29"/>
  <c r="D24" i="29"/>
  <c r="C24" i="29"/>
  <c r="H23" i="29"/>
  <c r="G23" i="29"/>
  <c r="F23" i="29"/>
  <c r="E23" i="29"/>
  <c r="D23" i="29"/>
  <c r="C23" i="29"/>
  <c r="H22" i="29"/>
  <c r="G22" i="29"/>
  <c r="F22" i="29"/>
  <c r="E22" i="29"/>
  <c r="D22" i="29"/>
  <c r="C22" i="29"/>
  <c r="C16" i="29"/>
  <c r="D16" i="29"/>
  <c r="E16" i="29"/>
  <c r="F16" i="29"/>
  <c r="G16" i="29"/>
  <c r="H16" i="29"/>
  <c r="C17" i="29"/>
  <c r="D17" i="29"/>
  <c r="E17" i="29"/>
  <c r="F17" i="29"/>
  <c r="G17" i="29"/>
  <c r="H17" i="29"/>
  <c r="C18" i="29"/>
  <c r="D18" i="29"/>
  <c r="E18" i="29"/>
  <c r="F18" i="29"/>
  <c r="G18" i="29"/>
  <c r="H18" i="29"/>
  <c r="C19" i="29"/>
  <c r="D19" i="29"/>
  <c r="E19" i="29"/>
  <c r="F19" i="29"/>
  <c r="G19" i="29"/>
  <c r="H19" i="29"/>
  <c r="H15" i="29"/>
  <c r="G15" i="29"/>
  <c r="F15" i="29"/>
  <c r="E15" i="29"/>
  <c r="D15" i="29"/>
  <c r="E9" i="29"/>
  <c r="F9" i="29"/>
  <c r="G9" i="29"/>
  <c r="H9" i="29"/>
  <c r="E10" i="29"/>
  <c r="F10" i="29"/>
  <c r="G10" i="29"/>
  <c r="H10" i="29"/>
  <c r="E11" i="29"/>
  <c r="F11" i="29"/>
  <c r="G11" i="29"/>
  <c r="H11" i="29"/>
  <c r="E12" i="29"/>
  <c r="F12" i="29"/>
  <c r="G12" i="29"/>
  <c r="H12" i="29"/>
  <c r="H8" i="29"/>
  <c r="G8" i="29"/>
  <c r="F8" i="29"/>
  <c r="E8" i="29"/>
  <c r="D9" i="29"/>
  <c r="D10" i="29"/>
  <c r="D11" i="29"/>
  <c r="D12" i="29"/>
  <c r="D8" i="29"/>
  <c r="C15" i="29"/>
  <c r="O9" i="29"/>
  <c r="O10" i="29"/>
  <c r="O11" i="29"/>
  <c r="O12" i="29"/>
  <c r="O8" i="29"/>
  <c r="M9" i="29"/>
  <c r="M10" i="29"/>
  <c r="M11" i="29"/>
  <c r="M12" i="29"/>
  <c r="M8" i="29"/>
  <c r="L9" i="29"/>
  <c r="L10" i="29"/>
  <c r="L11" i="29"/>
  <c r="L12" i="29"/>
  <c r="L8" i="29"/>
  <c r="K9" i="29"/>
  <c r="K10" i="29"/>
  <c r="K11" i="29"/>
  <c r="K12" i="29"/>
  <c r="K8" i="29"/>
  <c r="C9" i="29"/>
  <c r="C10" i="29"/>
  <c r="C11" i="29"/>
  <c r="C12" i="29"/>
  <c r="C8" i="29"/>
  <c r="J9" i="29"/>
  <c r="J10" i="29"/>
  <c r="J11" i="29"/>
  <c r="J12" i="29"/>
  <c r="J8" i="29"/>
  <c r="B16" i="28"/>
  <c r="A282" i="29" l="1"/>
  <c r="A283" i="29"/>
  <c r="A284" i="29"/>
  <c r="A285" i="29"/>
  <c r="A275" i="29"/>
  <c r="A276" i="29"/>
  <c r="A277" i="29"/>
  <c r="A278" i="29"/>
  <c r="A296" i="29"/>
  <c r="A297" i="29"/>
  <c r="A298" i="29"/>
  <c r="A299" i="29"/>
  <c r="A289" i="29"/>
  <c r="A290" i="29"/>
  <c r="A291" i="29"/>
  <c r="A292" i="29"/>
  <c r="A295" i="29"/>
  <c r="A294" i="29"/>
  <c r="A288" i="29"/>
  <c r="A287" i="29"/>
  <c r="A281" i="29"/>
  <c r="A280" i="29"/>
  <c r="A274" i="29"/>
  <c r="A273" i="29"/>
  <c r="A268" i="29"/>
  <c r="A269" i="29"/>
  <c r="A270" i="29"/>
  <c r="A271" i="29"/>
  <c r="A261" i="29"/>
  <c r="A262" i="29"/>
  <c r="A263" i="29"/>
  <c r="A264" i="29"/>
  <c r="A254" i="29"/>
  <c r="A255" i="29"/>
  <c r="A256" i="29"/>
  <c r="A257" i="29"/>
  <c r="A247" i="29"/>
  <c r="A248" i="29"/>
  <c r="A249" i="29"/>
  <c r="A250" i="29"/>
  <c r="A267" i="29"/>
  <c r="A266" i="29"/>
  <c r="A260" i="29"/>
  <c r="A259" i="29"/>
  <c r="A253" i="29"/>
  <c r="A252" i="29"/>
  <c r="A246" i="29"/>
  <c r="A245" i="29"/>
  <c r="A240" i="29"/>
  <c r="A241" i="29"/>
  <c r="A242" i="29"/>
  <c r="A243" i="29"/>
  <c r="A239" i="29"/>
  <c r="A238" i="29"/>
  <c r="A233" i="29"/>
  <c r="A234" i="29"/>
  <c r="A235" i="29"/>
  <c r="A236" i="29"/>
  <c r="A232" i="29"/>
  <c r="A231" i="29"/>
  <c r="A226" i="29"/>
  <c r="A227" i="29"/>
  <c r="A228" i="29"/>
  <c r="A229" i="29"/>
  <c r="A225" i="29"/>
  <c r="A224" i="29"/>
  <c r="A219" i="29"/>
  <c r="A220" i="29"/>
  <c r="A221" i="29"/>
  <c r="A222" i="29"/>
  <c r="A218" i="29"/>
  <c r="A217" i="29"/>
  <c r="A212" i="29"/>
  <c r="A213" i="29"/>
  <c r="A214" i="29"/>
  <c r="A215" i="29"/>
  <c r="A211" i="29"/>
  <c r="A210" i="29"/>
  <c r="A191" i="29"/>
  <c r="A192" i="29"/>
  <c r="A193" i="29"/>
  <c r="A194" i="29"/>
  <c r="A190" i="29"/>
  <c r="A189" i="29"/>
  <c r="A184" i="29"/>
  <c r="A185" i="29"/>
  <c r="A186" i="29"/>
  <c r="A187" i="29"/>
  <c r="A183" i="29"/>
  <c r="A182" i="29"/>
  <c r="A177" i="29"/>
  <c r="A178" i="29"/>
  <c r="A179" i="29"/>
  <c r="A180" i="29"/>
  <c r="A176" i="29"/>
  <c r="A175" i="29"/>
  <c r="A170" i="29"/>
  <c r="A171" i="29"/>
  <c r="A172" i="29"/>
  <c r="A173" i="29"/>
  <c r="A169" i="29"/>
  <c r="A168" i="29"/>
  <c r="A163" i="29"/>
  <c r="A164" i="29"/>
  <c r="A165" i="29"/>
  <c r="A166" i="29"/>
  <c r="A162" i="29"/>
  <c r="A161" i="29"/>
  <c r="A156" i="29"/>
  <c r="A157" i="29"/>
  <c r="A158" i="29"/>
  <c r="A159" i="29"/>
  <c r="A155" i="29"/>
  <c r="A154" i="29"/>
  <c r="A149" i="29"/>
  <c r="A150" i="29"/>
  <c r="A151" i="29"/>
  <c r="A152" i="29"/>
  <c r="A148" i="29"/>
  <c r="A147" i="29"/>
  <c r="A142" i="29" l="1"/>
  <c r="A143" i="29"/>
  <c r="A144" i="29"/>
  <c r="A145" i="29"/>
  <c r="A135" i="29"/>
  <c r="A136" i="29"/>
  <c r="A137" i="29"/>
  <c r="A138" i="29"/>
  <c r="A128" i="29"/>
  <c r="A129" i="29"/>
  <c r="A130" i="29"/>
  <c r="A131" i="29"/>
  <c r="A121" i="29"/>
  <c r="A122" i="29"/>
  <c r="A123" i="29"/>
  <c r="A124" i="29"/>
  <c r="A141" i="29"/>
  <c r="A140" i="29"/>
  <c r="A134" i="29"/>
  <c r="A133" i="29"/>
  <c r="A127" i="29"/>
  <c r="A126" i="29"/>
  <c r="A120" i="29"/>
  <c r="A119" i="29"/>
  <c r="A114" i="29"/>
  <c r="A115" i="29"/>
  <c r="A116" i="29"/>
  <c r="A117" i="29"/>
  <c r="A107" i="29"/>
  <c r="A108" i="29"/>
  <c r="A109" i="29"/>
  <c r="A110" i="29"/>
  <c r="A113" i="29"/>
  <c r="A112" i="29"/>
  <c r="A106" i="29"/>
  <c r="A105" i="29"/>
  <c r="A100" i="29"/>
  <c r="A101" i="29"/>
  <c r="A102" i="29"/>
  <c r="A103" i="29"/>
  <c r="A93" i="29"/>
  <c r="A94" i="29"/>
  <c r="A95" i="29"/>
  <c r="A96" i="29"/>
  <c r="A99" i="29"/>
  <c r="A98" i="29"/>
  <c r="A92" i="29"/>
  <c r="A91" i="29"/>
  <c r="A86" i="29"/>
  <c r="A87" i="29"/>
  <c r="A88" i="29"/>
  <c r="A89" i="29"/>
  <c r="A79" i="29"/>
  <c r="A80" i="29"/>
  <c r="A81" i="29"/>
  <c r="A82" i="29"/>
  <c r="A85" i="29"/>
  <c r="A84" i="29"/>
  <c r="A78" i="29"/>
  <c r="A77" i="29"/>
  <c r="A72" i="29"/>
  <c r="A73" i="29"/>
  <c r="A74" i="29"/>
  <c r="A75" i="29"/>
  <c r="A71" i="29"/>
  <c r="A70" i="29"/>
  <c r="A65" i="29"/>
  <c r="A66" i="29"/>
  <c r="A67" i="29"/>
  <c r="A68" i="29"/>
  <c r="A64" i="29"/>
  <c r="A63" i="29"/>
  <c r="A58" i="29"/>
  <c r="A59" i="29"/>
  <c r="A60" i="29"/>
  <c r="A61" i="29"/>
  <c r="A57" i="29"/>
  <c r="A56" i="29"/>
  <c r="A51" i="29"/>
  <c r="A52" i="29"/>
  <c r="A53" i="29"/>
  <c r="A54" i="29"/>
  <c r="A50" i="29"/>
  <c r="A49" i="29"/>
  <c r="A44" i="29"/>
  <c r="A45" i="29"/>
  <c r="A46" i="29"/>
  <c r="A47" i="29"/>
  <c r="A43" i="29"/>
  <c r="A42" i="29"/>
  <c r="A37" i="29"/>
  <c r="A38" i="29"/>
  <c r="A39" i="29"/>
  <c r="A40" i="29"/>
  <c r="A36" i="29"/>
  <c r="A35" i="29"/>
  <c r="A30" i="29"/>
  <c r="A31" i="29"/>
  <c r="A32" i="29"/>
  <c r="A33" i="29"/>
  <c r="A29" i="29"/>
  <c r="A28" i="29"/>
  <c r="A23" i="29"/>
  <c r="A24" i="29"/>
  <c r="A25" i="29"/>
  <c r="A26" i="29"/>
  <c r="A22" i="29"/>
  <c r="A21" i="29"/>
  <c r="A16" i="29"/>
  <c r="A17" i="29"/>
  <c r="A18" i="29"/>
  <c r="A19" i="29"/>
  <c r="A15" i="29"/>
  <c r="A14" i="29"/>
  <c r="A9" i="29"/>
  <c r="A10" i="29"/>
  <c r="A11" i="29"/>
  <c r="A12" i="29"/>
  <c r="A8" i="29"/>
  <c r="A7" i="29"/>
  <c r="T18" i="28"/>
  <c r="S18" i="28"/>
  <c r="R18" i="28"/>
  <c r="Q18" i="28"/>
  <c r="P18" i="28"/>
  <c r="O18" i="28"/>
  <c r="N18" i="28"/>
  <c r="M18" i="28"/>
  <c r="L18" i="28"/>
  <c r="T17" i="28"/>
  <c r="S17" i="28"/>
  <c r="R17" i="28"/>
  <c r="Q17" i="28"/>
  <c r="P17" i="28"/>
  <c r="O17" i="28"/>
  <c r="N17" i="28"/>
  <c r="M17" i="28"/>
  <c r="L17" i="28"/>
  <c r="T16" i="28"/>
  <c r="S16" i="28"/>
  <c r="R16" i="28"/>
  <c r="Q16" i="28"/>
  <c r="P16" i="28"/>
  <c r="O16" i="28"/>
  <c r="N16" i="28"/>
  <c r="M16" i="28"/>
  <c r="L16" i="28"/>
  <c r="T15" i="28"/>
  <c r="S15" i="28"/>
  <c r="R15" i="28"/>
  <c r="Q15" i="28"/>
  <c r="P15" i="28"/>
  <c r="O15" i="28"/>
  <c r="N15" i="28"/>
  <c r="M15" i="28"/>
  <c r="L15" i="28"/>
  <c r="T14" i="28"/>
  <c r="S14" i="28"/>
  <c r="R14" i="28"/>
  <c r="Q14" i="28"/>
  <c r="P14" i="28"/>
  <c r="O14" i="28"/>
  <c r="N14" i="28"/>
  <c r="M14" i="28"/>
  <c r="L14" i="28"/>
  <c r="T13" i="28"/>
  <c r="S13" i="28"/>
  <c r="R13" i="28"/>
  <c r="Q13" i="28"/>
  <c r="P13" i="28"/>
  <c r="O13" i="28"/>
  <c r="N13" i="28"/>
  <c r="M13" i="28"/>
  <c r="L13" i="28"/>
  <c r="T12" i="28"/>
  <c r="S12" i="28"/>
  <c r="R12" i="28"/>
  <c r="Q12" i="28"/>
  <c r="P12" i="28"/>
  <c r="O12" i="28"/>
  <c r="N12" i="28"/>
  <c r="M12" i="28"/>
  <c r="L12" i="28"/>
  <c r="C12" i="28"/>
  <c r="D12" i="28"/>
  <c r="E12" i="28"/>
  <c r="F12" i="28"/>
  <c r="G12" i="28"/>
  <c r="H12" i="28"/>
  <c r="I12" i="28"/>
  <c r="J12" i="28"/>
  <c r="C13" i="28"/>
  <c r="D13" i="28"/>
  <c r="E13" i="28"/>
  <c r="F13" i="28"/>
  <c r="G13" i="28"/>
  <c r="H13" i="28"/>
  <c r="I13" i="28"/>
  <c r="J13" i="28"/>
  <c r="C14" i="28"/>
  <c r="D14" i="28"/>
  <c r="E14" i="28"/>
  <c r="F14" i="28"/>
  <c r="G14" i="28"/>
  <c r="H14" i="28"/>
  <c r="I14" i="28"/>
  <c r="J14" i="28"/>
  <c r="C15" i="28"/>
  <c r="D15" i="28"/>
  <c r="E15" i="28"/>
  <c r="F15" i="28"/>
  <c r="G15" i="28"/>
  <c r="H15" i="28"/>
  <c r="I15" i="28"/>
  <c r="J15" i="28"/>
  <c r="C16" i="28"/>
  <c r="D16" i="28"/>
  <c r="E16" i="28"/>
  <c r="F16" i="28"/>
  <c r="G16" i="28"/>
  <c r="H16" i="28"/>
  <c r="I16" i="28"/>
  <c r="J16" i="28"/>
  <c r="C17" i="28"/>
  <c r="D17" i="28"/>
  <c r="E17" i="28"/>
  <c r="F17" i="28"/>
  <c r="G17" i="28"/>
  <c r="H17" i="28"/>
  <c r="I17" i="28"/>
  <c r="J17" i="28"/>
  <c r="C18" i="28"/>
  <c r="D18" i="28"/>
  <c r="E18" i="28"/>
  <c r="F18" i="28"/>
  <c r="G18" i="28"/>
  <c r="H18" i="28"/>
  <c r="I18" i="28"/>
  <c r="J18" i="28"/>
  <c r="B18" i="28"/>
  <c r="K18" i="28" s="1"/>
  <c r="B17" i="28"/>
  <c r="B15" i="28"/>
  <c r="B14" i="28"/>
  <c r="B13" i="28"/>
  <c r="B12" i="28"/>
  <c r="T10" i="28"/>
  <c r="T26" i="28" s="1"/>
  <c r="S10" i="28"/>
  <c r="R10" i="28"/>
  <c r="R26" i="28" s="1"/>
  <c r="Q10" i="28"/>
  <c r="P10" i="28"/>
  <c r="O10" i="28"/>
  <c r="N10" i="28"/>
  <c r="M10" i="28"/>
  <c r="M26" i="28" s="1"/>
  <c r="L10" i="28"/>
  <c r="L26" i="28" s="1"/>
  <c r="T9" i="28"/>
  <c r="T25" i="28" s="1"/>
  <c r="S9" i="28"/>
  <c r="S25" i="28" s="1"/>
  <c r="R9" i="28"/>
  <c r="Q9" i="28"/>
  <c r="P9" i="28"/>
  <c r="O9" i="28"/>
  <c r="N9" i="28"/>
  <c r="M9" i="28"/>
  <c r="M25" i="28" s="1"/>
  <c r="L9" i="28"/>
  <c r="T8" i="28"/>
  <c r="S8" i="28"/>
  <c r="R8" i="28"/>
  <c r="Q8" i="28"/>
  <c r="P8" i="28"/>
  <c r="O8" i="28"/>
  <c r="N8" i="28"/>
  <c r="N24" i="28" s="1"/>
  <c r="M8" i="28"/>
  <c r="L8" i="28"/>
  <c r="L24" i="28" s="1"/>
  <c r="T7" i="28"/>
  <c r="T23" i="28" s="1"/>
  <c r="S7" i="28"/>
  <c r="R7" i="28"/>
  <c r="Q7" i="28"/>
  <c r="P7" i="28"/>
  <c r="O7" i="28"/>
  <c r="O23" i="28" s="1"/>
  <c r="N7" i="28"/>
  <c r="N23" i="28" s="1"/>
  <c r="M7" i="28"/>
  <c r="M23" i="28" s="1"/>
  <c r="L7" i="28"/>
  <c r="L23" i="28" s="1"/>
  <c r="T6" i="28"/>
  <c r="S6" i="28"/>
  <c r="R6" i="28"/>
  <c r="Q6" i="28"/>
  <c r="P6" i="28"/>
  <c r="P22" i="28" s="1"/>
  <c r="O6" i="28"/>
  <c r="O22" i="28" s="1"/>
  <c r="N6" i="28"/>
  <c r="M6" i="28"/>
  <c r="M22" i="28" s="1"/>
  <c r="L6" i="28"/>
  <c r="T5" i="28"/>
  <c r="S5" i="28"/>
  <c r="R5" i="28"/>
  <c r="Q5" i="28"/>
  <c r="Q21" i="28" s="1"/>
  <c r="P5" i="28"/>
  <c r="P21" i="28" s="1"/>
  <c r="O5" i="28"/>
  <c r="O21" i="28" s="1"/>
  <c r="N5" i="28"/>
  <c r="N21" i="28" s="1"/>
  <c r="M5" i="28"/>
  <c r="M21" i="28" s="1"/>
  <c r="L5" i="28"/>
  <c r="T4" i="28"/>
  <c r="S4" i="28"/>
  <c r="R4" i="28"/>
  <c r="R20" i="28" s="1"/>
  <c r="Q4" i="28"/>
  <c r="P4" i="28"/>
  <c r="P20" i="28" s="1"/>
  <c r="O4" i="28"/>
  <c r="O20" i="28" s="1"/>
  <c r="N4" i="28"/>
  <c r="M4" i="28"/>
  <c r="L4" i="28"/>
  <c r="C10" i="28"/>
  <c r="C26" i="28" s="1"/>
  <c r="D10" i="28"/>
  <c r="D26" i="28" s="1"/>
  <c r="E10" i="28"/>
  <c r="E26" i="28" s="1"/>
  <c r="F10" i="28"/>
  <c r="F26" i="28" s="1"/>
  <c r="G10" i="28"/>
  <c r="G26" i="28" s="1"/>
  <c r="H10" i="28"/>
  <c r="H26" i="28" s="1"/>
  <c r="I10" i="28"/>
  <c r="J10" i="28"/>
  <c r="B10" i="28"/>
  <c r="B26" i="28" s="1"/>
  <c r="C9" i="28"/>
  <c r="C25" i="28" s="1"/>
  <c r="D9" i="28"/>
  <c r="D25" i="28" s="1"/>
  <c r="E9" i="28"/>
  <c r="E25" i="28" s="1"/>
  <c r="F9" i="28"/>
  <c r="G9" i="28"/>
  <c r="H9" i="28"/>
  <c r="I9" i="28"/>
  <c r="I25" i="28" s="1"/>
  <c r="J9" i="28"/>
  <c r="B9" i="28"/>
  <c r="C8" i="28"/>
  <c r="D8" i="28"/>
  <c r="D24" i="28" s="1"/>
  <c r="E8" i="28"/>
  <c r="E24" i="28" s="1"/>
  <c r="F8" i="28"/>
  <c r="F24" i="28" s="1"/>
  <c r="G8" i="28"/>
  <c r="H8" i="28"/>
  <c r="I8" i="28"/>
  <c r="J8" i="28"/>
  <c r="B8" i="28"/>
  <c r="C7" i="28"/>
  <c r="C23" i="28" s="1"/>
  <c r="D7" i="28"/>
  <c r="D23" i="28" s="1"/>
  <c r="E7" i="28"/>
  <c r="E23" i="28" s="1"/>
  <c r="F7" i="28"/>
  <c r="F23" i="28" s="1"/>
  <c r="G7" i="28"/>
  <c r="G23" i="28" s="1"/>
  <c r="H7" i="28"/>
  <c r="H23" i="28" s="1"/>
  <c r="I7" i="28"/>
  <c r="J7" i="28"/>
  <c r="B7" i="28"/>
  <c r="C6" i="28"/>
  <c r="D6" i="28"/>
  <c r="D22" i="28" s="1"/>
  <c r="E6" i="28"/>
  <c r="E22" i="28" s="1"/>
  <c r="F6" i="28"/>
  <c r="F22" i="28" s="1"/>
  <c r="G6" i="28"/>
  <c r="G22" i="28" s="1"/>
  <c r="H6" i="28"/>
  <c r="I6" i="28"/>
  <c r="I22" i="28" s="1"/>
  <c r="J6" i="28"/>
  <c r="B6" i="28"/>
  <c r="C5" i="28"/>
  <c r="D5" i="28"/>
  <c r="D21" i="28" s="1"/>
  <c r="E5" i="28"/>
  <c r="E21" i="28" s="1"/>
  <c r="F5" i="28"/>
  <c r="F21" i="28" s="1"/>
  <c r="G5" i="28"/>
  <c r="G21" i="28" s="1"/>
  <c r="H5" i="28"/>
  <c r="I5" i="28"/>
  <c r="I21" i="28" s="1"/>
  <c r="J5" i="28"/>
  <c r="J21" i="28" s="1"/>
  <c r="B5" i="28"/>
  <c r="C4" i="28"/>
  <c r="C20" i="28" s="1"/>
  <c r="D4" i="28"/>
  <c r="D20" i="28" s="1"/>
  <c r="E4" i="28"/>
  <c r="F4" i="28"/>
  <c r="F20" i="28" s="1"/>
  <c r="G4" i="28"/>
  <c r="G20" i="28" s="1"/>
  <c r="H4" i="28"/>
  <c r="I4" i="28"/>
  <c r="J4" i="28"/>
  <c r="B4" i="28"/>
  <c r="O26" i="28"/>
  <c r="R25" i="28"/>
  <c r="T24" i="28"/>
  <c r="U18" i="28"/>
  <c r="V18" i="28" s="1"/>
  <c r="S26" i="28"/>
  <c r="Q26" i="28"/>
  <c r="P26" i="28"/>
  <c r="N26" i="28"/>
  <c r="J26" i="28"/>
  <c r="I26" i="28"/>
  <c r="Q25" i="28"/>
  <c r="L25" i="28"/>
  <c r="G25" i="28"/>
  <c r="S24" i="28"/>
  <c r="R24" i="28"/>
  <c r="M24" i="28"/>
  <c r="G24" i="28"/>
  <c r="S23" i="28"/>
  <c r="T22" i="28"/>
  <c r="R22" i="28"/>
  <c r="N22" i="28"/>
  <c r="L22" i="28"/>
  <c r="E20" i="28"/>
  <c r="T18" i="27"/>
  <c r="S18" i="27"/>
  <c r="R18" i="27"/>
  <c r="Q18" i="27"/>
  <c r="P18" i="27"/>
  <c r="O18" i="27"/>
  <c r="N18" i="27"/>
  <c r="M18" i="27"/>
  <c r="L18" i="27"/>
  <c r="C18" i="27"/>
  <c r="D18" i="27"/>
  <c r="E18" i="27"/>
  <c r="F18" i="27"/>
  <c r="G18" i="27"/>
  <c r="H18" i="27"/>
  <c r="I18" i="27"/>
  <c r="J18" i="27"/>
  <c r="B18" i="27"/>
  <c r="T17" i="27"/>
  <c r="S17" i="27"/>
  <c r="R17" i="27"/>
  <c r="Q17" i="27"/>
  <c r="P17" i="27"/>
  <c r="O17" i="27"/>
  <c r="N17" i="27"/>
  <c r="M17" i="27"/>
  <c r="L17" i="27"/>
  <c r="J17" i="27"/>
  <c r="C17" i="27"/>
  <c r="D17" i="27"/>
  <c r="E17" i="27"/>
  <c r="F17" i="27"/>
  <c r="G17" i="27"/>
  <c r="H17" i="27"/>
  <c r="I17" i="27"/>
  <c r="B17" i="27"/>
  <c r="T16" i="27"/>
  <c r="S16" i="27"/>
  <c r="R16" i="27"/>
  <c r="Q16" i="27"/>
  <c r="P16" i="27"/>
  <c r="O16" i="27"/>
  <c r="N16" i="27"/>
  <c r="M16" i="27"/>
  <c r="L16" i="27"/>
  <c r="C16" i="27"/>
  <c r="D16" i="27"/>
  <c r="E16" i="27"/>
  <c r="F16" i="27"/>
  <c r="G16" i="27"/>
  <c r="H16" i="27"/>
  <c r="I16" i="27"/>
  <c r="J16" i="27"/>
  <c r="B16" i="27"/>
  <c r="T15" i="27"/>
  <c r="S15" i="27"/>
  <c r="R15" i="27"/>
  <c r="Q15" i="27"/>
  <c r="P15" i="27"/>
  <c r="O15" i="27"/>
  <c r="N15" i="27"/>
  <c r="M15" i="27"/>
  <c r="L15" i="27"/>
  <c r="C15" i="27"/>
  <c r="D15" i="27"/>
  <c r="E15" i="27"/>
  <c r="F15" i="27"/>
  <c r="G15" i="27"/>
  <c r="H15" i="27"/>
  <c r="I15" i="27"/>
  <c r="J15" i="27"/>
  <c r="B15" i="27"/>
  <c r="T14" i="27"/>
  <c r="S14" i="27"/>
  <c r="R14" i="27"/>
  <c r="Q14" i="27"/>
  <c r="P14" i="27"/>
  <c r="O14" i="27"/>
  <c r="N14" i="27"/>
  <c r="M14" i="27"/>
  <c r="L14" i="27"/>
  <c r="C14" i="27"/>
  <c r="D14" i="27"/>
  <c r="E14" i="27"/>
  <c r="F14" i="27"/>
  <c r="G14" i="27"/>
  <c r="H14" i="27"/>
  <c r="I14" i="27"/>
  <c r="J14" i="27"/>
  <c r="B14" i="27"/>
  <c r="T13" i="27"/>
  <c r="S13" i="27"/>
  <c r="R13" i="27"/>
  <c r="Q13" i="27"/>
  <c r="P13" i="27"/>
  <c r="O13" i="27"/>
  <c r="N13" i="27"/>
  <c r="M13" i="27"/>
  <c r="L13" i="27"/>
  <c r="C13" i="27"/>
  <c r="D13" i="27"/>
  <c r="E13" i="27"/>
  <c r="F13" i="27"/>
  <c r="G13" i="27"/>
  <c r="H13" i="27"/>
  <c r="I13" i="27"/>
  <c r="J13" i="27"/>
  <c r="B13" i="27"/>
  <c r="T12" i="27"/>
  <c r="S12" i="27"/>
  <c r="R12" i="27"/>
  <c r="Q12" i="27"/>
  <c r="P12" i="27"/>
  <c r="O12" i="27"/>
  <c r="N12" i="27"/>
  <c r="M12" i="27"/>
  <c r="L12" i="27"/>
  <c r="C12" i="27"/>
  <c r="D12" i="27"/>
  <c r="E12" i="27"/>
  <c r="F12" i="27"/>
  <c r="G12" i="27"/>
  <c r="H12" i="27"/>
  <c r="I12" i="27"/>
  <c r="J12" i="27"/>
  <c r="B12" i="27"/>
  <c r="T10" i="27"/>
  <c r="S10" i="27"/>
  <c r="R10" i="27"/>
  <c r="Q10" i="27"/>
  <c r="P10" i="27"/>
  <c r="O10" i="27"/>
  <c r="N10" i="27"/>
  <c r="M10" i="27"/>
  <c r="L10" i="27"/>
  <c r="T9" i="27"/>
  <c r="S9" i="27"/>
  <c r="R9" i="27"/>
  <c r="Q9" i="27"/>
  <c r="P9" i="27"/>
  <c r="O9" i="27"/>
  <c r="N9" i="27"/>
  <c r="M9" i="27"/>
  <c r="L9" i="27"/>
  <c r="T8" i="27"/>
  <c r="S8" i="27"/>
  <c r="R8" i="27"/>
  <c r="Q8" i="27"/>
  <c r="P8" i="27"/>
  <c r="O8" i="27"/>
  <c r="N8" i="27"/>
  <c r="M8" i="27"/>
  <c r="L8" i="27"/>
  <c r="T7" i="27"/>
  <c r="S7" i="27"/>
  <c r="R7" i="27"/>
  <c r="Q7" i="27"/>
  <c r="P7" i="27"/>
  <c r="O7" i="27"/>
  <c r="N7" i="27"/>
  <c r="M7" i="27"/>
  <c r="L7" i="27"/>
  <c r="T6" i="27"/>
  <c r="S6" i="27"/>
  <c r="R6" i="27"/>
  <c r="Q6" i="27"/>
  <c r="P6" i="27"/>
  <c r="O6" i="27"/>
  <c r="N6" i="27"/>
  <c r="M6" i="27"/>
  <c r="L6" i="27"/>
  <c r="T5" i="27"/>
  <c r="S5" i="27"/>
  <c r="R5" i="27"/>
  <c r="Q5" i="27"/>
  <c r="P5" i="27"/>
  <c r="O5" i="27"/>
  <c r="N5" i="27"/>
  <c r="M5" i="27"/>
  <c r="L5" i="27"/>
  <c r="T4" i="27"/>
  <c r="S4" i="27"/>
  <c r="R4" i="27"/>
  <c r="Q4" i="27"/>
  <c r="P4" i="27"/>
  <c r="O4" i="27"/>
  <c r="N4" i="27"/>
  <c r="M4" i="27"/>
  <c r="L4" i="27"/>
  <c r="C10" i="27"/>
  <c r="D10" i="27"/>
  <c r="E10" i="27"/>
  <c r="F10" i="27"/>
  <c r="G10" i="27"/>
  <c r="H10" i="27"/>
  <c r="I10" i="27"/>
  <c r="J10" i="27"/>
  <c r="B10" i="27"/>
  <c r="C9" i="27"/>
  <c r="D9" i="27"/>
  <c r="E9" i="27"/>
  <c r="F9" i="27"/>
  <c r="G9" i="27"/>
  <c r="H9" i="27"/>
  <c r="I9" i="27"/>
  <c r="J9" i="27"/>
  <c r="B9" i="27"/>
  <c r="C7" i="27"/>
  <c r="D7" i="27"/>
  <c r="E7" i="27"/>
  <c r="F7" i="27"/>
  <c r="G7" i="27"/>
  <c r="H7" i="27"/>
  <c r="I7" i="27"/>
  <c r="J7" i="27"/>
  <c r="B7" i="27"/>
  <c r="C8" i="27"/>
  <c r="D8" i="27"/>
  <c r="E8" i="27"/>
  <c r="F8" i="27"/>
  <c r="G8" i="27"/>
  <c r="H8" i="27"/>
  <c r="I8" i="27"/>
  <c r="J8" i="27"/>
  <c r="B8" i="27"/>
  <c r="C6" i="27"/>
  <c r="D6" i="27"/>
  <c r="E6" i="27"/>
  <c r="F6" i="27"/>
  <c r="G6" i="27"/>
  <c r="H6" i="27"/>
  <c r="I6" i="27"/>
  <c r="J6" i="27"/>
  <c r="B6" i="27"/>
  <c r="C5" i="27"/>
  <c r="D5" i="27"/>
  <c r="E5" i="27"/>
  <c r="F5" i="27"/>
  <c r="G5" i="27"/>
  <c r="H5" i="27"/>
  <c r="I5" i="27"/>
  <c r="J5" i="27"/>
  <c r="B5" i="27"/>
  <c r="C4" i="27"/>
  <c r="D4" i="27"/>
  <c r="E4" i="27"/>
  <c r="F4" i="27"/>
  <c r="G4" i="27"/>
  <c r="H4" i="27"/>
  <c r="I4" i="27"/>
  <c r="J4" i="27"/>
  <c r="B4" i="27"/>
  <c r="C21" i="28" l="1"/>
  <c r="C24" i="28"/>
  <c r="C22" i="28"/>
  <c r="I23" i="28"/>
  <c r="L21" i="28"/>
  <c r="T21" i="28"/>
  <c r="S22" i="28"/>
  <c r="R23" i="28"/>
  <c r="Q24" i="28"/>
  <c r="P25" i="28"/>
  <c r="I20" i="28"/>
  <c r="L20" i="28"/>
  <c r="T20" i="28"/>
  <c r="S21" i="28"/>
  <c r="Q23" i="28"/>
  <c r="P24" i="28"/>
  <c r="O25" i="28"/>
  <c r="J20" i="28"/>
  <c r="J22" i="28"/>
  <c r="I24" i="28"/>
  <c r="M20" i="28"/>
  <c r="J23" i="28"/>
  <c r="H24" i="28"/>
  <c r="H22" i="28"/>
  <c r="H21" i="28"/>
  <c r="H20" i="28"/>
  <c r="J24" i="28"/>
  <c r="J25" i="28"/>
  <c r="Q20" i="28"/>
  <c r="S20" i="28"/>
  <c r="O24" i="28"/>
  <c r="Q22" i="28"/>
  <c r="P23" i="28"/>
  <c r="N20" i="28"/>
  <c r="R21" i="28"/>
  <c r="N25" i="28"/>
  <c r="H25" i="28"/>
  <c r="F25" i="28"/>
  <c r="B25" i="28"/>
  <c r="B24" i="28"/>
  <c r="B23" i="28"/>
  <c r="B22" i="28"/>
  <c r="B21" i="28"/>
  <c r="B20" i="28"/>
  <c r="K10" i="28"/>
  <c r="K26" i="28" s="1"/>
  <c r="U10" i="28"/>
  <c r="U149" i="19"/>
  <c r="K149" i="19"/>
  <c r="A149" i="19"/>
  <c r="U148" i="19"/>
  <c r="K148" i="19"/>
  <c r="A148" i="19"/>
  <c r="U147" i="19"/>
  <c r="K147" i="19"/>
  <c r="A147" i="19"/>
  <c r="U146" i="19"/>
  <c r="K146" i="19"/>
  <c r="A146" i="19"/>
  <c r="U145" i="19"/>
  <c r="K145" i="19"/>
  <c r="A145" i="19"/>
  <c r="A144" i="19"/>
  <c r="U142" i="19"/>
  <c r="K142" i="19"/>
  <c r="A142" i="19"/>
  <c r="U141" i="19"/>
  <c r="K141" i="19"/>
  <c r="A141" i="19"/>
  <c r="U140" i="19"/>
  <c r="K140" i="19"/>
  <c r="A140" i="19"/>
  <c r="U139" i="19"/>
  <c r="K139" i="19"/>
  <c r="A139" i="19"/>
  <c r="U138" i="19"/>
  <c r="K138" i="19"/>
  <c r="A138" i="19"/>
  <c r="A137" i="19"/>
  <c r="U135" i="19"/>
  <c r="K135" i="19"/>
  <c r="A135" i="19"/>
  <c r="U134" i="19"/>
  <c r="K134" i="19"/>
  <c r="A134" i="19"/>
  <c r="U133" i="19"/>
  <c r="K133" i="19"/>
  <c r="A133" i="19"/>
  <c r="U132" i="19"/>
  <c r="K132" i="19"/>
  <c r="A132" i="19"/>
  <c r="U131" i="19"/>
  <c r="K131" i="19"/>
  <c r="A131" i="19"/>
  <c r="A130" i="19"/>
  <c r="U128" i="19"/>
  <c r="K128" i="19"/>
  <c r="A128" i="19"/>
  <c r="U127" i="19"/>
  <c r="K127" i="19"/>
  <c r="A127" i="19"/>
  <c r="U126" i="19"/>
  <c r="K126" i="19"/>
  <c r="V126" i="19" s="1"/>
  <c r="A126" i="19"/>
  <c r="U125" i="19"/>
  <c r="K125" i="19"/>
  <c r="A125" i="19"/>
  <c r="U124" i="19"/>
  <c r="K124" i="19"/>
  <c r="A124" i="19"/>
  <c r="A123" i="19"/>
  <c r="U121" i="19"/>
  <c r="K121" i="19"/>
  <c r="A121" i="19"/>
  <c r="U120" i="19"/>
  <c r="K120" i="19"/>
  <c r="A120" i="19"/>
  <c r="U119" i="19"/>
  <c r="K119" i="19"/>
  <c r="A119" i="19"/>
  <c r="U118" i="19"/>
  <c r="K118" i="19"/>
  <c r="A118" i="19"/>
  <c r="U117" i="19"/>
  <c r="K117" i="19"/>
  <c r="V117" i="19" s="1"/>
  <c r="A117" i="19"/>
  <c r="A116" i="19"/>
  <c r="U114" i="19"/>
  <c r="K114" i="19"/>
  <c r="V114" i="19" s="1"/>
  <c r="A114" i="19"/>
  <c r="U113" i="19"/>
  <c r="K113" i="19"/>
  <c r="A113" i="19"/>
  <c r="U112" i="19"/>
  <c r="K112" i="19"/>
  <c r="V112" i="19" s="1"/>
  <c r="A112" i="19"/>
  <c r="U111" i="19"/>
  <c r="K111" i="19"/>
  <c r="A111" i="19"/>
  <c r="U110" i="19"/>
  <c r="K110" i="19"/>
  <c r="A110" i="19"/>
  <c r="A109" i="19"/>
  <c r="U107" i="19"/>
  <c r="K107" i="19"/>
  <c r="A107" i="19"/>
  <c r="U106" i="19"/>
  <c r="K106" i="19"/>
  <c r="A106" i="19"/>
  <c r="U105" i="19"/>
  <c r="K105" i="19"/>
  <c r="A105" i="19"/>
  <c r="U104" i="19"/>
  <c r="K104" i="19"/>
  <c r="A104" i="19"/>
  <c r="U103" i="19"/>
  <c r="K103" i="19"/>
  <c r="V103" i="19" s="1"/>
  <c r="A103" i="19"/>
  <c r="A102" i="19"/>
  <c r="U100" i="19"/>
  <c r="K100" i="19"/>
  <c r="A100" i="19"/>
  <c r="U99" i="19"/>
  <c r="K99" i="19"/>
  <c r="A99" i="19"/>
  <c r="U98" i="19"/>
  <c r="K98" i="19"/>
  <c r="V98" i="19" s="1"/>
  <c r="A98" i="19"/>
  <c r="U97" i="19"/>
  <c r="K97" i="19"/>
  <c r="A97" i="19"/>
  <c r="U96" i="19"/>
  <c r="K96" i="19"/>
  <c r="V96" i="19" s="1"/>
  <c r="A96" i="19"/>
  <c r="A95" i="19"/>
  <c r="U93" i="19"/>
  <c r="K93" i="19"/>
  <c r="A93" i="19"/>
  <c r="U92" i="19"/>
  <c r="K92" i="19"/>
  <c r="A92" i="19"/>
  <c r="U91" i="19"/>
  <c r="K91" i="19"/>
  <c r="A91" i="19"/>
  <c r="U90" i="19"/>
  <c r="K90" i="19"/>
  <c r="A90" i="19"/>
  <c r="U89" i="19"/>
  <c r="K89" i="19"/>
  <c r="A89" i="19"/>
  <c r="A88" i="19"/>
  <c r="U86" i="19"/>
  <c r="K86" i="19"/>
  <c r="A86" i="19"/>
  <c r="U85" i="19"/>
  <c r="K85" i="19"/>
  <c r="A85" i="19"/>
  <c r="U84" i="19"/>
  <c r="K84" i="19"/>
  <c r="A84" i="19"/>
  <c r="U83" i="19"/>
  <c r="K83" i="19"/>
  <c r="A83" i="19"/>
  <c r="U82" i="19"/>
  <c r="K82" i="19"/>
  <c r="V82" i="19" s="1"/>
  <c r="A82" i="19"/>
  <c r="A81" i="19"/>
  <c r="U79" i="19"/>
  <c r="K79" i="19"/>
  <c r="A79" i="19"/>
  <c r="U78" i="19"/>
  <c r="K78" i="19"/>
  <c r="A78" i="19"/>
  <c r="U77" i="19"/>
  <c r="K77" i="19"/>
  <c r="A77" i="19"/>
  <c r="U76" i="19"/>
  <c r="K76" i="19"/>
  <c r="A76" i="19"/>
  <c r="U75" i="19"/>
  <c r="K75" i="19"/>
  <c r="V75" i="19" s="1"/>
  <c r="A75" i="19"/>
  <c r="A74" i="19"/>
  <c r="U72" i="19"/>
  <c r="K72" i="19"/>
  <c r="V72" i="19" s="1"/>
  <c r="A72" i="19"/>
  <c r="U71" i="19"/>
  <c r="K71" i="19"/>
  <c r="A71" i="19"/>
  <c r="U70" i="19"/>
  <c r="K70" i="19"/>
  <c r="V70" i="19" s="1"/>
  <c r="A70" i="19"/>
  <c r="U69" i="19"/>
  <c r="K69" i="19"/>
  <c r="A69" i="19"/>
  <c r="U68" i="19"/>
  <c r="K68" i="19"/>
  <c r="A68" i="19"/>
  <c r="A67" i="19"/>
  <c r="U65" i="19"/>
  <c r="K65" i="19"/>
  <c r="A65" i="19"/>
  <c r="U64" i="19"/>
  <c r="K64" i="19"/>
  <c r="A64" i="19"/>
  <c r="U63" i="19"/>
  <c r="K63" i="19"/>
  <c r="A63" i="19"/>
  <c r="U62" i="19"/>
  <c r="K62" i="19"/>
  <c r="A62" i="19"/>
  <c r="U61" i="19"/>
  <c r="K61" i="19"/>
  <c r="A61" i="19"/>
  <c r="A60" i="19"/>
  <c r="U58" i="19"/>
  <c r="K58" i="19"/>
  <c r="V58" i="19" s="1"/>
  <c r="A58" i="19"/>
  <c r="U57" i="19"/>
  <c r="K57" i="19"/>
  <c r="A57" i="19"/>
  <c r="U56" i="19"/>
  <c r="K56" i="19"/>
  <c r="A56" i="19"/>
  <c r="U55" i="19"/>
  <c r="K55" i="19"/>
  <c r="A55" i="19"/>
  <c r="U54" i="19"/>
  <c r="K54" i="19"/>
  <c r="V54" i="19" s="1"/>
  <c r="A54" i="19"/>
  <c r="A53" i="19"/>
  <c r="U51" i="19"/>
  <c r="K51" i="19"/>
  <c r="A51" i="19"/>
  <c r="U50" i="19"/>
  <c r="K50" i="19"/>
  <c r="A50" i="19"/>
  <c r="U49" i="19"/>
  <c r="K49" i="19"/>
  <c r="V49" i="19" s="1"/>
  <c r="A49" i="19"/>
  <c r="U48" i="19"/>
  <c r="K48" i="19"/>
  <c r="A48" i="19"/>
  <c r="U47" i="19"/>
  <c r="K47" i="19"/>
  <c r="V47" i="19" s="1"/>
  <c r="A47" i="19"/>
  <c r="A46" i="19"/>
  <c r="U44" i="19"/>
  <c r="K44" i="19"/>
  <c r="V44" i="19" s="1"/>
  <c r="A44" i="19"/>
  <c r="U43" i="19"/>
  <c r="K43" i="19"/>
  <c r="A43" i="19"/>
  <c r="U42" i="19"/>
  <c r="K42" i="19"/>
  <c r="A42" i="19"/>
  <c r="U41" i="19"/>
  <c r="K41" i="19"/>
  <c r="A41" i="19"/>
  <c r="U40" i="19"/>
  <c r="K40" i="19"/>
  <c r="A40" i="19"/>
  <c r="A39" i="19"/>
  <c r="U37" i="19"/>
  <c r="K37" i="19"/>
  <c r="A37" i="19"/>
  <c r="U36" i="19"/>
  <c r="K36" i="19"/>
  <c r="A36" i="19"/>
  <c r="U35" i="19"/>
  <c r="K35" i="19"/>
  <c r="A35" i="19"/>
  <c r="U34" i="19"/>
  <c r="K34" i="19"/>
  <c r="A34" i="19"/>
  <c r="U33" i="19"/>
  <c r="K33" i="19"/>
  <c r="A33" i="19"/>
  <c r="A32" i="19"/>
  <c r="U30" i="19"/>
  <c r="K30" i="19"/>
  <c r="A30" i="19"/>
  <c r="U29" i="19"/>
  <c r="K29" i="19"/>
  <c r="A29" i="19"/>
  <c r="U28" i="19"/>
  <c r="K28" i="19"/>
  <c r="A28" i="19"/>
  <c r="U27" i="19"/>
  <c r="K27" i="19"/>
  <c r="A27" i="19"/>
  <c r="U26" i="19"/>
  <c r="K26" i="19"/>
  <c r="A26" i="19"/>
  <c r="A25" i="19"/>
  <c r="U23" i="19"/>
  <c r="K23" i="19"/>
  <c r="A23" i="19"/>
  <c r="U22" i="19"/>
  <c r="K22" i="19"/>
  <c r="A22" i="19"/>
  <c r="U21" i="19"/>
  <c r="K21" i="19"/>
  <c r="A21" i="19"/>
  <c r="U20" i="19"/>
  <c r="K20" i="19"/>
  <c r="A20" i="19"/>
  <c r="U19" i="19"/>
  <c r="K19" i="19"/>
  <c r="A19" i="19"/>
  <c r="A18" i="19"/>
  <c r="U16" i="19"/>
  <c r="K16" i="19"/>
  <c r="A16" i="19"/>
  <c r="U15" i="19"/>
  <c r="K15" i="19"/>
  <c r="A15" i="19"/>
  <c r="U14" i="19"/>
  <c r="K14" i="19"/>
  <c r="A14" i="19"/>
  <c r="U13" i="19"/>
  <c r="K13" i="19"/>
  <c r="A13" i="19"/>
  <c r="U12" i="19"/>
  <c r="K12" i="19"/>
  <c r="A12" i="19"/>
  <c r="A11" i="19"/>
  <c r="U9" i="19"/>
  <c r="K9" i="19"/>
  <c r="A9" i="19"/>
  <c r="U8" i="19"/>
  <c r="K8" i="19"/>
  <c r="A8" i="19"/>
  <c r="U7" i="19"/>
  <c r="K7" i="19"/>
  <c r="A7" i="19"/>
  <c r="U6" i="19"/>
  <c r="K6" i="19"/>
  <c r="A6" i="19"/>
  <c r="U5" i="19"/>
  <c r="K5" i="19"/>
  <c r="A5" i="19"/>
  <c r="A4" i="19"/>
  <c r="U149" i="20"/>
  <c r="K149" i="20"/>
  <c r="A149" i="20"/>
  <c r="U148" i="20"/>
  <c r="K148" i="20"/>
  <c r="A148" i="20"/>
  <c r="U147" i="20"/>
  <c r="K147" i="20"/>
  <c r="A147" i="20"/>
  <c r="U146" i="20"/>
  <c r="K146" i="20"/>
  <c r="A146" i="20"/>
  <c r="U145" i="20"/>
  <c r="K145" i="20"/>
  <c r="A145" i="20"/>
  <c r="A144" i="20"/>
  <c r="U142" i="20"/>
  <c r="K142" i="20"/>
  <c r="A142" i="20"/>
  <c r="U141" i="20"/>
  <c r="K141" i="20"/>
  <c r="A141" i="20"/>
  <c r="U140" i="20"/>
  <c r="K140" i="20"/>
  <c r="A140" i="20"/>
  <c r="U139" i="20"/>
  <c r="K139" i="20"/>
  <c r="A139" i="20"/>
  <c r="U138" i="20"/>
  <c r="K138" i="20"/>
  <c r="A138" i="20"/>
  <c r="A137" i="20"/>
  <c r="U135" i="20"/>
  <c r="K135" i="20"/>
  <c r="A135" i="20"/>
  <c r="U134" i="20"/>
  <c r="K134" i="20"/>
  <c r="A134" i="20"/>
  <c r="U133" i="20"/>
  <c r="K133" i="20"/>
  <c r="A133" i="20"/>
  <c r="U132" i="20"/>
  <c r="K132" i="20"/>
  <c r="A132" i="20"/>
  <c r="U131" i="20"/>
  <c r="K131" i="20"/>
  <c r="A131" i="20"/>
  <c r="A130" i="20"/>
  <c r="U128" i="20"/>
  <c r="K128" i="20"/>
  <c r="A128" i="20"/>
  <c r="U127" i="20"/>
  <c r="K127" i="20"/>
  <c r="A127" i="20"/>
  <c r="U126" i="20"/>
  <c r="K126" i="20"/>
  <c r="A126" i="20"/>
  <c r="U125" i="20"/>
  <c r="K125" i="20"/>
  <c r="A125" i="20"/>
  <c r="U124" i="20"/>
  <c r="K124" i="20"/>
  <c r="A124" i="20"/>
  <c r="A123" i="20"/>
  <c r="U121" i="20"/>
  <c r="K121" i="20"/>
  <c r="A121" i="20"/>
  <c r="U120" i="20"/>
  <c r="K120" i="20"/>
  <c r="A120" i="20"/>
  <c r="U119" i="20"/>
  <c r="K119" i="20"/>
  <c r="A119" i="20"/>
  <c r="U118" i="20"/>
  <c r="K118" i="20"/>
  <c r="A118" i="20"/>
  <c r="U117" i="20"/>
  <c r="K117" i="20"/>
  <c r="A117" i="20"/>
  <c r="A116" i="20"/>
  <c r="U114" i="20"/>
  <c r="K114" i="20"/>
  <c r="V114" i="20" s="1"/>
  <c r="A114" i="20"/>
  <c r="U113" i="20"/>
  <c r="K113" i="20"/>
  <c r="A113" i="20"/>
  <c r="U112" i="20"/>
  <c r="K112" i="20"/>
  <c r="A112" i="20"/>
  <c r="U111" i="20"/>
  <c r="K111" i="20"/>
  <c r="A111" i="20"/>
  <c r="U110" i="20"/>
  <c r="K110" i="20"/>
  <c r="A110" i="20"/>
  <c r="A109" i="20"/>
  <c r="U107" i="20"/>
  <c r="K107" i="20"/>
  <c r="A107" i="20"/>
  <c r="U106" i="20"/>
  <c r="K106" i="20"/>
  <c r="A106" i="20"/>
  <c r="U105" i="20"/>
  <c r="K105" i="20"/>
  <c r="A105" i="20"/>
  <c r="U104" i="20"/>
  <c r="K104" i="20"/>
  <c r="A104" i="20"/>
  <c r="U103" i="20"/>
  <c r="K103" i="20"/>
  <c r="A103" i="20"/>
  <c r="A102" i="20"/>
  <c r="U100" i="20"/>
  <c r="K100" i="20"/>
  <c r="A100" i="20"/>
  <c r="U99" i="20"/>
  <c r="K99" i="20"/>
  <c r="A99" i="20"/>
  <c r="U98" i="20"/>
  <c r="K98" i="20"/>
  <c r="A98" i="20"/>
  <c r="U97" i="20"/>
  <c r="K97" i="20"/>
  <c r="A97" i="20"/>
  <c r="U96" i="20"/>
  <c r="K96" i="20"/>
  <c r="V96" i="20" s="1"/>
  <c r="A96" i="20"/>
  <c r="A95" i="20"/>
  <c r="U93" i="20"/>
  <c r="K93" i="20"/>
  <c r="A93" i="20"/>
  <c r="U92" i="20"/>
  <c r="K92" i="20"/>
  <c r="A92" i="20"/>
  <c r="U91" i="20"/>
  <c r="K91" i="20"/>
  <c r="A91" i="20"/>
  <c r="U90" i="20"/>
  <c r="K90" i="20"/>
  <c r="A90" i="20"/>
  <c r="U89" i="20"/>
  <c r="K89" i="20"/>
  <c r="V89" i="20" s="1"/>
  <c r="A89" i="20"/>
  <c r="A88" i="20"/>
  <c r="U86" i="20"/>
  <c r="K86" i="20"/>
  <c r="A86" i="20"/>
  <c r="U85" i="20"/>
  <c r="K85" i="20"/>
  <c r="A85" i="20"/>
  <c r="U84" i="20"/>
  <c r="K84" i="20"/>
  <c r="A84" i="20"/>
  <c r="U83" i="20"/>
  <c r="K83" i="20"/>
  <c r="A83" i="20"/>
  <c r="U82" i="20"/>
  <c r="K82" i="20"/>
  <c r="V82" i="20" s="1"/>
  <c r="A82" i="20"/>
  <c r="A81" i="20"/>
  <c r="U79" i="20"/>
  <c r="K79" i="20"/>
  <c r="A79" i="20"/>
  <c r="U78" i="20"/>
  <c r="K78" i="20"/>
  <c r="A78" i="20"/>
  <c r="U77" i="20"/>
  <c r="K77" i="20"/>
  <c r="V77" i="20" s="1"/>
  <c r="A77" i="20"/>
  <c r="U76" i="20"/>
  <c r="K76" i="20"/>
  <c r="A76" i="20"/>
  <c r="U75" i="20"/>
  <c r="K75" i="20"/>
  <c r="V75" i="20" s="1"/>
  <c r="A75" i="20"/>
  <c r="A74" i="20"/>
  <c r="U72" i="20"/>
  <c r="K72" i="20"/>
  <c r="V72" i="20" s="1"/>
  <c r="A72" i="20"/>
  <c r="U71" i="20"/>
  <c r="K71" i="20"/>
  <c r="A71" i="20"/>
  <c r="U70" i="20"/>
  <c r="K70" i="20"/>
  <c r="A70" i="20"/>
  <c r="U69" i="20"/>
  <c r="K69" i="20"/>
  <c r="A69" i="20"/>
  <c r="U68" i="20"/>
  <c r="K68" i="20"/>
  <c r="A68" i="20"/>
  <c r="A67" i="20"/>
  <c r="U65" i="20"/>
  <c r="K65" i="20"/>
  <c r="A65" i="20"/>
  <c r="U64" i="20"/>
  <c r="K64" i="20"/>
  <c r="A64" i="20"/>
  <c r="U63" i="20"/>
  <c r="K63" i="20"/>
  <c r="A63" i="20"/>
  <c r="U62" i="20"/>
  <c r="K62" i="20"/>
  <c r="A62" i="20"/>
  <c r="U61" i="20"/>
  <c r="K61" i="20"/>
  <c r="A61" i="20"/>
  <c r="A60" i="20"/>
  <c r="U58" i="20"/>
  <c r="K58" i="20"/>
  <c r="A58" i="20"/>
  <c r="U57" i="20"/>
  <c r="K57" i="20"/>
  <c r="A57" i="20"/>
  <c r="U56" i="20"/>
  <c r="K56" i="20"/>
  <c r="A56" i="20"/>
  <c r="U55" i="20"/>
  <c r="K55" i="20"/>
  <c r="A55" i="20"/>
  <c r="U54" i="20"/>
  <c r="K54" i="20"/>
  <c r="A54" i="20"/>
  <c r="A53" i="20"/>
  <c r="U51" i="20"/>
  <c r="K51" i="20"/>
  <c r="A51" i="20"/>
  <c r="U50" i="20"/>
  <c r="K50" i="20"/>
  <c r="A50" i="20"/>
  <c r="U49" i="20"/>
  <c r="K49" i="20"/>
  <c r="A49" i="20"/>
  <c r="U48" i="20"/>
  <c r="K48" i="20"/>
  <c r="A48" i="20"/>
  <c r="U47" i="20"/>
  <c r="K47" i="20"/>
  <c r="A47" i="20"/>
  <c r="A46" i="20"/>
  <c r="U44" i="20"/>
  <c r="K44" i="20"/>
  <c r="A44" i="20"/>
  <c r="U43" i="20"/>
  <c r="K43" i="20"/>
  <c r="A43" i="20"/>
  <c r="U42" i="20"/>
  <c r="K42" i="20"/>
  <c r="A42" i="20"/>
  <c r="U41" i="20"/>
  <c r="K41" i="20"/>
  <c r="A41" i="20"/>
  <c r="U40" i="20"/>
  <c r="K40" i="20"/>
  <c r="V40" i="20" s="1"/>
  <c r="A40" i="20"/>
  <c r="A39" i="20"/>
  <c r="U37" i="20"/>
  <c r="K37" i="20"/>
  <c r="A37" i="20"/>
  <c r="U36" i="20"/>
  <c r="K36" i="20"/>
  <c r="A36" i="20"/>
  <c r="U35" i="20"/>
  <c r="K35" i="20"/>
  <c r="V35" i="20" s="1"/>
  <c r="A35" i="20"/>
  <c r="U34" i="20"/>
  <c r="K34" i="20"/>
  <c r="A34" i="20"/>
  <c r="U33" i="20"/>
  <c r="K33" i="20"/>
  <c r="V33" i="20" s="1"/>
  <c r="A33" i="20"/>
  <c r="A32" i="20"/>
  <c r="U30" i="20"/>
  <c r="K30" i="20"/>
  <c r="A30" i="20"/>
  <c r="U29" i="20"/>
  <c r="K29" i="20"/>
  <c r="A29" i="20"/>
  <c r="U28" i="20"/>
  <c r="K28" i="20"/>
  <c r="V28" i="20" s="1"/>
  <c r="A28" i="20"/>
  <c r="U27" i="20"/>
  <c r="K27" i="20"/>
  <c r="A27" i="20"/>
  <c r="U26" i="20"/>
  <c r="K26" i="20"/>
  <c r="V26" i="20" s="1"/>
  <c r="A26" i="20"/>
  <c r="A25" i="20"/>
  <c r="U23" i="20"/>
  <c r="K23" i="20"/>
  <c r="V23" i="20" s="1"/>
  <c r="A23" i="20"/>
  <c r="U22" i="20"/>
  <c r="K22" i="20"/>
  <c r="A22" i="20"/>
  <c r="U21" i="20"/>
  <c r="K21" i="20"/>
  <c r="A21" i="20"/>
  <c r="U20" i="20"/>
  <c r="K20" i="20"/>
  <c r="A20" i="20"/>
  <c r="U19" i="20"/>
  <c r="K19" i="20"/>
  <c r="V19" i="20" s="1"/>
  <c r="A19" i="20"/>
  <c r="A18" i="20"/>
  <c r="U16" i="20"/>
  <c r="K16" i="20"/>
  <c r="V16" i="20" s="1"/>
  <c r="A16" i="20"/>
  <c r="U15" i="20"/>
  <c r="K15" i="20"/>
  <c r="A15" i="20"/>
  <c r="U14" i="20"/>
  <c r="K14" i="20"/>
  <c r="V14" i="20" s="1"/>
  <c r="A14" i="20"/>
  <c r="U13" i="20"/>
  <c r="K13" i="20"/>
  <c r="A13" i="20"/>
  <c r="U12" i="20"/>
  <c r="K12" i="20"/>
  <c r="V12" i="20" s="1"/>
  <c r="A12" i="20"/>
  <c r="A11" i="20"/>
  <c r="U9" i="20"/>
  <c r="K9" i="20"/>
  <c r="A9" i="20"/>
  <c r="U8" i="20"/>
  <c r="K8" i="20"/>
  <c r="A8" i="20"/>
  <c r="U7" i="20"/>
  <c r="K7" i="20"/>
  <c r="A7" i="20"/>
  <c r="U6" i="20"/>
  <c r="K6" i="20"/>
  <c r="A6" i="20"/>
  <c r="U5" i="20"/>
  <c r="K5" i="20"/>
  <c r="A5" i="20"/>
  <c r="A4" i="20"/>
  <c r="A146" i="12"/>
  <c r="A147" i="12"/>
  <c r="A148" i="12"/>
  <c r="A149" i="12"/>
  <c r="A145" i="12"/>
  <c r="A144" i="12"/>
  <c r="A139" i="12"/>
  <c r="A140" i="12"/>
  <c r="A141" i="12"/>
  <c r="A142" i="12"/>
  <c r="A138" i="12"/>
  <c r="A137" i="12"/>
  <c r="A132" i="12"/>
  <c r="A133" i="12"/>
  <c r="A134" i="12"/>
  <c r="A135" i="12"/>
  <c r="A131" i="12"/>
  <c r="A130" i="12"/>
  <c r="A127" i="12"/>
  <c r="A128" i="12"/>
  <c r="A125" i="12"/>
  <c r="A126" i="12"/>
  <c r="A124" i="12"/>
  <c r="A123" i="12"/>
  <c r="A120" i="12"/>
  <c r="A121" i="12"/>
  <c r="A118" i="12"/>
  <c r="A119" i="12"/>
  <c r="A117" i="12"/>
  <c r="A116" i="12"/>
  <c r="A111" i="12"/>
  <c r="A112" i="12"/>
  <c r="A113" i="12"/>
  <c r="A114" i="12"/>
  <c r="A110" i="12"/>
  <c r="A109" i="12"/>
  <c r="A104" i="12"/>
  <c r="A205" i="29" s="1"/>
  <c r="A105" i="12"/>
  <c r="A206" i="29" s="1"/>
  <c r="A106" i="12"/>
  <c r="A207" i="29" s="1"/>
  <c r="A107" i="12"/>
  <c r="A208" i="29" s="1"/>
  <c r="A103" i="12"/>
  <c r="A204" i="29" s="1"/>
  <c r="A102" i="12"/>
  <c r="A203" i="29" s="1"/>
  <c r="A97" i="12"/>
  <c r="A198" i="29" s="1"/>
  <c r="A98" i="12"/>
  <c r="A199" i="29" s="1"/>
  <c r="A99" i="12"/>
  <c r="A200" i="29" s="1"/>
  <c r="A100" i="12"/>
  <c r="A201" i="29" s="1"/>
  <c r="A96" i="12"/>
  <c r="A197" i="29" s="1"/>
  <c r="A95" i="12"/>
  <c r="A196" i="29" s="1"/>
  <c r="A90" i="12"/>
  <c r="A91" i="12"/>
  <c r="A92" i="12"/>
  <c r="A93" i="12"/>
  <c r="A89" i="12"/>
  <c r="A88" i="12"/>
  <c r="A83" i="12"/>
  <c r="A84" i="12"/>
  <c r="A85" i="12"/>
  <c r="A86" i="12"/>
  <c r="A82" i="12"/>
  <c r="A81" i="12"/>
  <c r="A76" i="12"/>
  <c r="A77" i="12"/>
  <c r="A78" i="12"/>
  <c r="A79" i="12"/>
  <c r="A75" i="12"/>
  <c r="A74" i="12"/>
  <c r="A69" i="12"/>
  <c r="A70" i="12"/>
  <c r="A71" i="12"/>
  <c r="A72" i="12"/>
  <c r="A68" i="12"/>
  <c r="A67" i="12"/>
  <c r="A62" i="12"/>
  <c r="A63" i="12"/>
  <c r="A64" i="12"/>
  <c r="A65" i="12"/>
  <c r="A61" i="12"/>
  <c r="A55" i="12"/>
  <c r="A56" i="12"/>
  <c r="A57" i="12"/>
  <c r="A58" i="12"/>
  <c r="A54" i="12"/>
  <c r="A60" i="12"/>
  <c r="A53" i="12"/>
  <c r="A48" i="12"/>
  <c r="A49" i="12"/>
  <c r="A50" i="12"/>
  <c r="A51" i="12"/>
  <c r="A47" i="12"/>
  <c r="A46" i="12"/>
  <c r="A41" i="12"/>
  <c r="A42" i="12"/>
  <c r="A43" i="12"/>
  <c r="A44" i="12"/>
  <c r="A40" i="12"/>
  <c r="A39" i="12"/>
  <c r="A37" i="12"/>
  <c r="A34" i="12"/>
  <c r="A35" i="12"/>
  <c r="A36" i="12"/>
  <c r="A33" i="12"/>
  <c r="A32" i="12"/>
  <c r="A27" i="12"/>
  <c r="A28" i="12"/>
  <c r="A29" i="12"/>
  <c r="A30" i="12"/>
  <c r="A26" i="12"/>
  <c r="A25" i="12"/>
  <c r="A20" i="12"/>
  <c r="A21" i="12"/>
  <c r="A22" i="12"/>
  <c r="A23" i="12"/>
  <c r="A19" i="12"/>
  <c r="A18" i="12"/>
  <c r="A13" i="12"/>
  <c r="A14" i="12"/>
  <c r="A15" i="12"/>
  <c r="A16" i="12"/>
  <c r="A12" i="12"/>
  <c r="A11" i="12"/>
  <c r="A6" i="12"/>
  <c r="A7" i="12"/>
  <c r="A8" i="12"/>
  <c r="A9" i="12"/>
  <c r="A5" i="12"/>
  <c r="A4" i="12"/>
  <c r="U149" i="12"/>
  <c r="K149" i="12"/>
  <c r="U148" i="12"/>
  <c r="K148" i="12"/>
  <c r="V148" i="12" s="1"/>
  <c r="U147" i="12"/>
  <c r="K147" i="12"/>
  <c r="U146" i="12"/>
  <c r="K146" i="12"/>
  <c r="U145" i="12"/>
  <c r="K145" i="12"/>
  <c r="V145" i="12" s="1"/>
  <c r="U142" i="12"/>
  <c r="K142" i="12"/>
  <c r="U141" i="12"/>
  <c r="K141" i="12"/>
  <c r="U140" i="12"/>
  <c r="K140" i="12"/>
  <c r="U139" i="12"/>
  <c r="K139" i="12"/>
  <c r="V139" i="12" s="1"/>
  <c r="U138" i="12"/>
  <c r="K138" i="12"/>
  <c r="V138" i="12" s="1"/>
  <c r="U135" i="12"/>
  <c r="K135" i="12"/>
  <c r="U134" i="12"/>
  <c r="K134" i="12"/>
  <c r="U133" i="12"/>
  <c r="K133" i="12"/>
  <c r="V133" i="12" s="1"/>
  <c r="U132" i="12"/>
  <c r="K132" i="12"/>
  <c r="V132" i="12" s="1"/>
  <c r="U131" i="12"/>
  <c r="K131" i="12"/>
  <c r="U128" i="12"/>
  <c r="K128" i="12"/>
  <c r="U127" i="12"/>
  <c r="K127" i="12"/>
  <c r="V127" i="12" s="1"/>
  <c r="U126" i="12"/>
  <c r="K126" i="12"/>
  <c r="U125" i="12"/>
  <c r="K125" i="12"/>
  <c r="U124" i="12"/>
  <c r="K124" i="12"/>
  <c r="A118" i="11"/>
  <c r="A119" i="11"/>
  <c r="A120" i="11"/>
  <c r="A121" i="11"/>
  <c r="A117" i="11"/>
  <c r="A116" i="11"/>
  <c r="U121" i="11"/>
  <c r="K121" i="11"/>
  <c r="U120" i="11"/>
  <c r="K120" i="11"/>
  <c r="U119" i="11"/>
  <c r="K119" i="11"/>
  <c r="U118" i="11"/>
  <c r="K118" i="11"/>
  <c r="U117" i="11"/>
  <c r="K117" i="11"/>
  <c r="A111" i="11"/>
  <c r="A112" i="11"/>
  <c r="A113" i="11"/>
  <c r="A114" i="11"/>
  <c r="A110" i="11"/>
  <c r="A109" i="11"/>
  <c r="A104" i="11"/>
  <c r="A105" i="11"/>
  <c r="A106" i="11"/>
  <c r="A107" i="11"/>
  <c r="A103" i="11"/>
  <c r="A102" i="11"/>
  <c r="A97" i="11"/>
  <c r="A98" i="11"/>
  <c r="A99" i="11"/>
  <c r="A100" i="11"/>
  <c r="A96" i="11"/>
  <c r="A90" i="11"/>
  <c r="A91" i="11"/>
  <c r="A92" i="11"/>
  <c r="A93" i="11"/>
  <c r="A95" i="11"/>
  <c r="A89" i="11"/>
  <c r="A88" i="11"/>
  <c r="A83" i="11"/>
  <c r="A84" i="11"/>
  <c r="A85" i="11"/>
  <c r="A86" i="11"/>
  <c r="A82" i="11"/>
  <c r="A81" i="11"/>
  <c r="A76" i="11"/>
  <c r="A77" i="11"/>
  <c r="A78" i="11"/>
  <c r="A79" i="11"/>
  <c r="A75" i="11"/>
  <c r="A74" i="11"/>
  <c r="A69" i="11"/>
  <c r="A70" i="11"/>
  <c r="A71" i="11"/>
  <c r="A72" i="11"/>
  <c r="A68" i="11"/>
  <c r="A67" i="11"/>
  <c r="A62" i="11"/>
  <c r="A63" i="11"/>
  <c r="A64" i="11"/>
  <c r="A65" i="11"/>
  <c r="A61" i="11"/>
  <c r="A60" i="11"/>
  <c r="A55" i="11"/>
  <c r="A56" i="11"/>
  <c r="A57" i="11"/>
  <c r="A58" i="11"/>
  <c r="A54" i="11"/>
  <c r="A53" i="11"/>
  <c r="A48" i="11"/>
  <c r="A49" i="11"/>
  <c r="A50" i="11"/>
  <c r="A51" i="11"/>
  <c r="A47" i="11"/>
  <c r="A46" i="11"/>
  <c r="A41" i="11"/>
  <c r="A42" i="11"/>
  <c r="A43" i="11"/>
  <c r="A44" i="11"/>
  <c r="A34" i="11"/>
  <c r="A35" i="11"/>
  <c r="A36" i="11"/>
  <c r="A37" i="11"/>
  <c r="A40" i="11"/>
  <c r="A39" i="11"/>
  <c r="A33" i="11"/>
  <c r="A32" i="11"/>
  <c r="A27" i="11"/>
  <c r="A28" i="11"/>
  <c r="A29" i="11"/>
  <c r="A30" i="11"/>
  <c r="A26" i="11"/>
  <c r="A25" i="11"/>
  <c r="A20" i="11"/>
  <c r="A21" i="11"/>
  <c r="A22" i="11"/>
  <c r="A23" i="11"/>
  <c r="A19" i="11"/>
  <c r="A18" i="11"/>
  <c r="A13" i="11"/>
  <c r="A14" i="11"/>
  <c r="A15" i="11"/>
  <c r="A16" i="11"/>
  <c r="A12" i="11"/>
  <c r="A11" i="11"/>
  <c r="A6" i="11"/>
  <c r="A7" i="11"/>
  <c r="A8" i="11"/>
  <c r="A9" i="11"/>
  <c r="A5" i="11"/>
  <c r="A4" i="11"/>
  <c r="U2" i="11"/>
  <c r="K2" i="11"/>
  <c r="U2" i="19"/>
  <c r="K2" i="19"/>
  <c r="U2" i="21"/>
  <c r="K2" i="21"/>
  <c r="U2" i="12"/>
  <c r="K2" i="12"/>
  <c r="U2" i="20"/>
  <c r="K2" i="20"/>
  <c r="Y298" i="29"/>
  <c r="Y297" i="29"/>
  <c r="AB296" i="29"/>
  <c r="T294" i="29"/>
  <c r="N294" i="29"/>
  <c r="K294" i="29"/>
  <c r="E294" i="29"/>
  <c r="Y292" i="29"/>
  <c r="AC289" i="29"/>
  <c r="U287" i="29"/>
  <c r="S287" i="29"/>
  <c r="L287" i="29"/>
  <c r="X288" i="29"/>
  <c r="S280" i="29"/>
  <c r="AC284" i="29"/>
  <c r="X283" i="29"/>
  <c r="Q280" i="29"/>
  <c r="G280" i="29"/>
  <c r="Y277" i="29"/>
  <c r="Y276" i="29"/>
  <c r="AB275" i="29"/>
  <c r="U273" i="29"/>
  <c r="T273" i="29"/>
  <c r="N273" i="29"/>
  <c r="L273" i="29"/>
  <c r="K273" i="29"/>
  <c r="E273" i="29"/>
  <c r="Y270" i="29"/>
  <c r="AB269" i="29"/>
  <c r="AB268" i="29"/>
  <c r="U266" i="29"/>
  <c r="N266" i="29"/>
  <c r="L266" i="29"/>
  <c r="E266" i="29"/>
  <c r="AA264" i="29"/>
  <c r="AB262" i="29"/>
  <c r="N259" i="29"/>
  <c r="Z260" i="29"/>
  <c r="AA257" i="29"/>
  <c r="Y255" i="29"/>
  <c r="R252" i="29"/>
  <c r="Z253" i="29"/>
  <c r="Y249" i="29"/>
  <c r="Y248" i="29"/>
  <c r="AB247" i="29"/>
  <c r="T245" i="29"/>
  <c r="N245" i="29"/>
  <c r="K245" i="29"/>
  <c r="E245" i="29"/>
  <c r="Z242" i="29"/>
  <c r="AC241" i="29"/>
  <c r="Z241" i="29"/>
  <c r="AC240" i="29"/>
  <c r="U238" i="29"/>
  <c r="S238" i="29"/>
  <c r="M238" i="29"/>
  <c r="L238" i="29"/>
  <c r="X239" i="29"/>
  <c r="AB235" i="29"/>
  <c r="Z233" i="29"/>
  <c r="R231" i="29"/>
  <c r="AC232" i="29"/>
  <c r="Z232" i="29"/>
  <c r="Y228" i="29"/>
  <c r="Z226" i="29"/>
  <c r="N224" i="29"/>
  <c r="AC225" i="29"/>
  <c r="E224" i="29"/>
  <c r="Y222" i="29"/>
  <c r="Y221" i="29"/>
  <c r="AB220" i="29"/>
  <c r="Z219" i="29"/>
  <c r="Y215" i="29"/>
  <c r="AB214" i="29"/>
  <c r="N210" i="29"/>
  <c r="Z211" i="29"/>
  <c r="AB206" i="29"/>
  <c r="Z205" i="29"/>
  <c r="R203" i="29"/>
  <c r="N203" i="29"/>
  <c r="AC204" i="29"/>
  <c r="E203" i="29"/>
  <c r="AB200" i="29"/>
  <c r="Y200" i="29"/>
  <c r="N196" i="29"/>
  <c r="AC197" i="29"/>
  <c r="E196" i="29"/>
  <c r="Y194" i="29"/>
  <c r="Y193" i="29"/>
  <c r="AB192" i="29"/>
  <c r="Z191" i="29"/>
  <c r="M189" i="29"/>
  <c r="Z187" i="29"/>
  <c r="AC186" i="29"/>
  <c r="AC185" i="29"/>
  <c r="X184" i="29"/>
  <c r="S182" i="29"/>
  <c r="O182" i="29"/>
  <c r="J182" i="29"/>
  <c r="F182" i="29"/>
  <c r="AC179" i="29"/>
  <c r="Z179" i="29"/>
  <c r="X178" i="29"/>
  <c r="AA177" i="29"/>
  <c r="AA176" i="29"/>
  <c r="Z173" i="29"/>
  <c r="AA170" i="29"/>
  <c r="X170" i="29"/>
  <c r="S168" i="29"/>
  <c r="J168" i="29"/>
  <c r="AB166" i="29"/>
  <c r="Z165" i="29"/>
  <c r="AC164" i="29"/>
  <c r="X164" i="29"/>
  <c r="S161" i="29"/>
  <c r="J161" i="29"/>
  <c r="Z159" i="29"/>
  <c r="AC158" i="29"/>
  <c r="AC157" i="29"/>
  <c r="X156" i="29"/>
  <c r="S154" i="29"/>
  <c r="O154" i="29"/>
  <c r="J154" i="29"/>
  <c r="F154" i="29"/>
  <c r="AA152" i="29"/>
  <c r="X152" i="29"/>
  <c r="Y150" i="29"/>
  <c r="Y149" i="29"/>
  <c r="Q147" i="29"/>
  <c r="E147" i="29"/>
  <c r="AC145" i="29"/>
  <c r="X144" i="29"/>
  <c r="AA143" i="29"/>
  <c r="Y143" i="29"/>
  <c r="AB142" i="29"/>
  <c r="Q140" i="29"/>
  <c r="N140" i="29"/>
  <c r="AA137" i="29"/>
  <c r="AA136" i="29"/>
  <c r="AB134" i="29"/>
  <c r="Y134" i="29"/>
  <c r="AA131" i="29"/>
  <c r="AA130" i="29"/>
  <c r="X130" i="29"/>
  <c r="AB128" i="29"/>
  <c r="Y127" i="29"/>
  <c r="AC124" i="29"/>
  <c r="AA124" i="29"/>
  <c r="X124" i="29"/>
  <c r="Y122" i="29"/>
  <c r="Y121" i="29"/>
  <c r="Q119" i="29"/>
  <c r="H119" i="29"/>
  <c r="X113" i="29"/>
  <c r="AB109" i="29"/>
  <c r="AB108" i="29"/>
  <c r="AC106" i="29"/>
  <c r="AB103" i="29"/>
  <c r="AB102" i="29"/>
  <c r="Y102" i="29"/>
  <c r="AC100" i="29"/>
  <c r="AB96" i="29"/>
  <c r="Z93" i="29"/>
  <c r="H91" i="29"/>
  <c r="AB87" i="29"/>
  <c r="AC86" i="29"/>
  <c r="U84" i="29"/>
  <c r="F84" i="29"/>
  <c r="C84" i="29"/>
  <c r="AC81" i="29"/>
  <c r="S77" i="29"/>
  <c r="J77" i="29"/>
  <c r="AA78" i="29"/>
  <c r="Y78" i="29"/>
  <c r="AC75" i="29"/>
  <c r="Z75" i="29"/>
  <c r="Z74" i="29"/>
  <c r="X73" i="29"/>
  <c r="AA72" i="29"/>
  <c r="Z68" i="29"/>
  <c r="X66" i="29"/>
  <c r="AA65" i="29"/>
  <c r="T63" i="29"/>
  <c r="S63" i="29"/>
  <c r="Q63" i="29"/>
  <c r="K63" i="29"/>
  <c r="J63" i="29"/>
  <c r="G63" i="29"/>
  <c r="AA59" i="29"/>
  <c r="X59" i="29"/>
  <c r="S56" i="29"/>
  <c r="Q56" i="29"/>
  <c r="J56" i="29"/>
  <c r="Y57" i="29"/>
  <c r="X53" i="29"/>
  <c r="AB52" i="29"/>
  <c r="N49" i="29"/>
  <c r="AC47" i="29"/>
  <c r="AB45" i="29"/>
  <c r="N42" i="29"/>
  <c r="E42" i="29"/>
  <c r="Y39" i="29"/>
  <c r="S35" i="29"/>
  <c r="J35" i="29"/>
  <c r="X32" i="29"/>
  <c r="AA31" i="29"/>
  <c r="Y29" i="29"/>
  <c r="X25" i="29"/>
  <c r="S21" i="29"/>
  <c r="N21" i="29"/>
  <c r="J21" i="29"/>
  <c r="E21" i="29"/>
  <c r="Y22" i="29"/>
  <c r="AC19" i="29"/>
  <c r="AB17" i="29"/>
  <c r="N14" i="29"/>
  <c r="E14" i="29"/>
  <c r="Y11" i="29"/>
  <c r="X11" i="29"/>
  <c r="AA10" i="29"/>
  <c r="S7" i="29"/>
  <c r="J7" i="29"/>
  <c r="U3" i="29"/>
  <c r="K3" i="29"/>
  <c r="U2" i="29"/>
  <c r="K2" i="29"/>
  <c r="U2" i="28"/>
  <c r="K2" i="28"/>
  <c r="S26" i="27"/>
  <c r="R26" i="27"/>
  <c r="P26" i="27"/>
  <c r="O26" i="27"/>
  <c r="N26" i="27"/>
  <c r="J26" i="27"/>
  <c r="I26" i="27"/>
  <c r="G26" i="27"/>
  <c r="F26" i="27"/>
  <c r="E26" i="27"/>
  <c r="B26" i="27"/>
  <c r="T25" i="27"/>
  <c r="R25" i="27"/>
  <c r="Q25" i="27"/>
  <c r="P25" i="27"/>
  <c r="M25" i="27"/>
  <c r="L25" i="27"/>
  <c r="I25" i="27"/>
  <c r="H25" i="27"/>
  <c r="G25" i="27"/>
  <c r="D25" i="27"/>
  <c r="C25" i="27"/>
  <c r="S24" i="27"/>
  <c r="R24" i="27"/>
  <c r="N24" i="27"/>
  <c r="J24" i="27"/>
  <c r="I24" i="27"/>
  <c r="E24" i="27"/>
  <c r="B24" i="27"/>
  <c r="T23" i="27"/>
  <c r="P23" i="27"/>
  <c r="M23" i="27"/>
  <c r="L23" i="27"/>
  <c r="G23" i="27"/>
  <c r="D23" i="27"/>
  <c r="C23" i="27"/>
  <c r="R22" i="27"/>
  <c r="O22" i="27"/>
  <c r="N22" i="27"/>
  <c r="I22" i="27"/>
  <c r="F22" i="27"/>
  <c r="E22" i="27"/>
  <c r="T21" i="27"/>
  <c r="Q21" i="27"/>
  <c r="P21" i="27"/>
  <c r="L21" i="27"/>
  <c r="H21" i="27"/>
  <c r="G21" i="27"/>
  <c r="C21" i="27"/>
  <c r="T20" i="27"/>
  <c r="S20" i="27"/>
  <c r="R20" i="27"/>
  <c r="O20" i="27"/>
  <c r="N20" i="27"/>
  <c r="L20" i="27"/>
  <c r="J20" i="27"/>
  <c r="I20" i="27"/>
  <c r="F20" i="27"/>
  <c r="E20" i="27"/>
  <c r="C20" i="27"/>
  <c r="U2" i="27"/>
  <c r="K2" i="27"/>
  <c r="V22" i="20" l="1"/>
  <c r="V76" i="20"/>
  <c r="V120" i="11"/>
  <c r="V110" i="20"/>
  <c r="V119" i="19"/>
  <c r="V121" i="19"/>
  <c r="V124" i="19"/>
  <c r="V145" i="19"/>
  <c r="V83" i="20"/>
  <c r="V90" i="20"/>
  <c r="V111" i="20"/>
  <c r="V139" i="20"/>
  <c r="V13" i="19"/>
  <c r="V27" i="19"/>
  <c r="V139" i="19"/>
  <c r="V146" i="19"/>
  <c r="V120" i="20"/>
  <c r="V127" i="20"/>
  <c r="V141" i="20"/>
  <c r="V148" i="20"/>
  <c r="V22" i="19"/>
  <c r="V29" i="19"/>
  <c r="V33" i="19"/>
  <c r="V36" i="19"/>
  <c r="V43" i="19"/>
  <c r="V127" i="19"/>
  <c r="V3" i="29"/>
  <c r="V2" i="19"/>
  <c r="V2" i="11"/>
  <c r="V119" i="20"/>
  <c r="V121" i="20"/>
  <c r="V126" i="20"/>
  <c r="V131" i="20"/>
  <c r="V133" i="20"/>
  <c r="V147" i="20"/>
  <c r="V7" i="19"/>
  <c r="V12" i="19"/>
  <c r="V14" i="19"/>
  <c r="V16" i="19"/>
  <c r="V21" i="19"/>
  <c r="V23" i="19"/>
  <c r="V28" i="19"/>
  <c r="V30" i="19"/>
  <c r="V48" i="19"/>
  <c r="V68" i="19"/>
  <c r="V71" i="19"/>
  <c r="V76" i="19"/>
  <c r="V78" i="19"/>
  <c r="V79" i="19"/>
  <c r="V85" i="19"/>
  <c r="V97" i="19"/>
  <c r="V99" i="19"/>
  <c r="V104" i="19"/>
  <c r="V110" i="19"/>
  <c r="V111" i="19"/>
  <c r="V113" i="19"/>
  <c r="V6" i="20"/>
  <c r="V27" i="20"/>
  <c r="V34" i="20"/>
  <c r="V41" i="20"/>
  <c r="V43" i="20"/>
  <c r="V48" i="20"/>
  <c r="V55" i="20"/>
  <c r="V57" i="20"/>
  <c r="V62" i="20"/>
  <c r="V64" i="20"/>
  <c r="V71" i="20"/>
  <c r="V85" i="20"/>
  <c r="V92" i="20"/>
  <c r="V97" i="20"/>
  <c r="V99" i="20"/>
  <c r="V106" i="20"/>
  <c r="V112" i="20"/>
  <c r="V128" i="19"/>
  <c r="V131" i="19"/>
  <c r="V135" i="19"/>
  <c r="V147" i="19"/>
  <c r="V149" i="19"/>
  <c r="V41" i="19"/>
  <c r="V64" i="19"/>
  <c r="V119" i="11"/>
  <c r="V20" i="20"/>
  <c r="V78" i="20"/>
  <c r="V103" i="20"/>
  <c r="V44" i="20"/>
  <c r="V58" i="20"/>
  <c r="V124" i="20"/>
  <c r="V138" i="20"/>
  <c r="V133" i="19"/>
  <c r="V124" i="12"/>
  <c r="V56" i="20"/>
  <c r="V63" i="20"/>
  <c r="V70" i="20"/>
  <c r="V86" i="20"/>
  <c r="V100" i="20"/>
  <c r="V118" i="20"/>
  <c r="V134" i="20"/>
  <c r="V19" i="19"/>
  <c r="V26" i="19"/>
  <c r="V56" i="19"/>
  <c r="V63" i="19"/>
  <c r="V83" i="19"/>
  <c r="V90" i="19"/>
  <c r="V106" i="19"/>
  <c r="V134" i="19"/>
  <c r="V138" i="19"/>
  <c r="V2" i="21"/>
  <c r="V118" i="11"/>
  <c r="V131" i="12"/>
  <c r="V141" i="12"/>
  <c r="V147" i="12"/>
  <c r="V15" i="20"/>
  <c r="V29" i="20"/>
  <c r="V54" i="20"/>
  <c r="V61" i="20"/>
  <c r="V68" i="20"/>
  <c r="V91" i="20"/>
  <c r="V128" i="20"/>
  <c r="V135" i="20"/>
  <c r="V142" i="20"/>
  <c r="V149" i="20"/>
  <c r="V6" i="19"/>
  <c r="V9" i="19"/>
  <c r="V50" i="19"/>
  <c r="V57" i="19"/>
  <c r="V61" i="19"/>
  <c r="V77" i="19"/>
  <c r="V84" i="19"/>
  <c r="V93" i="19"/>
  <c r="V100" i="19"/>
  <c r="V107" i="19"/>
  <c r="V125" i="19"/>
  <c r="V141" i="19"/>
  <c r="V148" i="19"/>
  <c r="V2" i="20"/>
  <c r="V93" i="20"/>
  <c r="V132" i="20"/>
  <c r="V8" i="19"/>
  <c r="V118" i="19"/>
  <c r="V142" i="19"/>
  <c r="V9" i="20"/>
  <c r="V13" i="20"/>
  <c r="V42" i="20"/>
  <c r="V51" i="20"/>
  <c r="V84" i="20"/>
  <c r="V104" i="20"/>
  <c r="V113" i="20"/>
  <c r="V117" i="20"/>
  <c r="V146" i="20"/>
  <c r="V15" i="19"/>
  <c r="V34" i="19"/>
  <c r="V62" i="19"/>
  <c r="V65" i="19"/>
  <c r="V69" i="19"/>
  <c r="V86" i="19"/>
  <c r="V140" i="19"/>
  <c r="V117" i="11"/>
  <c r="V7" i="20"/>
  <c r="V36" i="20"/>
  <c r="V49" i="20"/>
  <c r="V65" i="20"/>
  <c r="V69" i="20"/>
  <c r="V98" i="20"/>
  <c r="V107" i="20"/>
  <c r="V140" i="20"/>
  <c r="V37" i="19"/>
  <c r="V132" i="19"/>
  <c r="V121" i="11"/>
  <c r="V91" i="19"/>
  <c r="V5" i="20"/>
  <c r="V47" i="20"/>
  <c r="V105" i="20"/>
  <c r="V125" i="20"/>
  <c r="V20" i="19"/>
  <c r="V35" i="19"/>
  <c r="V42" i="19"/>
  <c r="V128" i="12"/>
  <c r="V8" i="20"/>
  <c r="V21" i="20"/>
  <c r="V30" i="20"/>
  <c r="V37" i="20"/>
  <c r="V50" i="20"/>
  <c r="V79" i="20"/>
  <c r="V145" i="20"/>
  <c r="V5" i="19"/>
  <c r="V40" i="19"/>
  <c r="V51" i="19"/>
  <c r="V55" i="19"/>
  <c r="V89" i="19"/>
  <c r="V92" i="19"/>
  <c r="V105" i="19"/>
  <c r="V120" i="19"/>
  <c r="X39" i="29"/>
  <c r="X79" i="29"/>
  <c r="Z82" i="29"/>
  <c r="Y110" i="29"/>
  <c r="L154" i="29"/>
  <c r="AB10" i="29"/>
  <c r="J14" i="29"/>
  <c r="S14" i="29"/>
  <c r="AB38" i="29"/>
  <c r="E56" i="29"/>
  <c r="N56" i="29"/>
  <c r="Z61" i="29"/>
  <c r="X74" i="29"/>
  <c r="Y89" i="29"/>
  <c r="Y95" i="29"/>
  <c r="Y117" i="29"/>
  <c r="AB121" i="29"/>
  <c r="X123" i="29"/>
  <c r="AB127" i="29"/>
  <c r="N133" i="29"/>
  <c r="X145" i="29"/>
  <c r="AB149" i="29"/>
  <c r="X157" i="29"/>
  <c r="AB159" i="29"/>
  <c r="X163" i="29"/>
  <c r="Z166" i="29"/>
  <c r="Z172" i="29"/>
  <c r="J175" i="29"/>
  <c r="S175" i="29"/>
  <c r="X185" i="29"/>
  <c r="E189" i="29"/>
  <c r="N189" i="29"/>
  <c r="AB193" i="29"/>
  <c r="AB199" i="29"/>
  <c r="Z212" i="29"/>
  <c r="E217" i="29"/>
  <c r="N217" i="29"/>
  <c r="AB221" i="29"/>
  <c r="AB227" i="29"/>
  <c r="X240" i="29"/>
  <c r="AB248" i="29"/>
  <c r="AB254" i="29"/>
  <c r="AB276" i="29"/>
  <c r="AA282" i="29"/>
  <c r="AC285" i="29"/>
  <c r="AB291" i="29"/>
  <c r="AB297" i="29"/>
  <c r="X299" i="29"/>
  <c r="AA17" i="29"/>
  <c r="Y18" i="29"/>
  <c r="AC26" i="29"/>
  <c r="AA45" i="29"/>
  <c r="Y46" i="29"/>
  <c r="AC60" i="29"/>
  <c r="D63" i="29"/>
  <c r="M63" i="29"/>
  <c r="V63" i="29"/>
  <c r="K70" i="29"/>
  <c r="AA79" i="29"/>
  <c r="AB88" i="29"/>
  <c r="Z101" i="29"/>
  <c r="Z107" i="29"/>
  <c r="AB110" i="29"/>
  <c r="AB116" i="29"/>
  <c r="AA122" i="29"/>
  <c r="Y129" i="29"/>
  <c r="AC131" i="29"/>
  <c r="AA138" i="29"/>
  <c r="K147" i="29"/>
  <c r="T147" i="29"/>
  <c r="AA156" i="29"/>
  <c r="F161" i="29"/>
  <c r="O161" i="29"/>
  <c r="AC165" i="29"/>
  <c r="AC171" i="29"/>
  <c r="AA184" i="29"/>
  <c r="Y201" i="29"/>
  <c r="Y207" i="29"/>
  <c r="AC211" i="29"/>
  <c r="R210" i="29"/>
  <c r="Y229" i="29"/>
  <c r="Y235" i="29"/>
  <c r="AA239" i="29"/>
  <c r="O238" i="29"/>
  <c r="K252" i="29"/>
  <c r="T252" i="29"/>
  <c r="Y256" i="29"/>
  <c r="R259" i="29"/>
  <c r="Y262" i="29"/>
  <c r="AA271" i="29"/>
  <c r="Y278" i="29"/>
  <c r="J280" i="29"/>
  <c r="AB282" i="29"/>
  <c r="X284" i="29"/>
  <c r="O287" i="29"/>
  <c r="AA298" i="29"/>
  <c r="Y299" i="29"/>
  <c r="E7" i="29"/>
  <c r="AB228" i="29"/>
  <c r="AB234" i="29"/>
  <c r="AB243" i="29"/>
  <c r="AB255" i="29"/>
  <c r="AB261" i="29"/>
  <c r="AB277" i="29"/>
  <c r="AA283" i="29"/>
  <c r="Z289" i="29"/>
  <c r="AB292" i="29"/>
  <c r="AB298" i="29"/>
  <c r="N7" i="29"/>
  <c r="Y25" i="29"/>
  <c r="AC33" i="29"/>
  <c r="Y43" i="29"/>
  <c r="AC61" i="29"/>
  <c r="AA64" i="29"/>
  <c r="Y71" i="29"/>
  <c r="AC73" i="29"/>
  <c r="AB89" i="29"/>
  <c r="Z92" i="29"/>
  <c r="AB95" i="29"/>
  <c r="L98" i="29"/>
  <c r="U98" i="29"/>
  <c r="Z108" i="29"/>
  <c r="Z114" i="29"/>
  <c r="AB117" i="29"/>
  <c r="Y120" i="29"/>
  <c r="AA123" i="29"/>
  <c r="K126" i="29"/>
  <c r="T126" i="29"/>
  <c r="AA129" i="29"/>
  <c r="Y136" i="29"/>
  <c r="AC138" i="29"/>
  <c r="Y142" i="29"/>
  <c r="AA145" i="29"/>
  <c r="AA151" i="29"/>
  <c r="AA163" i="29"/>
  <c r="F168" i="29"/>
  <c r="O168" i="29"/>
  <c r="AC172" i="29"/>
  <c r="AC178" i="29"/>
  <c r="AC190" i="29"/>
  <c r="R189" i="29"/>
  <c r="Y208" i="29"/>
  <c r="Y214" i="29"/>
  <c r="AC218" i="29"/>
  <c r="R217" i="29"/>
  <c r="Y236" i="29"/>
  <c r="AA250" i="29"/>
  <c r="K259" i="29"/>
  <c r="T259" i="29"/>
  <c r="Y263" i="29"/>
  <c r="R266" i="29"/>
  <c r="Y269" i="29"/>
  <c r="AA278" i="29"/>
  <c r="AC288" i="29"/>
  <c r="R287" i="29"/>
  <c r="Y296" i="29"/>
  <c r="V294" i="29"/>
  <c r="AA299" i="29"/>
  <c r="AC85" i="29"/>
  <c r="Y103" i="29"/>
  <c r="AC107" i="29"/>
  <c r="AC113" i="29"/>
  <c r="X131" i="29"/>
  <c r="AB135" i="29"/>
  <c r="X137" i="29"/>
  <c r="AB141" i="29"/>
  <c r="Z158" i="29"/>
  <c r="X171" i="29"/>
  <c r="X177" i="29"/>
  <c r="Z180" i="29"/>
  <c r="Z186" i="29"/>
  <c r="Z198" i="29"/>
  <c r="AB207" i="29"/>
  <c r="AB213" i="29"/>
  <c r="N231" i="29"/>
  <c r="N252" i="29"/>
  <c r="L259" i="29"/>
  <c r="U259" i="29"/>
  <c r="Y281" i="29"/>
  <c r="M280" i="29"/>
  <c r="V280" i="29"/>
  <c r="J287" i="29"/>
  <c r="Z290" i="29"/>
  <c r="G294" i="29"/>
  <c r="Q294" i="29"/>
  <c r="Z296" i="29"/>
  <c r="K56" i="29"/>
  <c r="T56" i="29"/>
  <c r="L105" i="29"/>
  <c r="U105" i="29"/>
  <c r="K133" i="29"/>
  <c r="O175" i="29"/>
  <c r="R196" i="29"/>
  <c r="R224" i="29"/>
  <c r="R245" i="29"/>
  <c r="K266" i="29"/>
  <c r="T266" i="29"/>
  <c r="R273" i="29"/>
  <c r="Z285" i="29"/>
  <c r="AC295" i="29"/>
  <c r="R294" i="29"/>
  <c r="AC299" i="29"/>
  <c r="U26" i="28"/>
  <c r="V10" i="28"/>
  <c r="V26" i="28" s="1"/>
  <c r="G20" i="27"/>
  <c r="P20" i="27"/>
  <c r="E25" i="27"/>
  <c r="N25" i="27"/>
  <c r="C26" i="27"/>
  <c r="L26" i="27"/>
  <c r="T26" i="27"/>
  <c r="AA8" i="29"/>
  <c r="O7" i="29"/>
  <c r="Z11" i="29"/>
  <c r="X16" i="29"/>
  <c r="AC17" i="29"/>
  <c r="Z18" i="29"/>
  <c r="AA22" i="29"/>
  <c r="AA29" i="29"/>
  <c r="X30" i="29"/>
  <c r="Z32" i="29"/>
  <c r="AA36" i="29"/>
  <c r="O35" i="29"/>
  <c r="AC38" i="29"/>
  <c r="Z39" i="29"/>
  <c r="X44" i="29"/>
  <c r="Z46" i="29"/>
  <c r="AA50" i="29"/>
  <c r="O49" i="29"/>
  <c r="AC52" i="29"/>
  <c r="Z53" i="29"/>
  <c r="X58" i="29"/>
  <c r="AC59" i="29"/>
  <c r="Z60" i="29"/>
  <c r="Q20" i="27"/>
  <c r="O21" i="27"/>
  <c r="M22" i="27"/>
  <c r="S23" i="27"/>
  <c r="Q24" i="27"/>
  <c r="O25" i="27"/>
  <c r="D26" i="27"/>
  <c r="M26" i="27"/>
  <c r="AB8" i="29"/>
  <c r="Q7" i="29"/>
  <c r="AA11" i="29"/>
  <c r="X12" i="29"/>
  <c r="G14" i="29"/>
  <c r="Q14" i="29"/>
  <c r="AA18" i="29"/>
  <c r="X19" i="29"/>
  <c r="AB22" i="29"/>
  <c r="Q21" i="29"/>
  <c r="Y23" i="29"/>
  <c r="AA25" i="29"/>
  <c r="X26" i="29"/>
  <c r="Q28" i="29"/>
  <c r="AA32" i="29"/>
  <c r="X33" i="29"/>
  <c r="G35" i="29"/>
  <c r="AA39" i="29"/>
  <c r="X40" i="29"/>
  <c r="AB43" i="29"/>
  <c r="Q42" i="29"/>
  <c r="AA46" i="29"/>
  <c r="X47" i="29"/>
  <c r="AB50" i="29"/>
  <c r="Q49" i="29"/>
  <c r="Y58" i="29"/>
  <c r="H20" i="27"/>
  <c r="F21" i="27"/>
  <c r="D22" i="27"/>
  <c r="B23" i="27"/>
  <c r="J23" i="27"/>
  <c r="H24" i="27"/>
  <c r="F25" i="27"/>
  <c r="AC8" i="29"/>
  <c r="Z9" i="29"/>
  <c r="AB11" i="29"/>
  <c r="Y12" i="29"/>
  <c r="AC15" i="29"/>
  <c r="AB18" i="29"/>
  <c r="H21" i="29"/>
  <c r="R21" i="29"/>
  <c r="Z23" i="29"/>
  <c r="AB25" i="29"/>
  <c r="AC29" i="29"/>
  <c r="Z30" i="29"/>
  <c r="Y33" i="29"/>
  <c r="AC36" i="29"/>
  <c r="Z37" i="29"/>
  <c r="AB39" i="29"/>
  <c r="AC43" i="29"/>
  <c r="Y47" i="29"/>
  <c r="H49" i="29"/>
  <c r="R49" i="29"/>
  <c r="Z51" i="29"/>
  <c r="AB53" i="29"/>
  <c r="Y54" i="29"/>
  <c r="AC57" i="29"/>
  <c r="R56" i="29"/>
  <c r="AA9" i="29"/>
  <c r="AC18" i="29"/>
  <c r="Z19" i="29"/>
  <c r="AA23" i="29"/>
  <c r="X24" i="29"/>
  <c r="AC32" i="29"/>
  <c r="AA37" i="29"/>
  <c r="X38" i="29"/>
  <c r="Z40" i="29"/>
  <c r="Z47" i="29"/>
  <c r="AA51" i="29"/>
  <c r="X52" i="29"/>
  <c r="AC53" i="29"/>
  <c r="Z54" i="29"/>
  <c r="Z12" i="29"/>
  <c r="K7" i="29"/>
  <c r="T7" i="29"/>
  <c r="AB9" i="29"/>
  <c r="Y10" i="29"/>
  <c r="AA12" i="29"/>
  <c r="AB16" i="29"/>
  <c r="K21" i="29"/>
  <c r="T21" i="29"/>
  <c r="Y24" i="29"/>
  <c r="AA26" i="29"/>
  <c r="K28" i="29"/>
  <c r="AB30" i="29"/>
  <c r="Y31" i="29"/>
  <c r="K35" i="29"/>
  <c r="T35" i="29"/>
  <c r="AB37" i="29"/>
  <c r="Y38" i="29"/>
  <c r="AA40" i="29"/>
  <c r="AB44" i="29"/>
  <c r="AB51" i="29"/>
  <c r="Y52" i="29"/>
  <c r="AA54" i="29"/>
  <c r="AB58" i="29"/>
  <c r="X10" i="29"/>
  <c r="D20" i="27"/>
  <c r="M20" i="27"/>
  <c r="B25" i="27"/>
  <c r="J25" i="27"/>
  <c r="S25" i="27"/>
  <c r="H26" i="27"/>
  <c r="Q26" i="27"/>
  <c r="C7" i="29"/>
  <c r="L7" i="29"/>
  <c r="U7" i="29"/>
  <c r="AC9" i="29"/>
  <c r="Z10" i="29"/>
  <c r="C14" i="29"/>
  <c r="L14" i="29"/>
  <c r="U14" i="29"/>
  <c r="AC16" i="29"/>
  <c r="Z17" i="29"/>
  <c r="AB19" i="29"/>
  <c r="X22" i="29"/>
  <c r="L21" i="29"/>
  <c r="U21" i="29"/>
  <c r="Z24" i="29"/>
  <c r="L28" i="29"/>
  <c r="U28" i="29"/>
  <c r="AC30" i="29"/>
  <c r="C35" i="29"/>
  <c r="L35" i="29"/>
  <c r="U35" i="29"/>
  <c r="Z38" i="29"/>
  <c r="U42" i="29"/>
  <c r="AC44" i="29"/>
  <c r="Z45" i="29"/>
  <c r="AB47" i="29"/>
  <c r="C49" i="29"/>
  <c r="L49" i="29"/>
  <c r="Z52" i="29"/>
  <c r="AB54" i="29"/>
  <c r="L56" i="29"/>
  <c r="U56" i="29"/>
  <c r="Z59" i="29"/>
  <c r="AB61" i="29"/>
  <c r="K18" i="27"/>
  <c r="U18" i="27"/>
  <c r="D14" i="29"/>
  <c r="M14" i="29"/>
  <c r="V14" i="29"/>
  <c r="M21" i="29"/>
  <c r="V21" i="29"/>
  <c r="M28" i="29"/>
  <c r="V28" i="29"/>
  <c r="V42" i="29"/>
  <c r="AA60" i="29"/>
  <c r="X61" i="29"/>
  <c r="AA67" i="29"/>
  <c r="X68" i="29"/>
  <c r="AB71" i="29"/>
  <c r="AA74" i="29"/>
  <c r="X75" i="29"/>
  <c r="AA81" i="29"/>
  <c r="X82" i="29"/>
  <c r="AA85" i="29"/>
  <c r="O84" i="29"/>
  <c r="Z88" i="29"/>
  <c r="X93" i="29"/>
  <c r="AC94" i="29"/>
  <c r="O98" i="29"/>
  <c r="X100" i="29"/>
  <c r="AC101" i="29"/>
  <c r="Z102" i="29"/>
  <c r="AA106" i="29"/>
  <c r="AC108" i="29"/>
  <c r="Z109" i="29"/>
  <c r="AA113" i="29"/>
  <c r="O112" i="29"/>
  <c r="X114" i="29"/>
  <c r="AC115" i="29"/>
  <c r="R112" i="29"/>
  <c r="Z116" i="29"/>
  <c r="Z120" i="29"/>
  <c r="Y123" i="29"/>
  <c r="Z127" i="29"/>
  <c r="Y130" i="29"/>
  <c r="Z134" i="29"/>
  <c r="AB136" i="29"/>
  <c r="Y137" i="29"/>
  <c r="Y144" i="29"/>
  <c r="D154" i="29"/>
  <c r="M154" i="29"/>
  <c r="V154" i="29"/>
  <c r="AA157" i="29"/>
  <c r="X158" i="29"/>
  <c r="AC159" i="29"/>
  <c r="Y162" i="29"/>
  <c r="M161" i="29"/>
  <c r="V161" i="29"/>
  <c r="AA164" i="29"/>
  <c r="X165" i="29"/>
  <c r="AC166" i="29"/>
  <c r="Y169" i="29"/>
  <c r="M168" i="29"/>
  <c r="V168" i="29"/>
  <c r="AA171" i="29"/>
  <c r="X172" i="29"/>
  <c r="AC173" i="29"/>
  <c r="Y176" i="29"/>
  <c r="M175" i="29"/>
  <c r="V175" i="29"/>
  <c r="AA178" i="29"/>
  <c r="X179" i="29"/>
  <c r="AC180" i="29"/>
  <c r="Y183" i="29"/>
  <c r="M182" i="29"/>
  <c r="V182" i="29"/>
  <c r="AA185" i="29"/>
  <c r="X186" i="29"/>
  <c r="AC187" i="29"/>
  <c r="C189" i="29"/>
  <c r="L189" i="29"/>
  <c r="U189" i="29"/>
  <c r="AC191" i="29"/>
  <c r="AB60" i="29"/>
  <c r="Y61" i="29"/>
  <c r="Z65" i="29"/>
  <c r="AB67" i="29"/>
  <c r="Y68" i="29"/>
  <c r="AC71" i="29"/>
  <c r="AB74" i="29"/>
  <c r="Z79" i="29"/>
  <c r="AB81" i="29"/>
  <c r="Y82" i="29"/>
  <c r="G84" i="29"/>
  <c r="Q84" i="29"/>
  <c r="Y86" i="29"/>
  <c r="AA88" i="29"/>
  <c r="Q91" i="29"/>
  <c r="Y93" i="29"/>
  <c r="X96" i="29"/>
  <c r="AB99" i="29"/>
  <c r="Y100" i="29"/>
  <c r="AA102" i="29"/>
  <c r="X103" i="29"/>
  <c r="AB106" i="29"/>
  <c r="AA109" i="29"/>
  <c r="X110" i="29"/>
  <c r="AB113" i="29"/>
  <c r="Q112" i="29"/>
  <c r="Y114" i="29"/>
  <c r="AA116" i="29"/>
  <c r="X121" i="29"/>
  <c r="AC122" i="29"/>
  <c r="Z123" i="29"/>
  <c r="AA127" i="29"/>
  <c r="O126" i="29"/>
  <c r="X128" i="29"/>
  <c r="AC129" i="29"/>
  <c r="Z130" i="29"/>
  <c r="AA134" i="29"/>
  <c r="X135" i="29"/>
  <c r="AC136" i="29"/>
  <c r="Z137" i="29"/>
  <c r="AA141" i="29"/>
  <c r="O140" i="29"/>
  <c r="X142" i="29"/>
  <c r="AC143" i="29"/>
  <c r="Z144" i="29"/>
  <c r="AA148" i="29"/>
  <c r="X149" i="29"/>
  <c r="AC150" i="29"/>
  <c r="Z151" i="29"/>
  <c r="E154" i="29"/>
  <c r="N154" i="29"/>
  <c r="AB157" i="29"/>
  <c r="Y158" i="29"/>
  <c r="E161" i="29"/>
  <c r="N161" i="29"/>
  <c r="AB164" i="29"/>
  <c r="Y165" i="29"/>
  <c r="E168" i="29"/>
  <c r="N168" i="29"/>
  <c r="AB171" i="29"/>
  <c r="Y172" i="29"/>
  <c r="E175" i="29"/>
  <c r="N175" i="29"/>
  <c r="AB178" i="29"/>
  <c r="Y179" i="29"/>
  <c r="E182" i="29"/>
  <c r="N182" i="29"/>
  <c r="AB185" i="29"/>
  <c r="Y186" i="29"/>
  <c r="Y190" i="29"/>
  <c r="V189" i="29"/>
  <c r="AA192" i="29"/>
  <c r="X193" i="29"/>
  <c r="AC194" i="29"/>
  <c r="Y197" i="29"/>
  <c r="M196" i="29"/>
  <c r="AA61" i="29"/>
  <c r="AA68" i="29"/>
  <c r="AA75" i="29"/>
  <c r="X87" i="29"/>
  <c r="AC88" i="29"/>
  <c r="J91" i="29"/>
  <c r="S91" i="29"/>
  <c r="AA93" i="29"/>
  <c r="X94" i="29"/>
  <c r="AC95" i="29"/>
  <c r="Z96" i="29"/>
  <c r="J98" i="29"/>
  <c r="S98" i="29"/>
  <c r="AA100" i="29"/>
  <c r="AC102" i="29"/>
  <c r="Z103" i="29"/>
  <c r="AC109" i="29"/>
  <c r="Z110" i="29"/>
  <c r="AA114" i="29"/>
  <c r="AC116" i="29"/>
  <c r="AC120" i="29"/>
  <c r="R119" i="29"/>
  <c r="Z121" i="29"/>
  <c r="AB123" i="29"/>
  <c r="Y124" i="29"/>
  <c r="AC127" i="29"/>
  <c r="Z128" i="29"/>
  <c r="AB130" i="29"/>
  <c r="Y131" i="29"/>
  <c r="AC134" i="29"/>
  <c r="R133" i="29"/>
  <c r="Z135" i="29"/>
  <c r="AB137" i="29"/>
  <c r="Y138" i="29"/>
  <c r="AC141" i="29"/>
  <c r="Z142" i="29"/>
  <c r="AB144" i="29"/>
  <c r="Y145" i="29"/>
  <c r="AC148" i="29"/>
  <c r="R147" i="29"/>
  <c r="Z149" i="29"/>
  <c r="AB151" i="29"/>
  <c r="Y152" i="29"/>
  <c r="AB155" i="29"/>
  <c r="Q154" i="29"/>
  <c r="Y156" i="29"/>
  <c r="AA158" i="29"/>
  <c r="X159" i="29"/>
  <c r="G161" i="29"/>
  <c r="Q161" i="29"/>
  <c r="Y163" i="29"/>
  <c r="AA165" i="29"/>
  <c r="X166" i="29"/>
  <c r="G168" i="29"/>
  <c r="Q168" i="29"/>
  <c r="Y170" i="29"/>
  <c r="AA172" i="29"/>
  <c r="X173" i="29"/>
  <c r="G175" i="29"/>
  <c r="Q175" i="29"/>
  <c r="Y177" i="29"/>
  <c r="AA179" i="29"/>
  <c r="X180" i="29"/>
  <c r="G182" i="29"/>
  <c r="Q182" i="29"/>
  <c r="Y184" i="29"/>
  <c r="AA186" i="29"/>
  <c r="X187" i="29"/>
  <c r="AA190" i="29"/>
  <c r="O189" i="29"/>
  <c r="X191" i="29"/>
  <c r="AC192" i="29"/>
  <c r="L63" i="29"/>
  <c r="U63" i="29"/>
  <c r="Z66" i="29"/>
  <c r="AB68" i="29"/>
  <c r="X71" i="29"/>
  <c r="L70" i="29"/>
  <c r="U70" i="29"/>
  <c r="Z73" i="29"/>
  <c r="L77" i="29"/>
  <c r="U77" i="29"/>
  <c r="AC79" i="29"/>
  <c r="Z80" i="29"/>
  <c r="AB82" i="29"/>
  <c r="Y87" i="29"/>
  <c r="AA89" i="29"/>
  <c r="AA96" i="29"/>
  <c r="K98" i="29"/>
  <c r="T98" i="29"/>
  <c r="AB100" i="29"/>
  <c r="Y101" i="29"/>
  <c r="AA103" i="29"/>
  <c r="AB107" i="29"/>
  <c r="Y108" i="29"/>
  <c r="AA110" i="29"/>
  <c r="AB114" i="29"/>
  <c r="Y115" i="29"/>
  <c r="AA117" i="29"/>
  <c r="J119" i="29"/>
  <c r="S119" i="29"/>
  <c r="AA121" i="29"/>
  <c r="X122" i="29"/>
  <c r="J126" i="29"/>
  <c r="S126" i="29"/>
  <c r="AA128" i="29"/>
  <c r="X129" i="29"/>
  <c r="AC130" i="29"/>
  <c r="Z131" i="29"/>
  <c r="AA135" i="29"/>
  <c r="X136" i="29"/>
  <c r="AC137" i="29"/>
  <c r="Z138" i="29"/>
  <c r="J140" i="29"/>
  <c r="AC144" i="29"/>
  <c r="Z145" i="29"/>
  <c r="J147" i="29"/>
  <c r="S147" i="29"/>
  <c r="X150" i="29"/>
  <c r="AC151" i="29"/>
  <c r="Z152" i="29"/>
  <c r="AC155" i="29"/>
  <c r="R154" i="29"/>
  <c r="Z156" i="29"/>
  <c r="AB158" i="29"/>
  <c r="Y159" i="29"/>
  <c r="AC162" i="29"/>
  <c r="R161" i="29"/>
  <c r="Z163" i="29"/>
  <c r="AB165" i="29"/>
  <c r="Y166" i="29"/>
  <c r="AC169" i="29"/>
  <c r="R168" i="29"/>
  <c r="Z170" i="29"/>
  <c r="AB172" i="29"/>
  <c r="Y173" i="29"/>
  <c r="AC176" i="29"/>
  <c r="R175" i="29"/>
  <c r="Z177" i="29"/>
  <c r="AB179" i="29"/>
  <c r="Y180" i="29"/>
  <c r="AC183" i="29"/>
  <c r="R182" i="29"/>
  <c r="Z184" i="29"/>
  <c r="AB186" i="29"/>
  <c r="Y187" i="29"/>
  <c r="G189" i="29"/>
  <c r="Q189" i="29"/>
  <c r="Y191" i="29"/>
  <c r="AA193" i="29"/>
  <c r="X194" i="29"/>
  <c r="G196" i="29"/>
  <c r="Q196" i="29"/>
  <c r="Y198" i="29"/>
  <c r="AA200" i="29"/>
  <c r="X201" i="29"/>
  <c r="G203" i="29"/>
  <c r="Z64" i="29"/>
  <c r="N63" i="29"/>
  <c r="Y67" i="29"/>
  <c r="AB73" i="29"/>
  <c r="Y74" i="29"/>
  <c r="Z78" i="29"/>
  <c r="N77" i="29"/>
  <c r="AB80" i="29"/>
  <c r="Y81" i="29"/>
  <c r="AC96" i="29"/>
  <c r="Y99" i="29"/>
  <c r="AA101" i="29"/>
  <c r="X102" i="29"/>
  <c r="AC103" i="29"/>
  <c r="Y106" i="29"/>
  <c r="M105" i="29"/>
  <c r="V105" i="29"/>
  <c r="AA108" i="29"/>
  <c r="X109" i="29"/>
  <c r="AC110" i="29"/>
  <c r="AA115" i="29"/>
  <c r="X116" i="29"/>
  <c r="AC117" i="29"/>
  <c r="X120" i="29"/>
  <c r="AC121" i="29"/>
  <c r="AB124" i="29"/>
  <c r="L126" i="29"/>
  <c r="U126" i="29"/>
  <c r="Z129" i="29"/>
  <c r="L133" i="29"/>
  <c r="U133" i="29"/>
  <c r="AC135" i="29"/>
  <c r="AB138" i="29"/>
  <c r="X141" i="29"/>
  <c r="AB145" i="29"/>
  <c r="AC149" i="29"/>
  <c r="Z150" i="29"/>
  <c r="K154" i="29"/>
  <c r="T154" i="29"/>
  <c r="AB156" i="29"/>
  <c r="Y157" i="29"/>
  <c r="AA159" i="29"/>
  <c r="K161" i="29"/>
  <c r="T161" i="29"/>
  <c r="AB163" i="29"/>
  <c r="Y164" i="29"/>
  <c r="AA166" i="29"/>
  <c r="K168" i="29"/>
  <c r="T168" i="29"/>
  <c r="AB170" i="29"/>
  <c r="Y171" i="29"/>
  <c r="AA173" i="29"/>
  <c r="K175" i="29"/>
  <c r="T175" i="29"/>
  <c r="AB177" i="29"/>
  <c r="Y178" i="29"/>
  <c r="AA180" i="29"/>
  <c r="K182" i="29"/>
  <c r="T182" i="29"/>
  <c r="AB184" i="29"/>
  <c r="Y185" i="29"/>
  <c r="AA187" i="29"/>
  <c r="J189" i="29"/>
  <c r="S189" i="29"/>
  <c r="AA191" i="29"/>
  <c r="X192" i="29"/>
  <c r="AC193" i="29"/>
  <c r="Z194" i="29"/>
  <c r="X65" i="29"/>
  <c r="N84" i="29"/>
  <c r="N105" i="29"/>
  <c r="N112" i="29"/>
  <c r="M119" i="29"/>
  <c r="V119" i="29"/>
  <c r="M133" i="29"/>
  <c r="V133" i="29"/>
  <c r="Y148" i="29"/>
  <c r="AA150" i="29"/>
  <c r="X151" i="29"/>
  <c r="AC152" i="29"/>
  <c r="C154" i="29"/>
  <c r="U154" i="29"/>
  <c r="AC156" i="29"/>
  <c r="Z157" i="29"/>
  <c r="X162" i="29"/>
  <c r="L161" i="29"/>
  <c r="U161" i="29"/>
  <c r="AC163" i="29"/>
  <c r="Z164" i="29"/>
  <c r="X169" i="29"/>
  <c r="L168" i="29"/>
  <c r="U168" i="29"/>
  <c r="AC170" i="29"/>
  <c r="Z171" i="29"/>
  <c r="AB173" i="29"/>
  <c r="X176" i="29"/>
  <c r="L175" i="29"/>
  <c r="U175" i="29"/>
  <c r="AC177" i="29"/>
  <c r="Z178" i="29"/>
  <c r="AB180" i="29"/>
  <c r="X183" i="29"/>
  <c r="L182" i="29"/>
  <c r="U182" i="29"/>
  <c r="AC184" i="29"/>
  <c r="Z185" i="29"/>
  <c r="AB187" i="29"/>
  <c r="K189" i="29"/>
  <c r="T189" i="29"/>
  <c r="AB191" i="29"/>
  <c r="Y192" i="29"/>
  <c r="AA194" i="29"/>
  <c r="K196" i="29"/>
  <c r="T196" i="29"/>
  <c r="AB198" i="29"/>
  <c r="Y199" i="29"/>
  <c r="Z193" i="29"/>
  <c r="AA197" i="29"/>
  <c r="O196" i="29"/>
  <c r="X198" i="29"/>
  <c r="AC199" i="29"/>
  <c r="Z200" i="29"/>
  <c r="AA204" i="29"/>
  <c r="O203" i="29"/>
  <c r="X205" i="29"/>
  <c r="AC206" i="29"/>
  <c r="Z207" i="29"/>
  <c r="AA211" i="29"/>
  <c r="O210" i="29"/>
  <c r="X212" i="29"/>
  <c r="AC213" i="29"/>
  <c r="Z214" i="29"/>
  <c r="AA218" i="29"/>
  <c r="O217" i="29"/>
  <c r="X219" i="29"/>
  <c r="AC220" i="29"/>
  <c r="Z221" i="29"/>
  <c r="AA225" i="29"/>
  <c r="O224" i="29"/>
  <c r="X226" i="29"/>
  <c r="AC227" i="29"/>
  <c r="Z228" i="29"/>
  <c r="F231" i="29"/>
  <c r="O231" i="29"/>
  <c r="X233" i="29"/>
  <c r="AC234" i="29"/>
  <c r="Z235" i="29"/>
  <c r="Y239" i="29"/>
  <c r="V238" i="29"/>
  <c r="AA241" i="29"/>
  <c r="X242" i="29"/>
  <c r="AC243" i="29"/>
  <c r="X246" i="29"/>
  <c r="L245" i="29"/>
  <c r="U245" i="29"/>
  <c r="AC247" i="29"/>
  <c r="Z248" i="29"/>
  <c r="AB250" i="29"/>
  <c r="X253" i="29"/>
  <c r="L252" i="29"/>
  <c r="U252" i="29"/>
  <c r="AC254" i="29"/>
  <c r="Z255" i="29"/>
  <c r="AB257" i="29"/>
  <c r="X260" i="29"/>
  <c r="AC261" i="29"/>
  <c r="Z262" i="29"/>
  <c r="AB264" i="29"/>
  <c r="X267" i="29"/>
  <c r="AC268" i="29"/>
  <c r="Z269" i="29"/>
  <c r="AB271" i="29"/>
  <c r="X274" i="29"/>
  <c r="AC275" i="29"/>
  <c r="Z276" i="29"/>
  <c r="AB278" i="29"/>
  <c r="K280" i="29"/>
  <c r="T280" i="29"/>
  <c r="Y283" i="29"/>
  <c r="AA285" i="29"/>
  <c r="AA289" i="29"/>
  <c r="X290" i="29"/>
  <c r="AC291" i="29"/>
  <c r="Z292" i="29"/>
  <c r="Q203" i="29"/>
  <c r="Y205" i="29"/>
  <c r="AA207" i="29"/>
  <c r="X208" i="29"/>
  <c r="G210" i="29"/>
  <c r="Q210" i="29"/>
  <c r="Y212" i="29"/>
  <c r="AA214" i="29"/>
  <c r="X215" i="29"/>
  <c r="G217" i="29"/>
  <c r="Q217" i="29"/>
  <c r="Y219" i="29"/>
  <c r="AA221" i="29"/>
  <c r="X222" i="29"/>
  <c r="G224" i="29"/>
  <c r="Q224" i="29"/>
  <c r="Y226" i="29"/>
  <c r="AA228" i="29"/>
  <c r="X229" i="29"/>
  <c r="G231" i="29"/>
  <c r="Q231" i="29"/>
  <c r="Y233" i="29"/>
  <c r="AA235" i="29"/>
  <c r="X236" i="29"/>
  <c r="E238" i="29"/>
  <c r="N238" i="29"/>
  <c r="AB241" i="29"/>
  <c r="Y242" i="29"/>
  <c r="Y246" i="29"/>
  <c r="M245" i="29"/>
  <c r="V245" i="29"/>
  <c r="AA248" i="29"/>
  <c r="X249" i="29"/>
  <c r="AC250" i="29"/>
  <c r="Y253" i="29"/>
  <c r="M252" i="29"/>
  <c r="V252" i="29"/>
  <c r="AA255" i="29"/>
  <c r="X256" i="29"/>
  <c r="AC257" i="29"/>
  <c r="Y260" i="29"/>
  <c r="M259" i="29"/>
  <c r="V259" i="29"/>
  <c r="AA262" i="29"/>
  <c r="X263" i="29"/>
  <c r="AC264" i="29"/>
  <c r="Y267" i="29"/>
  <c r="M266" i="29"/>
  <c r="V266" i="29"/>
  <c r="AA269" i="29"/>
  <c r="X270" i="29"/>
  <c r="AC271" i="29"/>
  <c r="Y274" i="29"/>
  <c r="M273" i="29"/>
  <c r="V273" i="29"/>
  <c r="AA276" i="29"/>
  <c r="X277" i="29"/>
  <c r="AC278" i="29"/>
  <c r="X281" i="29"/>
  <c r="L280" i="29"/>
  <c r="U280" i="29"/>
  <c r="AC282" i="29"/>
  <c r="Z283" i="29"/>
  <c r="AB285" i="29"/>
  <c r="K287" i="29"/>
  <c r="T287" i="29"/>
  <c r="AB289" i="29"/>
  <c r="Y290" i="29"/>
  <c r="AA292" i="29"/>
  <c r="J294" i="29"/>
  <c r="S294" i="29"/>
  <c r="AA296" i="29"/>
  <c r="X297" i="29"/>
  <c r="AC298" i="29"/>
  <c r="Z299" i="29"/>
  <c r="J196" i="29"/>
  <c r="S196" i="29"/>
  <c r="AA198" i="29"/>
  <c r="X199" i="29"/>
  <c r="AC200" i="29"/>
  <c r="Z201" i="29"/>
  <c r="J203" i="29"/>
  <c r="S203" i="29"/>
  <c r="AA205" i="29"/>
  <c r="X206" i="29"/>
  <c r="AC207" i="29"/>
  <c r="Z208" i="29"/>
  <c r="J210" i="29"/>
  <c r="S210" i="29"/>
  <c r="AA212" i="29"/>
  <c r="X213" i="29"/>
  <c r="AC214" i="29"/>
  <c r="Z215" i="29"/>
  <c r="J217" i="29"/>
  <c r="S217" i="29"/>
  <c r="AA219" i="29"/>
  <c r="X220" i="29"/>
  <c r="AC221" i="29"/>
  <c r="Z222" i="29"/>
  <c r="J224" i="29"/>
  <c r="S224" i="29"/>
  <c r="AA226" i="29"/>
  <c r="X227" i="29"/>
  <c r="AC228" i="29"/>
  <c r="Z229" i="29"/>
  <c r="J231" i="29"/>
  <c r="S231" i="29"/>
  <c r="AA233" i="29"/>
  <c r="X234" i="29"/>
  <c r="AC235" i="29"/>
  <c r="Z236" i="29"/>
  <c r="G238" i="29"/>
  <c r="Q238" i="29"/>
  <c r="Y240" i="29"/>
  <c r="AA242" i="29"/>
  <c r="X243" i="29"/>
  <c r="F245" i="29"/>
  <c r="O245" i="29"/>
  <c r="X247" i="29"/>
  <c r="AC248" i="29"/>
  <c r="Z249" i="29"/>
  <c r="AA253" i="29"/>
  <c r="O252" i="29"/>
  <c r="X254" i="29"/>
  <c r="AC255" i="29"/>
  <c r="Z256" i="29"/>
  <c r="AA260" i="29"/>
  <c r="O259" i="29"/>
  <c r="X261" i="29"/>
  <c r="AC262" i="29"/>
  <c r="Z263" i="29"/>
  <c r="AA267" i="29"/>
  <c r="O266" i="29"/>
  <c r="X268" i="29"/>
  <c r="AC269" i="29"/>
  <c r="Z270" i="29"/>
  <c r="AA274" i="29"/>
  <c r="O273" i="29"/>
  <c r="X275" i="29"/>
  <c r="AC276" i="29"/>
  <c r="Z277" i="29"/>
  <c r="E280" i="29"/>
  <c r="N280" i="29"/>
  <c r="AB283" i="29"/>
  <c r="Y284" i="29"/>
  <c r="Y288" i="29"/>
  <c r="M287" i="29"/>
  <c r="V287" i="29"/>
  <c r="AA290" i="29"/>
  <c r="X291" i="29"/>
  <c r="AC292" i="29"/>
  <c r="X295" i="29"/>
  <c r="L294" i="29"/>
  <c r="U294" i="29"/>
  <c r="AC296" i="29"/>
  <c r="Z297" i="29"/>
  <c r="AB299" i="29"/>
  <c r="AA201" i="29"/>
  <c r="K203" i="29"/>
  <c r="T203" i="29"/>
  <c r="AB205" i="29"/>
  <c r="Y206" i="29"/>
  <c r="AA208" i="29"/>
  <c r="K210" i="29"/>
  <c r="T210" i="29"/>
  <c r="AB212" i="29"/>
  <c r="Y213" i="29"/>
  <c r="AA215" i="29"/>
  <c r="K217" i="29"/>
  <c r="T217" i="29"/>
  <c r="AB219" i="29"/>
  <c r="Y220" i="29"/>
  <c r="AA222" i="29"/>
  <c r="K224" i="29"/>
  <c r="T224" i="29"/>
  <c r="AB226" i="29"/>
  <c r="Y227" i="29"/>
  <c r="AA229" i="29"/>
  <c r="K231" i="29"/>
  <c r="T231" i="29"/>
  <c r="AB233" i="29"/>
  <c r="Y234" i="29"/>
  <c r="AA236" i="29"/>
  <c r="AC239" i="29"/>
  <c r="R238" i="29"/>
  <c r="Z240" i="29"/>
  <c r="AB242" i="29"/>
  <c r="Y243" i="29"/>
  <c r="G245" i="29"/>
  <c r="Q245" i="29"/>
  <c r="Y247" i="29"/>
  <c r="AA249" i="29"/>
  <c r="X250" i="29"/>
  <c r="G252" i="29"/>
  <c r="Q252" i="29"/>
  <c r="Y254" i="29"/>
  <c r="AA256" i="29"/>
  <c r="X257" i="29"/>
  <c r="G259" i="29"/>
  <c r="Q259" i="29"/>
  <c r="Y261" i="29"/>
  <c r="AA263" i="29"/>
  <c r="X264" i="29"/>
  <c r="G266" i="29"/>
  <c r="Q266" i="29"/>
  <c r="Y268" i="29"/>
  <c r="AA270" i="29"/>
  <c r="X271" i="29"/>
  <c r="G273" i="29"/>
  <c r="Q273" i="29"/>
  <c r="Y275" i="29"/>
  <c r="AA277" i="29"/>
  <c r="X278" i="29"/>
  <c r="AA281" i="29"/>
  <c r="O280" i="29"/>
  <c r="X282" i="29"/>
  <c r="AC283" i="29"/>
  <c r="Z284" i="29"/>
  <c r="Z288" i="29"/>
  <c r="N287" i="29"/>
  <c r="AB290" i="29"/>
  <c r="Y291" i="29"/>
  <c r="Y295" i="29"/>
  <c r="M294" i="29"/>
  <c r="AA297" i="29"/>
  <c r="X298" i="29"/>
  <c r="Z192" i="29"/>
  <c r="AB194" i="29"/>
  <c r="C196" i="29"/>
  <c r="L196" i="29"/>
  <c r="U196" i="29"/>
  <c r="AC198" i="29"/>
  <c r="Z199" i="29"/>
  <c r="AB201" i="29"/>
  <c r="X204" i="29"/>
  <c r="L203" i="29"/>
  <c r="U203" i="29"/>
  <c r="AC205" i="29"/>
  <c r="Z206" i="29"/>
  <c r="AB208" i="29"/>
  <c r="X211" i="29"/>
  <c r="L210" i="29"/>
  <c r="U210" i="29"/>
  <c r="AC212" i="29"/>
  <c r="Z213" i="29"/>
  <c r="AB215" i="29"/>
  <c r="X218" i="29"/>
  <c r="L217" i="29"/>
  <c r="U217" i="29"/>
  <c r="AC219" i="29"/>
  <c r="Z220" i="29"/>
  <c r="AB222" i="29"/>
  <c r="X225" i="29"/>
  <c r="L224" i="29"/>
  <c r="U224" i="29"/>
  <c r="AC226" i="29"/>
  <c r="Z227" i="29"/>
  <c r="AB229" i="29"/>
  <c r="X232" i="29"/>
  <c r="L231" i="29"/>
  <c r="U231" i="29"/>
  <c r="AC233" i="29"/>
  <c r="Z234" i="29"/>
  <c r="Z231" i="29" s="1"/>
  <c r="AB236" i="29"/>
  <c r="J238" i="29"/>
  <c r="AA240" i="29"/>
  <c r="X241" i="29"/>
  <c r="AC242" i="29"/>
  <c r="Z243" i="29"/>
  <c r="AC246" i="29"/>
  <c r="Z247" i="29"/>
  <c r="AB249" i="29"/>
  <c r="Y250" i="29"/>
  <c r="AC253" i="29"/>
  <c r="Z254" i="29"/>
  <c r="AB256" i="29"/>
  <c r="Y257" i="29"/>
  <c r="AC260" i="29"/>
  <c r="Z261" i="29"/>
  <c r="AB263" i="29"/>
  <c r="Y264" i="29"/>
  <c r="AC267" i="29"/>
  <c r="Z268" i="29"/>
  <c r="AB270" i="29"/>
  <c r="Y271" i="29"/>
  <c r="AC274" i="29"/>
  <c r="Z275" i="29"/>
  <c r="Y282" i="29"/>
  <c r="AA284" i="29"/>
  <c r="X285" i="29"/>
  <c r="AA288" i="29"/>
  <c r="X289" i="29"/>
  <c r="AC290" i="29"/>
  <c r="Z291" i="29"/>
  <c r="V196" i="29"/>
  <c r="AA199" i="29"/>
  <c r="X200" i="29"/>
  <c r="AC201" i="29"/>
  <c r="Y204" i="29"/>
  <c r="M203" i="29"/>
  <c r="V203" i="29"/>
  <c r="AA206" i="29"/>
  <c r="X207" i="29"/>
  <c r="AC208" i="29"/>
  <c r="Y211" i="29"/>
  <c r="M210" i="29"/>
  <c r="V210" i="29"/>
  <c r="AA213" i="29"/>
  <c r="X214" i="29"/>
  <c r="AC215" i="29"/>
  <c r="Y218" i="29"/>
  <c r="M217" i="29"/>
  <c r="V217" i="29"/>
  <c r="AA220" i="29"/>
  <c r="X221" i="29"/>
  <c r="AC222" i="29"/>
  <c r="Y225" i="29"/>
  <c r="M224" i="29"/>
  <c r="V224" i="29"/>
  <c r="AA227" i="29"/>
  <c r="X228" i="29"/>
  <c r="AC229" i="29"/>
  <c r="Y232" i="29"/>
  <c r="M231" i="29"/>
  <c r="V231" i="29"/>
  <c r="AA234" i="29"/>
  <c r="X235" i="29"/>
  <c r="AC236" i="29"/>
  <c r="K238" i="29"/>
  <c r="T238" i="29"/>
  <c r="AB240" i="29"/>
  <c r="Y241" i="29"/>
  <c r="AA243" i="29"/>
  <c r="J245" i="29"/>
  <c r="S245" i="29"/>
  <c r="AA247" i="29"/>
  <c r="X248" i="29"/>
  <c r="AC249" i="29"/>
  <c r="Z250" i="29"/>
  <c r="J252" i="29"/>
  <c r="S252" i="29"/>
  <c r="AA254" i="29"/>
  <c r="X255" i="29"/>
  <c r="AC256" i="29"/>
  <c r="Z257" i="29"/>
  <c r="J259" i="29"/>
  <c r="S259" i="29"/>
  <c r="AA261" i="29"/>
  <c r="X262" i="29"/>
  <c r="AC263" i="29"/>
  <c r="Z264" i="29"/>
  <c r="J266" i="29"/>
  <c r="S266" i="29"/>
  <c r="AA268" i="29"/>
  <c r="X269" i="29"/>
  <c r="AC270" i="29"/>
  <c r="Z271" i="29"/>
  <c r="J273" i="29"/>
  <c r="S273" i="29"/>
  <c r="AA275" i="29"/>
  <c r="X276" i="29"/>
  <c r="AC277" i="29"/>
  <c r="Z278" i="29"/>
  <c r="AC281" i="29"/>
  <c r="R280" i="29"/>
  <c r="Z282" i="29"/>
  <c r="AB284" i="29"/>
  <c r="Y285" i="29"/>
  <c r="G287" i="29"/>
  <c r="Q287" i="29"/>
  <c r="Y289" i="29"/>
  <c r="AA291" i="29"/>
  <c r="X292" i="29"/>
  <c r="AA295" i="29"/>
  <c r="O294" i="29"/>
  <c r="X296" i="29"/>
  <c r="AC297" i="29"/>
  <c r="Z298" i="29"/>
  <c r="V149" i="12"/>
  <c r="V134" i="12"/>
  <c r="V140" i="12"/>
  <c r="V146" i="12"/>
  <c r="V125" i="12"/>
  <c r="V2" i="12"/>
  <c r="V126" i="12"/>
  <c r="V135" i="12"/>
  <c r="V142" i="12"/>
  <c r="V2" i="28"/>
  <c r="V2" i="27"/>
  <c r="V7" i="29"/>
  <c r="S105" i="29"/>
  <c r="Q70" i="29"/>
  <c r="V49" i="29"/>
  <c r="Q98" i="29"/>
  <c r="R126" i="29"/>
  <c r="R35" i="29"/>
  <c r="V70" i="29"/>
  <c r="R63" i="29"/>
  <c r="R84" i="29"/>
  <c r="U91" i="29"/>
  <c r="S42" i="29"/>
  <c r="V56" i="29"/>
  <c r="T91" i="29"/>
  <c r="S133" i="29"/>
  <c r="V140" i="29"/>
  <c r="V147" i="29"/>
  <c r="U49" i="29"/>
  <c r="T14" i="29"/>
  <c r="R42" i="29"/>
  <c r="Q77" i="29"/>
  <c r="V84" i="29"/>
  <c r="V126" i="29"/>
  <c r="U140" i="29"/>
  <c r="U147" i="29"/>
  <c r="T28" i="29"/>
  <c r="V112" i="29"/>
  <c r="R14" i="29"/>
  <c r="Q35" i="29"/>
  <c r="T49" i="29"/>
  <c r="T70" i="29"/>
  <c r="Q126" i="29"/>
  <c r="T42" i="29"/>
  <c r="V98" i="29"/>
  <c r="U112" i="29"/>
  <c r="T133" i="29"/>
  <c r="V35" i="29"/>
  <c r="R98" i="29"/>
  <c r="T119" i="29"/>
  <c r="R140" i="29"/>
  <c r="R7" i="29"/>
  <c r="R28" i="29"/>
  <c r="V77" i="29"/>
  <c r="E259" i="29"/>
  <c r="AA19" i="29"/>
  <c r="X23" i="29"/>
  <c r="AC12" i="29"/>
  <c r="E210" i="29"/>
  <c r="AB72" i="29"/>
  <c r="V2" i="29"/>
  <c r="AB26" i="29"/>
  <c r="E252" i="29"/>
  <c r="AA52" i="29"/>
  <c r="AC54" i="29"/>
  <c r="O133" i="29"/>
  <c r="E231" i="29"/>
  <c r="H238" i="29"/>
  <c r="M56" i="29"/>
  <c r="G154" i="29"/>
  <c r="Y80" i="29"/>
  <c r="Y96" i="29"/>
  <c r="O28" i="29"/>
  <c r="Z44" i="29"/>
  <c r="X51" i="29"/>
  <c r="F175" i="29"/>
  <c r="C273" i="29"/>
  <c r="F287" i="29"/>
  <c r="X9" i="29"/>
  <c r="G21" i="29"/>
  <c r="AA38" i="29"/>
  <c r="X67" i="29"/>
  <c r="H217" i="29"/>
  <c r="F266" i="29"/>
  <c r="H294" i="29"/>
  <c r="F49" i="29"/>
  <c r="AB32" i="29"/>
  <c r="AB23" i="29"/>
  <c r="AC45" i="29"/>
  <c r="H210" i="29"/>
  <c r="X31" i="29"/>
  <c r="AB36" i="29"/>
  <c r="AA57" i="29"/>
  <c r="X72" i="29"/>
  <c r="X70" i="29" s="1"/>
  <c r="Y85" i="29"/>
  <c r="AB86" i="29"/>
  <c r="X155" i="29"/>
  <c r="X154" i="29" s="1"/>
  <c r="H168" i="29"/>
  <c r="F14" i="29"/>
  <c r="O14" i="29"/>
  <c r="Z58" i="29"/>
  <c r="AB93" i="29"/>
  <c r="F238" i="29"/>
  <c r="H245" i="29"/>
  <c r="X85" i="29"/>
  <c r="H7" i="29"/>
  <c r="AB40" i="29"/>
  <c r="O56" i="29"/>
  <c r="H154" i="29"/>
  <c r="O119" i="29"/>
  <c r="M35" i="29"/>
  <c r="Y64" i="29"/>
  <c r="H196" i="29"/>
  <c r="H287" i="29"/>
  <c r="AA24" i="29"/>
  <c r="D28" i="29"/>
  <c r="AC31" i="29"/>
  <c r="Y36" i="29"/>
  <c r="Y40" i="29"/>
  <c r="Y50" i="29"/>
  <c r="AC64" i="29"/>
  <c r="AB64" i="29"/>
  <c r="E77" i="29"/>
  <c r="M98" i="29"/>
  <c r="L112" i="29"/>
  <c r="F259" i="29"/>
  <c r="D21" i="29"/>
  <c r="M147" i="29"/>
  <c r="H259" i="29"/>
  <c r="C266" i="29"/>
  <c r="AC50" i="29"/>
  <c r="Z95" i="29"/>
  <c r="D245" i="29"/>
  <c r="D7" i="29"/>
  <c r="M7" i="29"/>
  <c r="X37" i="29"/>
  <c r="AC40" i="29"/>
  <c r="AA47" i="29"/>
  <c r="O105" i="29"/>
  <c r="F224" i="29"/>
  <c r="Z274" i="29"/>
  <c r="H280" i="29"/>
  <c r="AC11" i="29"/>
  <c r="Z16" i="29"/>
  <c r="Y59" i="29"/>
  <c r="X81" i="29"/>
  <c r="AC92" i="29"/>
  <c r="L91" i="29"/>
  <c r="D175" i="29"/>
  <c r="H203" i="29"/>
  <c r="H224" i="29"/>
  <c r="C252" i="29"/>
  <c r="E287" i="29"/>
  <c r="Y9" i="29"/>
  <c r="D182" i="29"/>
  <c r="Z267" i="29"/>
  <c r="Z295" i="29"/>
  <c r="AA16" i="29"/>
  <c r="X17" i="29"/>
  <c r="AC23" i="29"/>
  <c r="AC25" i="29"/>
  <c r="Y26" i="29"/>
  <c r="Y21" i="29" s="1"/>
  <c r="AA43" i="29"/>
  <c r="X46" i="29"/>
  <c r="F63" i="29"/>
  <c r="Y66" i="29"/>
  <c r="X107" i="29"/>
  <c r="L140" i="29"/>
  <c r="H182" i="29"/>
  <c r="C238" i="29"/>
  <c r="Z239" i="29"/>
  <c r="Z238" i="29" s="1"/>
  <c r="Z246" i="29"/>
  <c r="H161" i="29"/>
  <c r="K14" i="29"/>
  <c r="X50" i="29"/>
  <c r="K119" i="29"/>
  <c r="D133" i="29"/>
  <c r="Z169" i="29"/>
  <c r="Z168" i="29" s="1"/>
  <c r="Z218" i="29"/>
  <c r="Z176" i="29"/>
  <c r="Z175" i="29" s="1"/>
  <c r="K49" i="29"/>
  <c r="O91" i="29"/>
  <c r="K91" i="29"/>
  <c r="D105" i="29"/>
  <c r="O147" i="29"/>
  <c r="X197" i="29"/>
  <c r="Z204" i="29"/>
  <c r="C217" i="29"/>
  <c r="F252" i="29"/>
  <c r="H266" i="29"/>
  <c r="F273" i="29"/>
  <c r="Z281" i="29"/>
  <c r="D294" i="29"/>
  <c r="H189" i="29"/>
  <c r="F35" i="29"/>
  <c r="D42" i="29"/>
  <c r="O63" i="29"/>
  <c r="O77" i="29"/>
  <c r="X88" i="29"/>
  <c r="Y155" i="29"/>
  <c r="Z162" i="29"/>
  <c r="H175" i="29"/>
  <c r="Z183" i="29"/>
  <c r="X190" i="29"/>
  <c r="Z197" i="29"/>
  <c r="C203" i="29"/>
  <c r="F217" i="29"/>
  <c r="H252" i="29"/>
  <c r="H273" i="29"/>
  <c r="C280" i="29"/>
  <c r="F294" i="29"/>
  <c r="Z8" i="29"/>
  <c r="AB15" i="29"/>
  <c r="X18" i="29"/>
  <c r="AC22" i="29"/>
  <c r="Z33" i="29"/>
  <c r="M42" i="29"/>
  <c r="X45" i="29"/>
  <c r="AB46" i="29"/>
  <c r="Z57" i="29"/>
  <c r="AC66" i="29"/>
  <c r="Y75" i="29"/>
  <c r="L84" i="29"/>
  <c r="N119" i="29"/>
  <c r="J133" i="29"/>
  <c r="F140" i="29"/>
  <c r="Z190" i="29"/>
  <c r="D203" i="29"/>
  <c r="Z225" i="29"/>
  <c r="AA232" i="29"/>
  <c r="D280" i="29"/>
  <c r="AB12" i="29"/>
  <c r="Y16" i="29"/>
  <c r="Z25" i="29"/>
  <c r="Y30" i="29"/>
  <c r="N28" i="29"/>
  <c r="AA33" i="29"/>
  <c r="AC39" i="29"/>
  <c r="O42" i="29"/>
  <c r="Y45" i="29"/>
  <c r="M49" i="29"/>
  <c r="H56" i="29"/>
  <c r="X60" i="29"/>
  <c r="C70" i="29"/>
  <c r="M70" i="29"/>
  <c r="AA87" i="29"/>
  <c r="N91" i="29"/>
  <c r="J105" i="29"/>
  <c r="F112" i="29"/>
  <c r="M126" i="29"/>
  <c r="M140" i="29"/>
  <c r="H147" i="29"/>
  <c r="Z148" i="29"/>
  <c r="N147" i="29"/>
  <c r="F189" i="29"/>
  <c r="F196" i="29"/>
  <c r="F203" i="29"/>
  <c r="F210" i="29"/>
  <c r="H231" i="29"/>
  <c r="F280" i="29"/>
  <c r="AB295" i="29"/>
  <c r="C294" i="29"/>
  <c r="AB288" i="29"/>
  <c r="C287" i="29"/>
  <c r="D287" i="29"/>
  <c r="AB281" i="29"/>
  <c r="AB274" i="29"/>
  <c r="D273" i="29"/>
  <c r="AB267" i="29"/>
  <c r="D266" i="29"/>
  <c r="AB260" i="29"/>
  <c r="C259" i="29"/>
  <c r="D259" i="29"/>
  <c r="AB253" i="29"/>
  <c r="D252" i="29"/>
  <c r="AA246" i="29"/>
  <c r="AB246" i="29"/>
  <c r="C245" i="29"/>
  <c r="AB239" i="29"/>
  <c r="D238" i="29"/>
  <c r="AB232" i="29"/>
  <c r="C231" i="29"/>
  <c r="D231" i="29"/>
  <c r="AB225" i="29"/>
  <c r="C224" i="29"/>
  <c r="D224" i="29"/>
  <c r="AB218" i="29"/>
  <c r="D217" i="29"/>
  <c r="AB211" i="29"/>
  <c r="C210" i="29"/>
  <c r="D210" i="29"/>
  <c r="AB204" i="29"/>
  <c r="AB197" i="29"/>
  <c r="D196" i="29"/>
  <c r="AB190" i="29"/>
  <c r="D189" i="29"/>
  <c r="AA183" i="29"/>
  <c r="AB183" i="29"/>
  <c r="C182" i="29"/>
  <c r="AB176" i="29"/>
  <c r="C175" i="29"/>
  <c r="AA169" i="29"/>
  <c r="AB169" i="29"/>
  <c r="C168" i="29"/>
  <c r="D168" i="29"/>
  <c r="AA162" i="29"/>
  <c r="AB162" i="29"/>
  <c r="AB161" i="29" s="1"/>
  <c r="C161" i="29"/>
  <c r="D161" i="29"/>
  <c r="Z155" i="29"/>
  <c r="AA155" i="29"/>
  <c r="F56" i="29"/>
  <c r="AA58" i="29"/>
  <c r="X15" i="29"/>
  <c r="Z22" i="29"/>
  <c r="AB24" i="29"/>
  <c r="Z26" i="29"/>
  <c r="E28" i="29"/>
  <c r="Z29" i="29"/>
  <c r="Y32" i="29"/>
  <c r="AB33" i="29"/>
  <c r="X57" i="29"/>
  <c r="H63" i="29"/>
  <c r="AC65" i="29"/>
  <c r="E84" i="29"/>
  <c r="Z85" i="29"/>
  <c r="E21" i="27"/>
  <c r="N21" i="27"/>
  <c r="C22" i="27"/>
  <c r="L22" i="27"/>
  <c r="T22" i="27"/>
  <c r="I23" i="27"/>
  <c r="R23" i="27"/>
  <c r="G24" i="27"/>
  <c r="P24" i="27"/>
  <c r="AC10" i="29"/>
  <c r="Y15" i="29"/>
  <c r="C21" i="29"/>
  <c r="O21" i="29"/>
  <c r="AC24" i="29"/>
  <c r="Z36" i="29"/>
  <c r="E35" i="29"/>
  <c r="N35" i="29"/>
  <c r="X36" i="29"/>
  <c r="J42" i="29"/>
  <c r="AA44" i="29"/>
  <c r="Y53" i="29"/>
  <c r="AC58" i="29"/>
  <c r="AC56" i="29" s="1"/>
  <c r="D77" i="29"/>
  <c r="F7" i="29"/>
  <c r="X8" i="29"/>
  <c r="H14" i="29"/>
  <c r="Z15" i="29"/>
  <c r="G28" i="29"/>
  <c r="AB29" i="29"/>
  <c r="H35" i="29"/>
  <c r="AC37" i="29"/>
  <c r="J49" i="29"/>
  <c r="S49" i="29"/>
  <c r="D49" i="29"/>
  <c r="Y51" i="29"/>
  <c r="G7" i="29"/>
  <c r="Y8" i="29"/>
  <c r="AA15" i="29"/>
  <c r="Y17" i="29"/>
  <c r="Y19" i="29"/>
  <c r="F21" i="29"/>
  <c r="Z31" i="29"/>
  <c r="C42" i="29"/>
  <c r="X43" i="29"/>
  <c r="L42" i="29"/>
  <c r="Z43" i="29"/>
  <c r="H42" i="29"/>
  <c r="AC46" i="29"/>
  <c r="AA53" i="29"/>
  <c r="M77" i="29"/>
  <c r="AA82" i="29"/>
  <c r="AB101" i="29"/>
  <c r="G98" i="29"/>
  <c r="J28" i="29"/>
  <c r="S28" i="29"/>
  <c r="G56" i="29"/>
  <c r="AB57" i="29"/>
  <c r="AB59" i="29"/>
  <c r="Y65" i="29"/>
  <c r="I21" i="27"/>
  <c r="R21" i="27"/>
  <c r="G22" i="27"/>
  <c r="P22" i="27"/>
  <c r="E23" i="27"/>
  <c r="N23" i="27"/>
  <c r="C24" i="27"/>
  <c r="L24" i="27"/>
  <c r="T24" i="27"/>
  <c r="H28" i="29"/>
  <c r="AB31" i="29"/>
  <c r="K42" i="29"/>
  <c r="Y44" i="29"/>
  <c r="X54" i="29"/>
  <c r="X29" i="29"/>
  <c r="C28" i="29"/>
  <c r="F28" i="29"/>
  <c r="AA30" i="29"/>
  <c r="Y37" i="29"/>
  <c r="D35" i="29"/>
  <c r="E49" i="29"/>
  <c r="Z50" i="29"/>
  <c r="AC51" i="29"/>
  <c r="D56" i="29"/>
  <c r="Y60" i="29"/>
  <c r="X64" i="29"/>
  <c r="Z94" i="29"/>
  <c r="Z91" i="29" s="1"/>
  <c r="E91" i="29"/>
  <c r="G49" i="29"/>
  <c r="C63" i="29"/>
  <c r="Y73" i="29"/>
  <c r="D70" i="29"/>
  <c r="K77" i="29"/>
  <c r="T77" i="29"/>
  <c r="F91" i="29"/>
  <c r="Z100" i="29"/>
  <c r="E98" i="29"/>
  <c r="N98" i="29"/>
  <c r="D112" i="29"/>
  <c r="M112" i="29"/>
  <c r="C112" i="29"/>
  <c r="X115" i="29"/>
  <c r="K140" i="29"/>
  <c r="T140" i="29"/>
  <c r="F42" i="29"/>
  <c r="J70" i="29"/>
  <c r="S70" i="29"/>
  <c r="AC74" i="29"/>
  <c r="C77" i="29"/>
  <c r="X78" i="29"/>
  <c r="AB79" i="29"/>
  <c r="G77" i="29"/>
  <c r="AB85" i="29"/>
  <c r="J84" i="29"/>
  <c r="S84" i="29"/>
  <c r="X89" i="29"/>
  <c r="R91" i="29"/>
  <c r="G91" i="29"/>
  <c r="AB92" i="29"/>
  <c r="AB94" i="29"/>
  <c r="X99" i="29"/>
  <c r="R105" i="29"/>
  <c r="Y107" i="29"/>
  <c r="E112" i="29"/>
  <c r="Z113" i="29"/>
  <c r="AC114" i="29"/>
  <c r="X117" i="29"/>
  <c r="Y128" i="29"/>
  <c r="G126" i="29"/>
  <c r="AB129" i="29"/>
  <c r="AB131" i="29"/>
  <c r="Z136" i="29"/>
  <c r="X138" i="29"/>
  <c r="AA142" i="29"/>
  <c r="AA144" i="29"/>
  <c r="AB152" i="29"/>
  <c r="G42" i="29"/>
  <c r="C56" i="29"/>
  <c r="E63" i="29"/>
  <c r="Z67" i="29"/>
  <c r="AC68" i="29"/>
  <c r="G70" i="29"/>
  <c r="Y72" i="29"/>
  <c r="AA73" i="29"/>
  <c r="X80" i="29"/>
  <c r="Z81" i="29"/>
  <c r="Z87" i="29"/>
  <c r="X95" i="29"/>
  <c r="J112" i="29"/>
  <c r="S112" i="29"/>
  <c r="Z115" i="29"/>
  <c r="N126" i="29"/>
  <c r="D140" i="29"/>
  <c r="C140" i="29"/>
  <c r="X143" i="29"/>
  <c r="G147" i="29"/>
  <c r="AB148" i="29"/>
  <c r="AB150" i="29"/>
  <c r="Z72" i="29"/>
  <c r="AC82" i="29"/>
  <c r="Z89" i="29"/>
  <c r="Z99" i="29"/>
  <c r="X101" i="29"/>
  <c r="K105" i="29"/>
  <c r="T105" i="29"/>
  <c r="AA107" i="29"/>
  <c r="Y109" i="29"/>
  <c r="Z117" i="29"/>
  <c r="X127" i="29"/>
  <c r="Y135" i="29"/>
  <c r="E140" i="29"/>
  <c r="Z141" i="29"/>
  <c r="AC142" i="29"/>
  <c r="D147" i="29"/>
  <c r="Y151" i="29"/>
  <c r="K84" i="29"/>
  <c r="T84" i="29"/>
  <c r="AA99" i="29"/>
  <c r="F98" i="29"/>
  <c r="C105" i="29"/>
  <c r="X106" i="29"/>
  <c r="Q105" i="29"/>
  <c r="AB115" i="29"/>
  <c r="E119" i="29"/>
  <c r="Z122" i="29"/>
  <c r="AC123" i="29"/>
  <c r="S140" i="29"/>
  <c r="Z143" i="29"/>
  <c r="AA66" i="29"/>
  <c r="AC67" i="29"/>
  <c r="Z71" i="29"/>
  <c r="N70" i="29"/>
  <c r="AB75" i="29"/>
  <c r="AB78" i="29"/>
  <c r="AA80" i="29"/>
  <c r="F77" i="29"/>
  <c r="Z86" i="29"/>
  <c r="X86" i="29"/>
  <c r="AC87" i="29"/>
  <c r="H84" i="29"/>
  <c r="Y88" i="29"/>
  <c r="X92" i="29"/>
  <c r="AA95" i="29"/>
  <c r="X108" i="29"/>
  <c r="Y116" i="29"/>
  <c r="F119" i="29"/>
  <c r="Z124" i="29"/>
  <c r="H126" i="29"/>
  <c r="AC128" i="29"/>
  <c r="F147" i="29"/>
  <c r="AA149" i="29"/>
  <c r="AB65" i="29"/>
  <c r="AB66" i="29"/>
  <c r="AA71" i="29"/>
  <c r="F70" i="29"/>
  <c r="O70" i="29"/>
  <c r="H70" i="29"/>
  <c r="AC72" i="29"/>
  <c r="R70" i="29"/>
  <c r="AC78" i="29"/>
  <c r="H77" i="29"/>
  <c r="R77" i="29"/>
  <c r="Y79" i="29"/>
  <c r="AC80" i="29"/>
  <c r="D84" i="29"/>
  <c r="M84" i="29"/>
  <c r="AA86" i="29"/>
  <c r="AC89" i="29"/>
  <c r="Y92" i="29"/>
  <c r="D91" i="29"/>
  <c r="M91" i="29"/>
  <c r="V91" i="29"/>
  <c r="AC93" i="29"/>
  <c r="Y94" i="29"/>
  <c r="AA94" i="29"/>
  <c r="H98" i="29"/>
  <c r="Z106" i="29"/>
  <c r="K112" i="29"/>
  <c r="T112" i="29"/>
  <c r="G119" i="29"/>
  <c r="AB120" i="29"/>
  <c r="L119" i="29"/>
  <c r="U119" i="29"/>
  <c r="AB122" i="29"/>
  <c r="AA126" i="29"/>
  <c r="C133" i="29"/>
  <c r="X134" i="29"/>
  <c r="Q133" i="29"/>
  <c r="AB143" i="29"/>
  <c r="X148" i="29"/>
  <c r="L147" i="29"/>
  <c r="AA92" i="29"/>
  <c r="C98" i="29"/>
  <c r="AC99" i="29"/>
  <c r="E105" i="29"/>
  <c r="G112" i="29"/>
  <c r="Y113" i="29"/>
  <c r="AA120" i="29"/>
  <c r="C126" i="29"/>
  <c r="E133" i="29"/>
  <c r="G140" i="29"/>
  <c r="Y141" i="29"/>
  <c r="Y140" i="29" s="1"/>
  <c r="D98" i="29"/>
  <c r="F105" i="29"/>
  <c r="H112" i="29"/>
  <c r="D126" i="29"/>
  <c r="F133" i="29"/>
  <c r="H140" i="29"/>
  <c r="E70" i="29"/>
  <c r="C91" i="29"/>
  <c r="G105" i="29"/>
  <c r="C119" i="29"/>
  <c r="E126" i="29"/>
  <c r="G133" i="29"/>
  <c r="C147" i="29"/>
  <c r="H105" i="29"/>
  <c r="D119" i="29"/>
  <c r="F126" i="29"/>
  <c r="H133" i="29"/>
  <c r="S21" i="27"/>
  <c r="D24" i="27"/>
  <c r="J21" i="27"/>
  <c r="O23" i="27"/>
  <c r="D21" i="27"/>
  <c r="M21" i="27"/>
  <c r="B22" i="27"/>
  <c r="J22" i="27"/>
  <c r="S22" i="27"/>
  <c r="H23" i="27"/>
  <c r="Q23" i="27"/>
  <c r="F24" i="27"/>
  <c r="O24" i="27"/>
  <c r="B21" i="27"/>
  <c r="F23" i="27"/>
  <c r="Q22" i="27"/>
  <c r="H22" i="27"/>
  <c r="M24" i="27"/>
  <c r="K10" i="27"/>
  <c r="K26" i="27" s="1"/>
  <c r="U10" i="27"/>
  <c r="AA28" i="29" l="1"/>
  <c r="Y28" i="29"/>
  <c r="AA133" i="29"/>
  <c r="Z280" i="29"/>
  <c r="AB238" i="29"/>
  <c r="AA63" i="29"/>
  <c r="AA49" i="29"/>
  <c r="Y210" i="29"/>
  <c r="X189" i="29"/>
  <c r="X161" i="29"/>
  <c r="AC133" i="29"/>
  <c r="X140" i="29"/>
  <c r="AA77" i="29"/>
  <c r="Z42" i="29"/>
  <c r="AB266" i="29"/>
  <c r="AB210" i="29"/>
  <c r="Z210" i="29"/>
  <c r="AC189" i="29"/>
  <c r="AB189" i="29"/>
  <c r="X168" i="29"/>
  <c r="Y126" i="29"/>
  <c r="X119" i="29"/>
  <c r="Y119" i="29"/>
  <c r="AA119" i="29"/>
  <c r="AC119" i="29"/>
  <c r="AB84" i="29"/>
  <c r="AC42" i="29"/>
  <c r="AB252" i="29"/>
  <c r="Z252" i="29"/>
  <c r="AB294" i="29"/>
  <c r="Y294" i="29"/>
  <c r="AB287" i="29"/>
  <c r="AC287" i="29"/>
  <c r="Y231" i="29"/>
  <c r="AA231" i="29"/>
  <c r="Z217" i="29"/>
  <c r="AB217" i="29"/>
  <c r="Z203" i="29"/>
  <c r="AC203" i="29"/>
  <c r="AA182" i="29"/>
  <c r="AA154" i="29"/>
  <c r="Z154" i="29"/>
  <c r="AC147" i="29"/>
  <c r="AA147" i="29"/>
  <c r="X147" i="29"/>
  <c r="Y147" i="29"/>
  <c r="AA105" i="29"/>
  <c r="Z105" i="29"/>
  <c r="AC126" i="29"/>
  <c r="X126" i="29"/>
  <c r="AB105" i="29"/>
  <c r="AB98" i="29"/>
  <c r="AC70" i="29"/>
  <c r="AA35" i="29"/>
  <c r="Z63" i="29"/>
  <c r="X35" i="29"/>
  <c r="X28" i="29"/>
  <c r="AB21" i="29"/>
  <c r="AB14" i="29"/>
  <c r="Z14" i="29"/>
  <c r="AA7" i="29"/>
  <c r="Z7" i="29"/>
  <c r="AB140" i="29"/>
  <c r="X91" i="29"/>
  <c r="AB77" i="29"/>
  <c r="Y133" i="29"/>
  <c r="Z133" i="29"/>
  <c r="X63" i="29"/>
  <c r="Y7" i="29"/>
  <c r="AA168" i="29"/>
  <c r="Y280" i="29"/>
  <c r="AC224" i="29"/>
  <c r="AC196" i="29"/>
  <c r="AC238" i="29"/>
  <c r="Y259" i="29"/>
  <c r="AC140" i="29"/>
  <c r="Z126" i="29"/>
  <c r="AA112" i="29"/>
  <c r="AA175" i="29"/>
  <c r="AB133" i="29"/>
  <c r="Y112" i="29"/>
  <c r="Z98" i="29"/>
  <c r="Y56" i="29"/>
  <c r="AB28" i="29"/>
  <c r="Z147" i="29"/>
  <c r="Z224" i="29"/>
  <c r="Z294" i="29"/>
  <c r="Z273" i="29"/>
  <c r="Z259" i="29"/>
  <c r="Y217" i="29"/>
  <c r="X175" i="29"/>
  <c r="X133" i="29"/>
  <c r="Z245" i="29"/>
  <c r="AB35" i="29"/>
  <c r="AC231" i="29"/>
  <c r="Y77" i="29"/>
  <c r="Z70" i="29"/>
  <c r="AB112" i="29"/>
  <c r="Y70" i="29"/>
  <c r="X56" i="29"/>
  <c r="AB273" i="29"/>
  <c r="Z182" i="29"/>
  <c r="AA189" i="29"/>
  <c r="AC7" i="29"/>
  <c r="X287" i="29"/>
  <c r="AC210" i="29"/>
  <c r="AC168" i="29"/>
  <c r="Y98" i="29"/>
  <c r="AB154" i="29"/>
  <c r="Y42" i="29"/>
  <c r="X7" i="29"/>
  <c r="Z161" i="29"/>
  <c r="Y203" i="29"/>
  <c r="X238" i="29"/>
  <c r="AC294" i="29"/>
  <c r="AB49" i="29"/>
  <c r="AA21" i="29"/>
  <c r="AA140" i="29"/>
  <c r="Y154" i="29"/>
  <c r="AA238" i="29"/>
  <c r="AC217" i="29"/>
  <c r="AC105" i="29"/>
  <c r="X294" i="29"/>
  <c r="AA84" i="29"/>
  <c r="Z77" i="29"/>
  <c r="AB126" i="29"/>
  <c r="AC266" i="29"/>
  <c r="AC252" i="29"/>
  <c r="Y287" i="29"/>
  <c r="AA252" i="29"/>
  <c r="X280" i="29"/>
  <c r="Y252" i="29"/>
  <c r="Y238" i="29"/>
  <c r="AC182" i="29"/>
  <c r="Y189" i="29"/>
  <c r="X42" i="29"/>
  <c r="AB168" i="29"/>
  <c r="AB259" i="29"/>
  <c r="X49" i="29"/>
  <c r="X210" i="29"/>
  <c r="AA273" i="29"/>
  <c r="AA203" i="29"/>
  <c r="Y161" i="29"/>
  <c r="AB7" i="29"/>
  <c r="AA224" i="29"/>
  <c r="X105" i="29"/>
  <c r="Z49" i="29"/>
  <c r="AB196" i="29"/>
  <c r="AB245" i="29"/>
  <c r="Z196" i="29"/>
  <c r="X217" i="29"/>
  <c r="AA259" i="29"/>
  <c r="X266" i="29"/>
  <c r="X245" i="29"/>
  <c r="Y196" i="29"/>
  <c r="Y168" i="29"/>
  <c r="AC98" i="29"/>
  <c r="AB70" i="29"/>
  <c r="AC112" i="29"/>
  <c r="AB56" i="29"/>
  <c r="X14" i="29"/>
  <c r="AB175" i="29"/>
  <c r="AB203" i="29"/>
  <c r="AB224" i="29"/>
  <c r="AA245" i="29"/>
  <c r="Z56" i="29"/>
  <c r="Z266" i="29"/>
  <c r="AA294" i="29"/>
  <c r="AC273" i="29"/>
  <c r="AC259" i="29"/>
  <c r="AC245" i="29"/>
  <c r="AA280" i="29"/>
  <c r="Y266" i="29"/>
  <c r="AA210" i="29"/>
  <c r="AC154" i="29"/>
  <c r="AC14" i="29"/>
  <c r="AA70" i="29"/>
  <c r="Z112" i="29"/>
  <c r="X77" i="29"/>
  <c r="Z189" i="29"/>
  <c r="AA42" i="29"/>
  <c r="Y224" i="29"/>
  <c r="X224" i="29"/>
  <c r="X252" i="29"/>
  <c r="AC175" i="29"/>
  <c r="Y175" i="29"/>
  <c r="V18" i="27"/>
  <c r="X21" i="29"/>
  <c r="Y91" i="29"/>
  <c r="AC84" i="29"/>
  <c r="X112" i="29"/>
  <c r="AC35" i="29"/>
  <c r="AA161" i="29"/>
  <c r="AB182" i="29"/>
  <c r="AB280" i="29"/>
  <c r="X196" i="29"/>
  <c r="AC280" i="29"/>
  <c r="AA266" i="29"/>
  <c r="Y273" i="29"/>
  <c r="Y245" i="29"/>
  <c r="AA196" i="29"/>
  <c r="AC28" i="29"/>
  <c r="AB42" i="29"/>
  <c r="AC77" i="29"/>
  <c r="X84" i="29"/>
  <c r="Z119" i="29"/>
  <c r="AA98" i="29"/>
  <c r="Y105" i="29"/>
  <c r="AA14" i="29"/>
  <c r="Z35" i="29"/>
  <c r="Z28" i="29"/>
  <c r="AB231" i="29"/>
  <c r="AA287" i="29"/>
  <c r="X231" i="29"/>
  <c r="X203" i="29"/>
  <c r="Z287" i="29"/>
  <c r="X273" i="29"/>
  <c r="X259" i="29"/>
  <c r="AA217" i="29"/>
  <c r="X182" i="29"/>
  <c r="AC161" i="29"/>
  <c r="Y182" i="29"/>
  <c r="Y84" i="29"/>
  <c r="AC91" i="29"/>
  <c r="AC49" i="29"/>
  <c r="Y63" i="29"/>
  <c r="Y49" i="29"/>
  <c r="AC63" i="29"/>
  <c r="AB63" i="29"/>
  <c r="AA56" i="29"/>
  <c r="Y35" i="29"/>
  <c r="AC21" i="29"/>
  <c r="AB147" i="29"/>
  <c r="AB119" i="29"/>
  <c r="Z84" i="29"/>
  <c r="Z21" i="29"/>
  <c r="Z140" i="29"/>
  <c r="X98" i="29"/>
  <c r="AA91" i="29"/>
  <c r="AB91" i="29"/>
  <c r="Y14" i="29"/>
  <c r="U26" i="27"/>
  <c r="V10" i="27"/>
  <c r="V26" i="27" s="1"/>
  <c r="D117" i="8" l="1"/>
  <c r="E117" i="8"/>
  <c r="F117" i="8"/>
  <c r="D154" i="8"/>
  <c r="E154" i="8"/>
  <c r="F154" i="8"/>
  <c r="D92" i="8"/>
  <c r="E92" i="8"/>
  <c r="F92" i="8"/>
  <c r="B117" i="8"/>
  <c r="B154" i="8"/>
  <c r="B92" i="8"/>
  <c r="F140" i="8"/>
  <c r="E140" i="8"/>
  <c r="D140" i="8"/>
  <c r="B140" i="8"/>
  <c r="D88" i="8"/>
  <c r="E88" i="8"/>
  <c r="F88" i="8"/>
  <c r="D163" i="8"/>
  <c r="E163" i="8"/>
  <c r="F163" i="8"/>
  <c r="D155" i="8"/>
  <c r="E155" i="8"/>
  <c r="F155" i="8"/>
  <c r="B88" i="8"/>
  <c r="B163" i="8"/>
  <c r="B155" i="8"/>
  <c r="F35" i="8"/>
  <c r="E35" i="8"/>
  <c r="D35" i="8"/>
  <c r="B35" i="8"/>
  <c r="B94" i="8"/>
  <c r="C94" i="8"/>
  <c r="D94" i="8"/>
  <c r="E94" i="8"/>
  <c r="F94" i="8"/>
  <c r="B96" i="8"/>
  <c r="C96" i="8"/>
  <c r="D96" i="8"/>
  <c r="E96" i="8"/>
  <c r="F96" i="8"/>
  <c r="B118" i="8"/>
  <c r="C118" i="8"/>
  <c r="D118" i="8"/>
  <c r="E118" i="8"/>
  <c r="F118" i="8"/>
  <c r="B134" i="8"/>
  <c r="C134" i="8"/>
  <c r="D134" i="8"/>
  <c r="E134" i="8"/>
  <c r="F134" i="8"/>
  <c r="C34" i="8"/>
  <c r="F34" i="8"/>
  <c r="E34" i="8"/>
  <c r="D34" i="8"/>
  <c r="B34" i="8"/>
  <c r="B20" i="8"/>
  <c r="C20" i="8"/>
  <c r="D20" i="8"/>
  <c r="E20" i="8"/>
  <c r="F20" i="8"/>
  <c r="B65" i="8"/>
  <c r="C65" i="8"/>
  <c r="D65" i="8"/>
  <c r="E65" i="8"/>
  <c r="F65" i="8"/>
  <c r="B13" i="8"/>
  <c r="C13" i="8"/>
  <c r="D13" i="8"/>
  <c r="E13" i="8"/>
  <c r="F13" i="8"/>
  <c r="B38" i="8"/>
  <c r="C38" i="8"/>
  <c r="D38" i="8"/>
  <c r="E38" i="8"/>
  <c r="F38" i="8"/>
  <c r="C8" i="8"/>
  <c r="F8" i="8"/>
  <c r="E8" i="8"/>
  <c r="D8" i="8"/>
  <c r="B8" i="8"/>
  <c r="B7" i="8"/>
  <c r="C7" i="8"/>
  <c r="D7" i="8"/>
  <c r="E7" i="8"/>
  <c r="F7" i="8"/>
  <c r="B95" i="8"/>
  <c r="C95" i="8"/>
  <c r="D95" i="8"/>
  <c r="E95" i="8"/>
  <c r="F95" i="8"/>
  <c r="B86" i="8"/>
  <c r="C86" i="8"/>
  <c r="D86" i="8"/>
  <c r="E86" i="8"/>
  <c r="F86" i="8"/>
  <c r="C17" i="8"/>
  <c r="F17" i="8"/>
  <c r="E17" i="8"/>
  <c r="D17" i="8"/>
  <c r="B17" i="8"/>
  <c r="B43" i="8"/>
  <c r="C43" i="8"/>
  <c r="D43" i="8"/>
  <c r="E43" i="8"/>
  <c r="F43" i="8"/>
  <c r="B16" i="8"/>
  <c r="C16" i="8"/>
  <c r="D16" i="8"/>
  <c r="E16" i="8"/>
  <c r="F16" i="8"/>
  <c r="B44" i="8"/>
  <c r="C44" i="8"/>
  <c r="D44" i="8"/>
  <c r="E44" i="8"/>
  <c r="F44" i="8"/>
  <c r="B45" i="8"/>
  <c r="C45" i="8"/>
  <c r="D45" i="8"/>
  <c r="E45" i="8"/>
  <c r="F45" i="8"/>
  <c r="C19" i="8"/>
  <c r="F19" i="8"/>
  <c r="E19" i="8"/>
  <c r="D19" i="8"/>
  <c r="B19" i="8"/>
  <c r="B159" i="8"/>
  <c r="C159" i="8"/>
  <c r="D159" i="8"/>
  <c r="E159" i="8"/>
  <c r="F159" i="8"/>
  <c r="B76" i="8"/>
  <c r="C76" i="8"/>
  <c r="D76" i="8"/>
  <c r="E76" i="8"/>
  <c r="F76" i="8"/>
  <c r="B128" i="8"/>
  <c r="C128" i="8"/>
  <c r="D128" i="8"/>
  <c r="E128" i="8"/>
  <c r="F128" i="8"/>
  <c r="B135" i="8"/>
  <c r="C135" i="8"/>
  <c r="D135" i="8"/>
  <c r="E135" i="8"/>
  <c r="F135" i="8"/>
  <c r="C9" i="8"/>
  <c r="F9" i="8"/>
  <c r="E9" i="8"/>
  <c r="D9" i="8"/>
  <c r="B9" i="8"/>
  <c r="B130" i="8"/>
  <c r="C130" i="8"/>
  <c r="D130" i="8"/>
  <c r="E130" i="8"/>
  <c r="F130" i="8"/>
  <c r="B131" i="8"/>
  <c r="C131" i="8"/>
  <c r="D131" i="8"/>
  <c r="E131" i="8"/>
  <c r="F131" i="8"/>
  <c r="B116" i="8"/>
  <c r="C116" i="8"/>
  <c r="D116" i="8"/>
  <c r="E116" i="8"/>
  <c r="F116" i="8"/>
  <c r="B142" i="8"/>
  <c r="C142" i="8"/>
  <c r="D142" i="8"/>
  <c r="E142" i="8"/>
  <c r="F142" i="8"/>
  <c r="C27" i="8"/>
  <c r="F27" i="8"/>
  <c r="E27" i="8"/>
  <c r="D27" i="8"/>
  <c r="B27" i="8"/>
  <c r="B62" i="8"/>
  <c r="C62" i="8"/>
  <c r="D62" i="8"/>
  <c r="E62" i="8"/>
  <c r="F62" i="8"/>
  <c r="B111" i="8"/>
  <c r="C111" i="8"/>
  <c r="D111" i="8"/>
  <c r="E111" i="8"/>
  <c r="F111" i="8"/>
  <c r="B136" i="8"/>
  <c r="C136" i="8"/>
  <c r="D136" i="8"/>
  <c r="E136" i="8"/>
  <c r="F136" i="8"/>
  <c r="B152" i="8"/>
  <c r="C152" i="8"/>
  <c r="D152" i="8"/>
  <c r="E152" i="8"/>
  <c r="F152" i="8"/>
  <c r="C24" i="8"/>
  <c r="F24" i="8"/>
  <c r="E24" i="8"/>
  <c r="D24" i="8"/>
  <c r="B24" i="8"/>
  <c r="B102" i="8"/>
  <c r="C102" i="8"/>
  <c r="D102" i="8"/>
  <c r="E102" i="8"/>
  <c r="F102" i="8"/>
  <c r="B137" i="8"/>
  <c r="C137" i="8"/>
  <c r="D137" i="8"/>
  <c r="E137" i="8"/>
  <c r="F137" i="8"/>
  <c r="B167" i="8"/>
  <c r="C167" i="8"/>
  <c r="D167" i="8"/>
  <c r="E167" i="8"/>
  <c r="F167" i="8"/>
  <c r="C64" i="8"/>
  <c r="F64" i="8"/>
  <c r="E64" i="8"/>
  <c r="D64" i="8"/>
  <c r="B64" i="8"/>
  <c r="B73" i="8"/>
  <c r="C73" i="8"/>
  <c r="D73" i="8"/>
  <c r="E73" i="8"/>
  <c r="F73" i="8"/>
  <c r="B99" i="8"/>
  <c r="C99" i="8"/>
  <c r="D99" i="8"/>
  <c r="E99" i="8"/>
  <c r="F99" i="8"/>
  <c r="B162" i="8"/>
  <c r="C162" i="8"/>
  <c r="D162" i="8"/>
  <c r="E162" i="8"/>
  <c r="F162" i="8"/>
  <c r="C61" i="8"/>
  <c r="F61" i="8"/>
  <c r="E61" i="8"/>
  <c r="D61" i="8"/>
  <c r="B61" i="8"/>
  <c r="B141" i="8"/>
  <c r="C141" i="8"/>
  <c r="D141" i="8"/>
  <c r="E141" i="8"/>
  <c r="F141" i="8"/>
  <c r="B157" i="8"/>
  <c r="C157" i="8"/>
  <c r="D157" i="8"/>
  <c r="E157" i="8"/>
  <c r="F157" i="8"/>
  <c r="B150" i="8"/>
  <c r="C150" i="8"/>
  <c r="D150" i="8"/>
  <c r="E150" i="8"/>
  <c r="F150" i="8"/>
  <c r="B145" i="8"/>
  <c r="C145" i="8"/>
  <c r="D145" i="8"/>
  <c r="E145" i="8"/>
  <c r="F145" i="8"/>
  <c r="C115" i="8"/>
  <c r="F115" i="8"/>
  <c r="E115" i="8"/>
  <c r="D115" i="8"/>
  <c r="B115" i="8"/>
  <c r="B110" i="8"/>
  <c r="C110" i="8"/>
  <c r="D110" i="8"/>
  <c r="E110" i="8"/>
  <c r="F110" i="8"/>
  <c r="B105" i="8"/>
  <c r="C105" i="8"/>
  <c r="D105" i="8"/>
  <c r="E105" i="8"/>
  <c r="F105" i="8"/>
  <c r="B149" i="8"/>
  <c r="C149" i="8"/>
  <c r="D149" i="8"/>
  <c r="E149" i="8"/>
  <c r="F149" i="8"/>
  <c r="C67" i="8"/>
  <c r="F67" i="8"/>
  <c r="E67" i="8"/>
  <c r="D67" i="8"/>
  <c r="B67" i="8"/>
  <c r="B5" i="8"/>
  <c r="C5" i="8"/>
  <c r="D5" i="8"/>
  <c r="E5" i="8"/>
  <c r="F5" i="8"/>
  <c r="B52" i="8"/>
  <c r="C52" i="8"/>
  <c r="D52" i="8"/>
  <c r="E52" i="8"/>
  <c r="F52" i="8"/>
  <c r="B55" i="8"/>
  <c r="C55" i="8"/>
  <c r="D55" i="8"/>
  <c r="E55" i="8"/>
  <c r="F55" i="8"/>
  <c r="B93" i="8"/>
  <c r="C93" i="8"/>
  <c r="D93" i="8"/>
  <c r="E93" i="8"/>
  <c r="F93" i="8"/>
  <c r="C11" i="8"/>
  <c r="F11" i="8"/>
  <c r="E11" i="8"/>
  <c r="D11" i="8"/>
  <c r="B11" i="8"/>
  <c r="B127" i="8"/>
  <c r="C127" i="8"/>
  <c r="D127" i="8"/>
  <c r="E127" i="8"/>
  <c r="F127" i="8"/>
  <c r="B151" i="8"/>
  <c r="C151" i="8"/>
  <c r="D151" i="8"/>
  <c r="E151" i="8"/>
  <c r="F151" i="8"/>
  <c r="B164" i="8"/>
  <c r="C164" i="8"/>
  <c r="D164" i="8"/>
  <c r="E164" i="8"/>
  <c r="F164" i="8"/>
  <c r="B161" i="8"/>
  <c r="C161" i="8"/>
  <c r="D161" i="8"/>
  <c r="E161" i="8"/>
  <c r="F161" i="8"/>
  <c r="C165" i="8"/>
  <c r="F165" i="8"/>
  <c r="E165" i="8"/>
  <c r="D165" i="8"/>
  <c r="B165" i="8"/>
  <c r="C166" i="8"/>
  <c r="C25" i="8"/>
  <c r="C54" i="8"/>
  <c r="C75" i="8"/>
  <c r="C22" i="8"/>
  <c r="B166" i="8"/>
  <c r="D166" i="8"/>
  <c r="E166" i="8"/>
  <c r="F166" i="8"/>
  <c r="B25" i="8"/>
  <c r="D25" i="8"/>
  <c r="E25" i="8"/>
  <c r="F25" i="8"/>
  <c r="B54" i="8"/>
  <c r="D54" i="8"/>
  <c r="E54" i="8"/>
  <c r="F54" i="8"/>
  <c r="B75" i="8"/>
  <c r="D75" i="8"/>
  <c r="E75" i="8"/>
  <c r="F75" i="8"/>
  <c r="F22" i="8"/>
  <c r="E22" i="8"/>
  <c r="D22" i="8"/>
  <c r="B22" i="8"/>
  <c r="B39" i="8"/>
  <c r="C39" i="8"/>
  <c r="D39" i="8"/>
  <c r="E39" i="8"/>
  <c r="F39" i="8"/>
  <c r="B114" i="8"/>
  <c r="C114" i="8"/>
  <c r="D114" i="8"/>
  <c r="E114" i="8"/>
  <c r="F114" i="8"/>
  <c r="B132" i="8"/>
  <c r="C132" i="8"/>
  <c r="D132" i="8"/>
  <c r="E132" i="8"/>
  <c r="F132" i="8"/>
  <c r="B148" i="8"/>
  <c r="C148" i="8"/>
  <c r="D148" i="8"/>
  <c r="E148" i="8"/>
  <c r="F148" i="8"/>
  <c r="C42" i="8"/>
  <c r="F42" i="8"/>
  <c r="E42" i="8"/>
  <c r="D42" i="8"/>
  <c r="B42" i="8"/>
  <c r="B37" i="8"/>
  <c r="C37" i="8"/>
  <c r="D37" i="8"/>
  <c r="E37" i="8"/>
  <c r="F37" i="8"/>
  <c r="B70" i="8"/>
  <c r="C70" i="8"/>
  <c r="D70" i="8"/>
  <c r="E70" i="8"/>
  <c r="F70" i="8"/>
  <c r="B59" i="8"/>
  <c r="C59" i="8"/>
  <c r="D59" i="8"/>
  <c r="E59" i="8"/>
  <c r="F59" i="8"/>
  <c r="B51" i="8"/>
  <c r="C51" i="8"/>
  <c r="D51" i="8"/>
  <c r="E51" i="8"/>
  <c r="F51" i="8"/>
  <c r="C156" i="8"/>
  <c r="F156" i="8"/>
  <c r="E156" i="8"/>
  <c r="D156" i="8"/>
  <c r="B156" i="8"/>
  <c r="B50" i="8"/>
  <c r="C50" i="8"/>
  <c r="D50" i="8"/>
  <c r="E50" i="8"/>
  <c r="F50" i="8"/>
  <c r="B87" i="8"/>
  <c r="C87" i="8"/>
  <c r="D87" i="8"/>
  <c r="E87" i="8"/>
  <c r="F87" i="8"/>
  <c r="B97" i="8"/>
  <c r="C97" i="8"/>
  <c r="D97" i="8"/>
  <c r="E97" i="8"/>
  <c r="F97" i="8"/>
  <c r="B125" i="8"/>
  <c r="C125" i="8"/>
  <c r="D125" i="8"/>
  <c r="E125" i="8"/>
  <c r="F125" i="8"/>
  <c r="F41" i="8"/>
  <c r="E41" i="8"/>
  <c r="D41" i="8"/>
  <c r="B41" i="8"/>
  <c r="C41" i="8"/>
  <c r="B78" i="8" l="1"/>
  <c r="B107" i="8"/>
  <c r="B119" i="8"/>
  <c r="B139" i="8"/>
  <c r="D78" i="8"/>
  <c r="E78" i="8"/>
  <c r="F78" i="8"/>
  <c r="D107" i="8"/>
  <c r="E107" i="8"/>
  <c r="F107" i="8"/>
  <c r="D119" i="8"/>
  <c r="E119" i="8"/>
  <c r="F119" i="8"/>
  <c r="D139" i="8"/>
  <c r="E139" i="8"/>
  <c r="F139" i="8"/>
  <c r="F6" i="8"/>
  <c r="E6" i="8"/>
  <c r="D6" i="8"/>
  <c r="B6" i="8"/>
  <c r="C78" i="8"/>
  <c r="C107" i="8"/>
  <c r="C119" i="8"/>
  <c r="C139" i="8"/>
  <c r="D129" i="8"/>
  <c r="E129" i="8"/>
  <c r="F129" i="8"/>
  <c r="D121" i="8"/>
  <c r="E121" i="8"/>
  <c r="F121" i="8"/>
  <c r="D144" i="8"/>
  <c r="E144" i="8"/>
  <c r="F144" i="8"/>
  <c r="D147" i="8"/>
  <c r="E147" i="8"/>
  <c r="F147" i="8"/>
  <c r="B129" i="8"/>
  <c r="B121" i="8"/>
  <c r="B144" i="8"/>
  <c r="B147" i="8"/>
  <c r="B28" i="8"/>
  <c r="F28" i="8"/>
  <c r="E28" i="8"/>
  <c r="D28" i="8"/>
  <c r="C129" i="8"/>
  <c r="C121" i="8"/>
  <c r="C144" i="8"/>
  <c r="C147" i="8"/>
  <c r="C28" i="8"/>
  <c r="D36" i="8"/>
  <c r="E36" i="8"/>
  <c r="F36" i="8"/>
  <c r="D100" i="8"/>
  <c r="E100" i="8"/>
  <c r="F100" i="8"/>
  <c r="D133" i="8"/>
  <c r="E133" i="8"/>
  <c r="F133" i="8"/>
  <c r="D123" i="8"/>
  <c r="E123" i="8"/>
  <c r="F123" i="8"/>
  <c r="F57" i="8"/>
  <c r="E57" i="8"/>
  <c r="D57" i="8"/>
  <c r="B36" i="8"/>
  <c r="B100" i="8"/>
  <c r="B133" i="8"/>
  <c r="B123" i="8"/>
  <c r="B57" i="8"/>
  <c r="C36" i="8"/>
  <c r="C100" i="8"/>
  <c r="C133" i="8"/>
  <c r="C123" i="8"/>
  <c r="C57" i="8"/>
  <c r="D83" i="8"/>
  <c r="E83" i="8"/>
  <c r="F83" i="8"/>
  <c r="D69" i="8"/>
  <c r="E69" i="8"/>
  <c r="F69" i="8"/>
  <c r="D68" i="8"/>
  <c r="E68" i="8"/>
  <c r="F68" i="8"/>
  <c r="D85" i="8"/>
  <c r="E85" i="8"/>
  <c r="F85" i="8"/>
  <c r="F32" i="8"/>
  <c r="E32" i="8"/>
  <c r="D32" i="8"/>
  <c r="B83" i="8"/>
  <c r="B69" i="8"/>
  <c r="B68" i="8"/>
  <c r="B85" i="8"/>
  <c r="B32" i="8"/>
  <c r="C83" i="8"/>
  <c r="C69" i="8"/>
  <c r="C68" i="8"/>
  <c r="C85" i="8"/>
  <c r="C32" i="8"/>
  <c r="D101" i="8"/>
  <c r="E101" i="8"/>
  <c r="F101" i="8"/>
  <c r="D113" i="8"/>
  <c r="E113" i="8"/>
  <c r="F113" i="8"/>
  <c r="D138" i="8"/>
  <c r="E138" i="8"/>
  <c r="F138" i="8"/>
  <c r="D104" i="8"/>
  <c r="E104" i="8"/>
  <c r="F104" i="8"/>
  <c r="B101" i="8"/>
  <c r="B113" i="8"/>
  <c r="B138" i="8"/>
  <c r="B104" i="8"/>
  <c r="B31" i="8"/>
  <c r="F31" i="8"/>
  <c r="E31" i="8"/>
  <c r="D31" i="8"/>
  <c r="C101" i="8"/>
  <c r="C113" i="8"/>
  <c r="C138" i="8"/>
  <c r="C104" i="8"/>
  <c r="C31" i="8"/>
  <c r="B30" i="8"/>
  <c r="B124" i="8"/>
  <c r="B23" i="8"/>
  <c r="B47" i="8"/>
  <c r="B12" i="8"/>
  <c r="D30" i="8"/>
  <c r="E30" i="8"/>
  <c r="F30" i="8"/>
  <c r="D124" i="8"/>
  <c r="E124" i="8"/>
  <c r="F124" i="8"/>
  <c r="D23" i="8"/>
  <c r="E23" i="8"/>
  <c r="F23" i="8"/>
  <c r="D47" i="8"/>
  <c r="E47" i="8"/>
  <c r="F47" i="8"/>
  <c r="F12" i="8"/>
  <c r="E12" i="8"/>
  <c r="D12" i="8"/>
  <c r="C30" i="8"/>
  <c r="C124" i="8"/>
  <c r="C23" i="8"/>
  <c r="C47" i="8"/>
  <c r="C12" i="8"/>
  <c r="D63" i="8"/>
  <c r="E63" i="8"/>
  <c r="F63" i="8"/>
  <c r="D66" i="8"/>
  <c r="E66" i="8"/>
  <c r="F66" i="8"/>
  <c r="D146" i="8"/>
  <c r="E146" i="8"/>
  <c r="F146" i="8"/>
  <c r="D143" i="8"/>
  <c r="E143" i="8"/>
  <c r="F143" i="8"/>
  <c r="F26" i="8"/>
  <c r="E26" i="8"/>
  <c r="D26" i="8"/>
  <c r="B63" i="8"/>
  <c r="B66" i="8"/>
  <c r="B146" i="8"/>
  <c r="B143" i="8"/>
  <c r="B26" i="8"/>
  <c r="C63" i="8"/>
  <c r="C66" i="8"/>
  <c r="C146" i="8"/>
  <c r="C143" i="8"/>
  <c r="C26" i="8"/>
  <c r="B46" i="8"/>
  <c r="B109" i="8"/>
  <c r="B153" i="8"/>
  <c r="B122" i="8"/>
  <c r="D46" i="8"/>
  <c r="E46" i="8"/>
  <c r="F46" i="8"/>
  <c r="D109" i="8"/>
  <c r="E109" i="8"/>
  <c r="F109" i="8"/>
  <c r="D153" i="8"/>
  <c r="E153" i="8"/>
  <c r="F153" i="8"/>
  <c r="D122" i="8"/>
  <c r="E122" i="8"/>
  <c r="F122" i="8"/>
  <c r="F29" i="8"/>
  <c r="E29" i="8"/>
  <c r="D29" i="8"/>
  <c r="B29" i="8"/>
  <c r="C46" i="8"/>
  <c r="C109" i="8"/>
  <c r="C153" i="8"/>
  <c r="C122" i="8"/>
  <c r="C29" i="8"/>
  <c r="D84" i="8"/>
  <c r="E84" i="8"/>
  <c r="F84" i="8"/>
  <c r="D126" i="8"/>
  <c r="E126" i="8"/>
  <c r="F126" i="8"/>
  <c r="D158" i="8"/>
  <c r="E158" i="8"/>
  <c r="F158" i="8"/>
  <c r="D160" i="8"/>
  <c r="E160" i="8"/>
  <c r="F160" i="8"/>
  <c r="F56" i="8"/>
  <c r="E56" i="8"/>
  <c r="D56" i="8"/>
  <c r="B84" i="8"/>
  <c r="B126" i="8"/>
  <c r="B158" i="8"/>
  <c r="B160" i="8"/>
  <c r="B56" i="8"/>
  <c r="C84" i="8"/>
  <c r="C126" i="8"/>
  <c r="C158" i="8"/>
  <c r="C160" i="8"/>
  <c r="C56" i="8"/>
  <c r="D77" i="8"/>
  <c r="E77" i="8"/>
  <c r="F77" i="8"/>
  <c r="D81" i="8"/>
  <c r="E81" i="8"/>
  <c r="F81" i="8"/>
  <c r="D89" i="8"/>
  <c r="E89" i="8"/>
  <c r="F89" i="8"/>
  <c r="D90" i="8"/>
  <c r="E90" i="8"/>
  <c r="F90" i="8"/>
  <c r="F91" i="8"/>
  <c r="E91" i="8"/>
  <c r="D91" i="8"/>
  <c r="B77" i="8"/>
  <c r="B81" i="8"/>
  <c r="B89" i="8"/>
  <c r="B90" i="8"/>
  <c r="B91" i="8"/>
  <c r="D72" i="8"/>
  <c r="E72" i="8"/>
  <c r="F72" i="8"/>
  <c r="D103" i="8"/>
  <c r="E103" i="8"/>
  <c r="F103" i="8"/>
  <c r="D108" i="8"/>
  <c r="E108" i="8"/>
  <c r="F108" i="8"/>
  <c r="F80" i="8"/>
  <c r="E80" i="8"/>
  <c r="D80" i="8"/>
  <c r="B72" i="8"/>
  <c r="B103" i="8"/>
  <c r="B108" i="8"/>
  <c r="B80" i="8"/>
  <c r="D10" i="8"/>
  <c r="E10" i="8"/>
  <c r="F10" i="8"/>
  <c r="D18" i="8"/>
  <c r="E18" i="8"/>
  <c r="F18" i="8"/>
  <c r="D48" i="8"/>
  <c r="E48" i="8"/>
  <c r="F48" i="8"/>
  <c r="D58" i="8"/>
  <c r="E58" i="8"/>
  <c r="F58" i="8"/>
  <c r="F14" i="8"/>
  <c r="E14" i="8"/>
  <c r="D14" i="8"/>
  <c r="B10" i="8"/>
  <c r="B18" i="8"/>
  <c r="B48" i="8"/>
  <c r="B58" i="8"/>
  <c r="C14" i="8"/>
  <c r="B14" i="8"/>
  <c r="C27" i="3"/>
  <c r="D27" i="3"/>
  <c r="B27" i="3"/>
  <c r="A22" i="3"/>
  <c r="A5" i="3"/>
  <c r="A11" i="3"/>
  <c r="A8" i="3"/>
  <c r="A18" i="3"/>
  <c r="A27" i="3"/>
  <c r="A24" i="3"/>
  <c r="A32" i="3"/>
  <c r="A19" i="3"/>
  <c r="A31" i="3"/>
  <c r="A29" i="3"/>
  <c r="A7" i="3"/>
  <c r="A33" i="3"/>
  <c r="A10" i="3"/>
  <c r="A23" i="3"/>
  <c r="A12" i="3"/>
  <c r="A14" i="3"/>
  <c r="A17" i="3"/>
  <c r="A28" i="3"/>
  <c r="A15" i="3"/>
  <c r="A13" i="3"/>
  <c r="A25" i="3"/>
  <c r="A9" i="3"/>
  <c r="A16" i="3"/>
  <c r="A20" i="3"/>
  <c r="A30" i="3"/>
  <c r="W70" i="7"/>
  <c r="W69" i="7"/>
  <c r="G15" i="8" s="1"/>
  <c r="W68" i="7"/>
  <c r="G33" i="8" s="1"/>
  <c r="W67" i="7"/>
  <c r="G112" i="8" s="1"/>
  <c r="W66" i="7"/>
  <c r="G120" i="8" s="1"/>
  <c r="G98" i="8"/>
  <c r="G74" i="8"/>
  <c r="G21" i="8"/>
  <c r="G40" i="8"/>
  <c r="G49" i="8"/>
  <c r="G82" i="8"/>
  <c r="G92" i="8"/>
  <c r="G154" i="8"/>
  <c r="G117" i="8"/>
  <c r="G140" i="8"/>
  <c r="G53" i="8"/>
  <c r="G155" i="8"/>
  <c r="G163" i="8"/>
  <c r="G88" i="8"/>
  <c r="G35" i="8"/>
  <c r="W62" i="7"/>
  <c r="W61" i="7"/>
  <c r="W60" i="7"/>
  <c r="W59" i="7"/>
  <c r="W58" i="7"/>
  <c r="V57" i="7"/>
  <c r="U57" i="7"/>
  <c r="T57" i="7"/>
  <c r="G134" i="8"/>
  <c r="G118" i="8"/>
  <c r="G96" i="8"/>
  <c r="G94" i="8"/>
  <c r="G34" i="8"/>
  <c r="D22" i="3"/>
  <c r="C22" i="3"/>
  <c r="G38" i="8"/>
  <c r="G13" i="8"/>
  <c r="G65" i="8"/>
  <c r="G20" i="8"/>
  <c r="G8" i="8"/>
  <c r="D5" i="3"/>
  <c r="C5" i="3"/>
  <c r="G86" i="8"/>
  <c r="G95" i="8"/>
  <c r="G7" i="8"/>
  <c r="G17" i="8"/>
  <c r="D11" i="3"/>
  <c r="C11" i="3"/>
  <c r="G45" i="8"/>
  <c r="G44" i="8"/>
  <c r="G16" i="8"/>
  <c r="G43" i="8"/>
  <c r="G19" i="8"/>
  <c r="D8" i="3"/>
  <c r="C8" i="3"/>
  <c r="B8" i="3"/>
  <c r="G135" i="8"/>
  <c r="G128" i="8"/>
  <c r="G76" i="8"/>
  <c r="G159" i="8"/>
  <c r="G9" i="8"/>
  <c r="D18" i="3"/>
  <c r="C18" i="3"/>
  <c r="G145" i="8"/>
  <c r="G150" i="8"/>
  <c r="G157" i="8"/>
  <c r="G141" i="8"/>
  <c r="G115" i="8"/>
  <c r="D31" i="3"/>
  <c r="C31" i="3"/>
  <c r="G75" i="8"/>
  <c r="G54" i="8"/>
  <c r="G25" i="8"/>
  <c r="G166" i="8"/>
  <c r="G22" i="8"/>
  <c r="D10" i="3"/>
  <c r="C10" i="3"/>
  <c r="W22" i="7"/>
  <c r="G139" i="8" s="1"/>
  <c r="W21" i="7"/>
  <c r="G119" i="8" s="1"/>
  <c r="W20" i="7"/>
  <c r="G107" i="8" s="1"/>
  <c r="W19" i="7"/>
  <c r="G78" i="8" s="1"/>
  <c r="W18" i="7"/>
  <c r="G6" i="8" s="1"/>
  <c r="V17" i="7"/>
  <c r="D17" i="3" s="1"/>
  <c r="U17" i="7"/>
  <c r="C17" i="3" s="1"/>
  <c r="T17" i="7"/>
  <c r="W14" i="7"/>
  <c r="G104" i="8" s="1"/>
  <c r="W13" i="7"/>
  <c r="G138" i="8" s="1"/>
  <c r="W12" i="7"/>
  <c r="G113" i="8" s="1"/>
  <c r="W11" i="7"/>
  <c r="G101" i="8" s="1"/>
  <c r="W10" i="7"/>
  <c r="G31" i="8" s="1"/>
  <c r="V9" i="7"/>
  <c r="D25" i="3" s="1"/>
  <c r="U9" i="7"/>
  <c r="C25" i="3" s="1"/>
  <c r="T9" i="7"/>
  <c r="W6" i="7"/>
  <c r="G160" i="8" s="1"/>
  <c r="W5" i="7"/>
  <c r="G158" i="8" s="1"/>
  <c r="W4" i="7"/>
  <c r="G126" i="8" s="1"/>
  <c r="W3" i="7"/>
  <c r="G84" i="8" s="1"/>
  <c r="W2" i="7"/>
  <c r="G56" i="8" s="1"/>
  <c r="V1" i="7"/>
  <c r="D30" i="3" s="1"/>
  <c r="U1" i="7"/>
  <c r="C30" i="3" s="1"/>
  <c r="T1" i="7"/>
  <c r="D169" i="8" l="1"/>
  <c r="E169" i="8"/>
  <c r="F169" i="8"/>
  <c r="W1" i="7"/>
  <c r="E30" i="3" s="1"/>
  <c r="W9" i="7"/>
  <c r="E25" i="3" s="1"/>
  <c r="W17" i="7"/>
  <c r="E17" i="3" s="1"/>
  <c r="E10" i="3"/>
  <c r="E31" i="3"/>
  <c r="E18" i="3"/>
  <c r="E11" i="3"/>
  <c r="E5" i="3"/>
  <c r="E22" i="3"/>
  <c r="W57" i="7"/>
  <c r="B10" i="3"/>
  <c r="B18" i="3"/>
  <c r="B25" i="3"/>
  <c r="B11" i="3"/>
  <c r="E8" i="3"/>
  <c r="B31" i="3"/>
  <c r="E27" i="3"/>
  <c r="B5" i="3"/>
  <c r="B22" i="3"/>
  <c r="B30" i="3"/>
  <c r="B17" i="3"/>
  <c r="G42" i="8" l="1"/>
  <c r="K26" i="7"/>
  <c r="G156" i="8" s="1"/>
  <c r="D32" i="3"/>
  <c r="C32" i="3"/>
  <c r="B32" i="3"/>
  <c r="O17" i="7" l="1"/>
  <c r="C28" i="3" s="1"/>
  <c r="P17" i="7"/>
  <c r="D28" i="3" s="1"/>
  <c r="G27" i="8"/>
  <c r="G130" i="8"/>
  <c r="G131" i="8"/>
  <c r="G116" i="8"/>
  <c r="Q14" i="7" l="1"/>
  <c r="G47" i="8" s="1"/>
  <c r="E18" i="7"/>
  <c r="G32" i="8" s="1"/>
  <c r="E19" i="7"/>
  <c r="G83" i="8" s="1"/>
  <c r="G73" i="8"/>
  <c r="K18" i="7"/>
  <c r="G57" i="8" s="1"/>
  <c r="Q19" i="7"/>
  <c r="G129" i="8" s="1"/>
  <c r="Q20" i="7"/>
  <c r="G121" i="8" s="1"/>
  <c r="G61" i="8"/>
  <c r="E10" i="7"/>
  <c r="G29" i="8" s="1"/>
  <c r="E26" i="7"/>
  <c r="G41" i="8" s="1"/>
  <c r="E3" i="7"/>
  <c r="G10" i="8" s="1"/>
  <c r="K19" i="7"/>
  <c r="G36" i="8" s="1"/>
  <c r="G28" i="8"/>
  <c r="Q2" i="7"/>
  <c r="G91" i="8" s="1"/>
  <c r="E11" i="7"/>
  <c r="G46" i="8" s="1"/>
  <c r="G162" i="8"/>
  <c r="G24" i="8"/>
  <c r="G114" i="8"/>
  <c r="G132" i="8"/>
  <c r="G165" i="8"/>
  <c r="E20" i="7"/>
  <c r="G69" i="8" s="1"/>
  <c r="Q22" i="7"/>
  <c r="G147" i="8" s="1"/>
  <c r="Q21" i="7"/>
  <c r="G144" i="8" s="1"/>
  <c r="G99" i="8"/>
  <c r="E2" i="7"/>
  <c r="G14" i="8" s="1"/>
  <c r="Q4" i="7"/>
  <c r="G81" i="8" s="1"/>
  <c r="Q6" i="7"/>
  <c r="G90" i="8" s="1"/>
  <c r="K2" i="7"/>
  <c r="Q3" i="7"/>
  <c r="G77" i="8" s="1"/>
  <c r="K11" i="7"/>
  <c r="G63" i="8" s="1"/>
  <c r="G67" i="8"/>
  <c r="E5" i="7"/>
  <c r="G48" i="8" s="1"/>
  <c r="G64" i="8"/>
  <c r="G39" i="8"/>
  <c r="E21" i="7"/>
  <c r="G68" i="8" s="1"/>
  <c r="K28" i="7"/>
  <c r="G70" i="8" s="1"/>
  <c r="Q5" i="7"/>
  <c r="G89" i="8" s="1"/>
  <c r="K21" i="7"/>
  <c r="G133" i="8" s="1"/>
  <c r="K27" i="7"/>
  <c r="G37" i="8" s="1"/>
  <c r="E12" i="7"/>
  <c r="G109" i="8" s="1"/>
  <c r="K10" i="7"/>
  <c r="G26" i="8" s="1"/>
  <c r="K12" i="7"/>
  <c r="G66" i="8" s="1"/>
  <c r="K29" i="7"/>
  <c r="G59" i="8" s="1"/>
  <c r="K20" i="7"/>
  <c r="G100" i="8" s="1"/>
  <c r="G148" i="8"/>
  <c r="G62" i="8"/>
  <c r="K13" i="7"/>
  <c r="G146" i="8" s="1"/>
  <c r="G110" i="8"/>
  <c r="G127" i="8"/>
  <c r="E13" i="7"/>
  <c r="G153" i="8" s="1"/>
  <c r="G142" i="8"/>
  <c r="K5" i="7"/>
  <c r="G108" i="8" s="1"/>
  <c r="G111" i="8"/>
  <c r="K30" i="7"/>
  <c r="G51" i="8" s="1"/>
  <c r="G105" i="8"/>
  <c r="E6" i="7"/>
  <c r="G58" i="8" s="1"/>
  <c r="E4" i="7"/>
  <c r="G18" i="8" s="1"/>
  <c r="E27" i="7"/>
  <c r="G50" i="8" s="1"/>
  <c r="E29" i="7"/>
  <c r="G97" i="8" s="1"/>
  <c r="E14" i="7"/>
  <c r="G122" i="8" s="1"/>
  <c r="G136" i="8"/>
  <c r="E22" i="7"/>
  <c r="G85" i="8" s="1"/>
  <c r="K3" i="7"/>
  <c r="G72" i="8" s="1"/>
  <c r="G102" i="8"/>
  <c r="K4" i="7"/>
  <c r="G103" i="8" s="1"/>
  <c r="K14" i="7"/>
  <c r="G143" i="8" s="1"/>
  <c r="E28" i="7"/>
  <c r="G87" i="8" s="1"/>
  <c r="K22" i="7"/>
  <c r="G123" i="8" s="1"/>
  <c r="G149" i="8"/>
  <c r="G167" i="8"/>
  <c r="E30" i="7"/>
  <c r="G125" i="8" s="1"/>
  <c r="G152" i="8"/>
  <c r="G137" i="8"/>
  <c r="G164" i="8"/>
  <c r="G151" i="8"/>
  <c r="G161" i="8"/>
  <c r="D26" i="3"/>
  <c r="B26" i="3"/>
  <c r="C26" i="3"/>
  <c r="D1" i="7"/>
  <c r="D6" i="3" s="1"/>
  <c r="P1" i="7"/>
  <c r="D21" i="3" s="1"/>
  <c r="D9" i="7"/>
  <c r="D20" i="3" s="1"/>
  <c r="J9" i="7"/>
  <c r="D16" i="3" s="1"/>
  <c r="H9" i="7"/>
  <c r="B16" i="3" s="1"/>
  <c r="I9" i="7"/>
  <c r="C16" i="3" s="1"/>
  <c r="P9" i="7"/>
  <c r="D9" i="3" s="1"/>
  <c r="D17" i="7"/>
  <c r="D13" i="3" s="1"/>
  <c r="J17" i="7"/>
  <c r="D15" i="3" s="1"/>
  <c r="H17" i="7"/>
  <c r="B15" i="3" s="1"/>
  <c r="I17" i="7"/>
  <c r="C15" i="3" s="1"/>
  <c r="D25" i="7"/>
  <c r="D14" i="3" s="1"/>
  <c r="H25" i="7"/>
  <c r="B12" i="3" s="1"/>
  <c r="I25" i="7"/>
  <c r="C12" i="3" s="1"/>
  <c r="J25" i="7"/>
  <c r="D12" i="3" s="1"/>
  <c r="D23" i="3"/>
  <c r="D33" i="3"/>
  <c r="D29" i="3"/>
  <c r="D19" i="3"/>
  <c r="D24" i="3"/>
  <c r="K113" i="11"/>
  <c r="U113" i="11"/>
  <c r="K112" i="11"/>
  <c r="U112" i="11"/>
  <c r="K111" i="11"/>
  <c r="U111" i="11"/>
  <c r="V111" i="11" s="1"/>
  <c r="K110" i="11"/>
  <c r="U110" i="11"/>
  <c r="K119" i="12"/>
  <c r="U119" i="12"/>
  <c r="K118" i="12"/>
  <c r="U118" i="12"/>
  <c r="K117" i="12"/>
  <c r="U117" i="12"/>
  <c r="K110" i="12"/>
  <c r="U110" i="12"/>
  <c r="K104" i="11"/>
  <c r="U104" i="11"/>
  <c r="K105" i="11"/>
  <c r="U105" i="11"/>
  <c r="K106" i="11"/>
  <c r="U106" i="11"/>
  <c r="K107" i="11"/>
  <c r="U107" i="11"/>
  <c r="K103" i="11"/>
  <c r="U103" i="11"/>
  <c r="K97" i="11"/>
  <c r="U97" i="11"/>
  <c r="K98" i="11"/>
  <c r="U98" i="11"/>
  <c r="K99" i="11"/>
  <c r="U99" i="11"/>
  <c r="K100" i="11"/>
  <c r="U100" i="11"/>
  <c r="K96" i="11"/>
  <c r="U96" i="11"/>
  <c r="K104" i="12"/>
  <c r="U104" i="12"/>
  <c r="K105" i="12"/>
  <c r="U105" i="12"/>
  <c r="K106" i="12"/>
  <c r="U106" i="12"/>
  <c r="K107" i="12"/>
  <c r="U107" i="12"/>
  <c r="K103" i="12"/>
  <c r="U103" i="12"/>
  <c r="K97" i="12"/>
  <c r="U97" i="12"/>
  <c r="K98" i="12"/>
  <c r="U98" i="12"/>
  <c r="K99" i="12"/>
  <c r="U99" i="12"/>
  <c r="K100" i="12"/>
  <c r="U100" i="12"/>
  <c r="K96" i="12"/>
  <c r="U96" i="12"/>
  <c r="K90" i="12"/>
  <c r="U90" i="12"/>
  <c r="K91" i="12"/>
  <c r="U91" i="12"/>
  <c r="K92" i="12"/>
  <c r="U92" i="12"/>
  <c r="K93" i="12"/>
  <c r="U93" i="12"/>
  <c r="K89" i="12"/>
  <c r="U89" i="12"/>
  <c r="K83" i="12"/>
  <c r="U83" i="12"/>
  <c r="K84" i="12"/>
  <c r="U84" i="12"/>
  <c r="K85" i="12"/>
  <c r="U85" i="12"/>
  <c r="K86" i="12"/>
  <c r="U86" i="12"/>
  <c r="K82" i="12"/>
  <c r="U82" i="12"/>
  <c r="K90" i="11"/>
  <c r="U90" i="11"/>
  <c r="K91" i="11"/>
  <c r="U91" i="11"/>
  <c r="K92" i="11"/>
  <c r="U92" i="11"/>
  <c r="K93" i="11"/>
  <c r="U93" i="11"/>
  <c r="K89" i="11"/>
  <c r="U89" i="11"/>
  <c r="K83" i="11"/>
  <c r="U83" i="11"/>
  <c r="K84" i="11"/>
  <c r="U84" i="11"/>
  <c r="K85" i="11"/>
  <c r="U85" i="11"/>
  <c r="K86" i="11"/>
  <c r="U86" i="11"/>
  <c r="K82" i="11"/>
  <c r="U82" i="11"/>
  <c r="K76" i="11"/>
  <c r="U76" i="11"/>
  <c r="K77" i="11"/>
  <c r="U77" i="11"/>
  <c r="K78" i="11"/>
  <c r="U78" i="11"/>
  <c r="K79" i="11"/>
  <c r="U79" i="11"/>
  <c r="V79" i="11" s="1"/>
  <c r="K75" i="11"/>
  <c r="U75" i="11"/>
  <c r="K76" i="12"/>
  <c r="U76" i="12"/>
  <c r="K77" i="12"/>
  <c r="U77" i="12"/>
  <c r="V77" i="12" s="1"/>
  <c r="K78" i="12"/>
  <c r="U78" i="12"/>
  <c r="K79" i="12"/>
  <c r="U79" i="12"/>
  <c r="K75" i="12"/>
  <c r="U75" i="12"/>
  <c r="K69" i="12"/>
  <c r="U69" i="12"/>
  <c r="K70" i="12"/>
  <c r="U70" i="12"/>
  <c r="K71" i="12"/>
  <c r="U71" i="12"/>
  <c r="K72" i="12"/>
  <c r="U72" i="12"/>
  <c r="K68" i="12"/>
  <c r="U68" i="12"/>
  <c r="K62" i="12"/>
  <c r="U62" i="12"/>
  <c r="K63" i="12"/>
  <c r="U63" i="12"/>
  <c r="K64" i="12"/>
  <c r="U64" i="12"/>
  <c r="K65" i="12"/>
  <c r="U65" i="12"/>
  <c r="K61" i="12"/>
  <c r="U61" i="12"/>
  <c r="K55" i="12"/>
  <c r="U55" i="12"/>
  <c r="K56" i="12"/>
  <c r="U56" i="12"/>
  <c r="K57" i="12"/>
  <c r="U57" i="12"/>
  <c r="K58" i="12"/>
  <c r="U58" i="12"/>
  <c r="K54" i="12"/>
  <c r="U54" i="12"/>
  <c r="K48" i="12"/>
  <c r="U48" i="12"/>
  <c r="K49" i="12"/>
  <c r="U49" i="12"/>
  <c r="K50" i="12"/>
  <c r="U50" i="12"/>
  <c r="K47" i="12"/>
  <c r="U47" i="12"/>
  <c r="K41" i="12"/>
  <c r="U41" i="12"/>
  <c r="K42" i="12"/>
  <c r="U42" i="12"/>
  <c r="K43" i="12"/>
  <c r="U43" i="12"/>
  <c r="K44" i="12"/>
  <c r="U44" i="12"/>
  <c r="K40" i="12"/>
  <c r="U40" i="12"/>
  <c r="K34" i="12"/>
  <c r="U34" i="12"/>
  <c r="K35" i="12"/>
  <c r="U35" i="12"/>
  <c r="K36" i="12"/>
  <c r="U36" i="12"/>
  <c r="K37" i="12"/>
  <c r="U37" i="12"/>
  <c r="K33" i="12"/>
  <c r="U33" i="12"/>
  <c r="K69" i="11"/>
  <c r="U69" i="11"/>
  <c r="K70" i="11"/>
  <c r="U70" i="11"/>
  <c r="K71" i="11"/>
  <c r="U71" i="11"/>
  <c r="K72" i="11"/>
  <c r="U72" i="11"/>
  <c r="K68" i="11"/>
  <c r="U68" i="11"/>
  <c r="K62" i="11"/>
  <c r="U62" i="11"/>
  <c r="K63" i="11"/>
  <c r="U63" i="11"/>
  <c r="K64" i="11"/>
  <c r="U64" i="11"/>
  <c r="K65" i="11"/>
  <c r="U65" i="11"/>
  <c r="K61" i="11"/>
  <c r="U61" i="11"/>
  <c r="K27" i="12"/>
  <c r="U27" i="12"/>
  <c r="K28" i="12"/>
  <c r="U28" i="12"/>
  <c r="K29" i="12"/>
  <c r="U29" i="12"/>
  <c r="K30" i="12"/>
  <c r="U30" i="12"/>
  <c r="K26" i="12"/>
  <c r="U26" i="12"/>
  <c r="K55" i="11"/>
  <c r="U55" i="11"/>
  <c r="K56" i="11"/>
  <c r="U56" i="11"/>
  <c r="K57" i="11"/>
  <c r="U57" i="11"/>
  <c r="K58" i="11"/>
  <c r="U58" i="11"/>
  <c r="K54" i="11"/>
  <c r="U54" i="11"/>
  <c r="K20" i="12"/>
  <c r="U20" i="12"/>
  <c r="K21" i="12"/>
  <c r="U21" i="12"/>
  <c r="K22" i="12"/>
  <c r="U22" i="12"/>
  <c r="K23" i="12"/>
  <c r="U23" i="12"/>
  <c r="K19" i="12"/>
  <c r="U19" i="12"/>
  <c r="K48" i="11"/>
  <c r="U48" i="11"/>
  <c r="K49" i="11"/>
  <c r="U49" i="11"/>
  <c r="K50" i="11"/>
  <c r="U50" i="11"/>
  <c r="K51" i="11"/>
  <c r="U51" i="11"/>
  <c r="K47" i="11"/>
  <c r="U47" i="11"/>
  <c r="K41" i="11"/>
  <c r="U41" i="11"/>
  <c r="K42" i="11"/>
  <c r="U42" i="11"/>
  <c r="K43" i="11"/>
  <c r="U43" i="11"/>
  <c r="K44" i="11"/>
  <c r="U44" i="11"/>
  <c r="K40" i="11"/>
  <c r="U40" i="11"/>
  <c r="K33" i="11"/>
  <c r="U33" i="11"/>
  <c r="K19" i="11"/>
  <c r="U19" i="11"/>
  <c r="K5" i="11"/>
  <c r="U5" i="11"/>
  <c r="K6" i="12"/>
  <c r="U6" i="12"/>
  <c r="K7" i="12"/>
  <c r="U7" i="12"/>
  <c r="K8" i="12"/>
  <c r="U8" i="12"/>
  <c r="K9" i="12"/>
  <c r="U9" i="12"/>
  <c r="K5" i="12"/>
  <c r="U5" i="12"/>
  <c r="K13" i="12"/>
  <c r="U13" i="12"/>
  <c r="K14" i="12"/>
  <c r="U14" i="12"/>
  <c r="K15" i="12"/>
  <c r="U15" i="12"/>
  <c r="K16" i="12"/>
  <c r="U16" i="12"/>
  <c r="K12" i="12"/>
  <c r="U12" i="12"/>
  <c r="K51" i="12"/>
  <c r="U51" i="12"/>
  <c r="K173" i="13"/>
  <c r="U173" i="13"/>
  <c r="K174" i="13"/>
  <c r="U174" i="13"/>
  <c r="K175" i="13"/>
  <c r="U175" i="13"/>
  <c r="K176" i="13"/>
  <c r="U176" i="13"/>
  <c r="K117" i="13"/>
  <c r="U117" i="13"/>
  <c r="K118" i="13"/>
  <c r="U118" i="13"/>
  <c r="K119" i="13"/>
  <c r="U119" i="13"/>
  <c r="K120" i="13"/>
  <c r="U120" i="13"/>
  <c r="K104" i="13"/>
  <c r="U104" i="13"/>
  <c r="K105" i="13"/>
  <c r="U105" i="13"/>
  <c r="K106" i="13"/>
  <c r="U106" i="13"/>
  <c r="K107" i="13"/>
  <c r="U107" i="13"/>
  <c r="C1" i="7"/>
  <c r="C6" i="3" s="1"/>
  <c r="U114" i="11"/>
  <c r="K114" i="11"/>
  <c r="U282" i="21"/>
  <c r="K282" i="21"/>
  <c r="A282" i="21"/>
  <c r="U281" i="21"/>
  <c r="K281" i="21"/>
  <c r="A281" i="21"/>
  <c r="U280" i="21"/>
  <c r="K280" i="21"/>
  <c r="A280" i="21"/>
  <c r="U279" i="21"/>
  <c r="K279" i="21"/>
  <c r="A279" i="21"/>
  <c r="U278" i="21"/>
  <c r="K278" i="21"/>
  <c r="A278" i="21"/>
  <c r="A277" i="21"/>
  <c r="U275" i="21"/>
  <c r="K275" i="21"/>
  <c r="A275" i="21"/>
  <c r="K274" i="21"/>
  <c r="U274" i="21"/>
  <c r="A274" i="21"/>
  <c r="U273" i="21"/>
  <c r="K273" i="21"/>
  <c r="A273" i="21"/>
  <c r="K272" i="21"/>
  <c r="U272" i="21"/>
  <c r="A272" i="21"/>
  <c r="U271" i="21"/>
  <c r="K271" i="21"/>
  <c r="A271" i="21"/>
  <c r="A270" i="21"/>
  <c r="U268" i="21"/>
  <c r="K268" i="21"/>
  <c r="A268" i="21"/>
  <c r="U267" i="21"/>
  <c r="K267" i="21"/>
  <c r="A267" i="21"/>
  <c r="U266" i="21"/>
  <c r="K266" i="21"/>
  <c r="A266" i="21"/>
  <c r="U265" i="21"/>
  <c r="K265" i="21"/>
  <c r="A265" i="21"/>
  <c r="U264" i="21"/>
  <c r="K264" i="21"/>
  <c r="A264" i="21"/>
  <c r="A263" i="21"/>
  <c r="K261" i="21"/>
  <c r="U261" i="21"/>
  <c r="A261" i="21"/>
  <c r="U260" i="21"/>
  <c r="K260" i="21"/>
  <c r="A260" i="21"/>
  <c r="K259" i="21"/>
  <c r="U259" i="21"/>
  <c r="A259" i="21"/>
  <c r="U258" i="21"/>
  <c r="K258" i="21"/>
  <c r="A258" i="21"/>
  <c r="K257" i="21"/>
  <c r="U257" i="21"/>
  <c r="A257" i="21"/>
  <c r="A256" i="21"/>
  <c r="K254" i="21"/>
  <c r="U254" i="21"/>
  <c r="A254" i="21"/>
  <c r="U253" i="21"/>
  <c r="K253" i="21"/>
  <c r="V253" i="21" s="1"/>
  <c r="A253" i="21"/>
  <c r="K252" i="21"/>
  <c r="U252" i="21"/>
  <c r="A252" i="21"/>
  <c r="U251" i="21"/>
  <c r="K251" i="21"/>
  <c r="A251" i="21"/>
  <c r="K250" i="21"/>
  <c r="U250" i="21"/>
  <c r="A250" i="21"/>
  <c r="A249" i="21"/>
  <c r="K247" i="21"/>
  <c r="U247" i="21"/>
  <c r="A247" i="21"/>
  <c r="U246" i="21"/>
  <c r="K246" i="21"/>
  <c r="V246" i="21" s="1"/>
  <c r="A246" i="21"/>
  <c r="K245" i="21"/>
  <c r="U245" i="21"/>
  <c r="A245" i="21"/>
  <c r="U244" i="21"/>
  <c r="K244" i="21"/>
  <c r="V244" i="21" s="1"/>
  <c r="A244" i="21"/>
  <c r="K243" i="21"/>
  <c r="U243" i="21"/>
  <c r="A243" i="21"/>
  <c r="A242" i="21"/>
  <c r="U240" i="21"/>
  <c r="K240" i="21"/>
  <c r="A240" i="21"/>
  <c r="U239" i="21"/>
  <c r="K239" i="21"/>
  <c r="A239" i="21"/>
  <c r="U238" i="21"/>
  <c r="K238" i="21"/>
  <c r="A238" i="21"/>
  <c r="U237" i="21"/>
  <c r="K237" i="21"/>
  <c r="A237" i="21"/>
  <c r="U236" i="21"/>
  <c r="K236" i="21"/>
  <c r="A236" i="21"/>
  <c r="A235" i="21"/>
  <c r="U233" i="21"/>
  <c r="K233" i="21"/>
  <c r="A233" i="21"/>
  <c r="K232" i="21"/>
  <c r="U232" i="21"/>
  <c r="A232" i="21"/>
  <c r="U231" i="21"/>
  <c r="K231" i="21"/>
  <c r="A231" i="21"/>
  <c r="K230" i="21"/>
  <c r="U230" i="21"/>
  <c r="A230" i="21"/>
  <c r="U229" i="21"/>
  <c r="K229" i="21"/>
  <c r="A229" i="21"/>
  <c r="A228" i="21"/>
  <c r="U226" i="21"/>
  <c r="K226" i="21"/>
  <c r="A226" i="21"/>
  <c r="K225" i="21"/>
  <c r="U225" i="21"/>
  <c r="A225" i="21"/>
  <c r="U224" i="21"/>
  <c r="K224" i="21"/>
  <c r="A224" i="21"/>
  <c r="K223" i="21"/>
  <c r="U223" i="21"/>
  <c r="A223" i="21"/>
  <c r="U222" i="21"/>
  <c r="K222" i="21"/>
  <c r="A222" i="21"/>
  <c r="A221" i="21"/>
  <c r="U219" i="21"/>
  <c r="K219" i="21"/>
  <c r="A219" i="21"/>
  <c r="K218" i="21"/>
  <c r="U218" i="21"/>
  <c r="A218" i="21"/>
  <c r="U217" i="21"/>
  <c r="K217" i="21"/>
  <c r="A217" i="21"/>
  <c r="K216" i="21"/>
  <c r="U216" i="21"/>
  <c r="A216" i="21"/>
  <c r="U215" i="21"/>
  <c r="K215" i="21"/>
  <c r="A215" i="21"/>
  <c r="A214" i="21"/>
  <c r="U212" i="21"/>
  <c r="K212" i="21"/>
  <c r="A212" i="21"/>
  <c r="U211" i="21"/>
  <c r="K211" i="21"/>
  <c r="V211" i="21" s="1"/>
  <c r="A211" i="21"/>
  <c r="U210" i="21"/>
  <c r="K210" i="21"/>
  <c r="A210" i="21"/>
  <c r="U209" i="21"/>
  <c r="K209" i="21"/>
  <c r="V209" i="21" s="1"/>
  <c r="A209" i="21"/>
  <c r="U208" i="21"/>
  <c r="K208" i="21"/>
  <c r="A208" i="21"/>
  <c r="A207" i="21"/>
  <c r="K205" i="21"/>
  <c r="U205" i="21"/>
  <c r="A205" i="21"/>
  <c r="U204" i="21"/>
  <c r="K204" i="21"/>
  <c r="V204" i="21" s="1"/>
  <c r="A204" i="21"/>
  <c r="K203" i="21"/>
  <c r="U203" i="21"/>
  <c r="A203" i="21"/>
  <c r="U202" i="21"/>
  <c r="K202" i="21"/>
  <c r="V202" i="21" s="1"/>
  <c r="A202" i="21"/>
  <c r="K201" i="21"/>
  <c r="U201" i="21"/>
  <c r="A201" i="21"/>
  <c r="A200" i="21"/>
  <c r="K198" i="21"/>
  <c r="U198" i="21"/>
  <c r="A198" i="21"/>
  <c r="U197" i="21"/>
  <c r="K197" i="21"/>
  <c r="A197" i="21"/>
  <c r="K196" i="21"/>
  <c r="U196" i="21"/>
  <c r="A196" i="21"/>
  <c r="U195" i="21"/>
  <c r="K195" i="21"/>
  <c r="V195" i="21" s="1"/>
  <c r="A195" i="21"/>
  <c r="K194" i="21"/>
  <c r="U194" i="21"/>
  <c r="A194" i="21"/>
  <c r="A193" i="21"/>
  <c r="K191" i="21"/>
  <c r="U191" i="21"/>
  <c r="A191" i="21"/>
  <c r="U190" i="21"/>
  <c r="K190" i="21"/>
  <c r="V190" i="21" s="1"/>
  <c r="A190" i="21"/>
  <c r="K189" i="21"/>
  <c r="U189" i="21"/>
  <c r="A189" i="21"/>
  <c r="U188" i="21"/>
  <c r="K188" i="21"/>
  <c r="V188" i="21" s="1"/>
  <c r="A188" i="21"/>
  <c r="K187" i="21"/>
  <c r="U187" i="21"/>
  <c r="A187" i="21"/>
  <c r="A186" i="21"/>
  <c r="U184" i="21"/>
  <c r="K184" i="21"/>
  <c r="A184" i="21"/>
  <c r="U183" i="21"/>
  <c r="K183" i="21"/>
  <c r="V183" i="21" s="1"/>
  <c r="A183" i="21"/>
  <c r="U182" i="21"/>
  <c r="K182" i="21"/>
  <c r="A182" i="21"/>
  <c r="U181" i="21"/>
  <c r="K181" i="21"/>
  <c r="V181" i="21" s="1"/>
  <c r="A181" i="21"/>
  <c r="U180" i="21"/>
  <c r="K180" i="21"/>
  <c r="A180" i="21"/>
  <c r="A179" i="21"/>
  <c r="U177" i="21"/>
  <c r="K177" i="21"/>
  <c r="A177" i="21"/>
  <c r="K176" i="21"/>
  <c r="U176" i="21"/>
  <c r="A176" i="21"/>
  <c r="U175" i="21"/>
  <c r="K175" i="21"/>
  <c r="A175" i="21"/>
  <c r="K174" i="21"/>
  <c r="U174" i="21"/>
  <c r="A174" i="21"/>
  <c r="U173" i="21"/>
  <c r="K173" i="21"/>
  <c r="A173" i="21"/>
  <c r="A172" i="21"/>
  <c r="U170" i="21"/>
  <c r="K170" i="21"/>
  <c r="A170" i="21"/>
  <c r="K169" i="21"/>
  <c r="U169" i="21"/>
  <c r="A169" i="21"/>
  <c r="U168" i="21"/>
  <c r="K168" i="21"/>
  <c r="A168" i="21"/>
  <c r="K167" i="21"/>
  <c r="U167" i="21"/>
  <c r="A167" i="21"/>
  <c r="U166" i="21"/>
  <c r="K166" i="21"/>
  <c r="A166" i="21"/>
  <c r="A165" i="21"/>
  <c r="U163" i="21"/>
  <c r="K163" i="21"/>
  <c r="A163" i="21"/>
  <c r="K162" i="21"/>
  <c r="U162" i="21"/>
  <c r="A162" i="21"/>
  <c r="U161" i="21"/>
  <c r="K161" i="21"/>
  <c r="A161" i="21"/>
  <c r="K160" i="21"/>
  <c r="U160" i="21"/>
  <c r="A160" i="21"/>
  <c r="U159" i="21"/>
  <c r="K159" i="21"/>
  <c r="A159" i="21"/>
  <c r="A158" i="21"/>
  <c r="U156" i="21"/>
  <c r="K156" i="21"/>
  <c r="A156" i="21"/>
  <c r="U155" i="21"/>
  <c r="K155" i="21"/>
  <c r="V155" i="21" s="1"/>
  <c r="A155" i="21"/>
  <c r="U154" i="21"/>
  <c r="K154" i="21"/>
  <c r="A154" i="21"/>
  <c r="U153" i="21"/>
  <c r="K153" i="21"/>
  <c r="A153" i="21"/>
  <c r="U152" i="21"/>
  <c r="K152" i="21"/>
  <c r="A152" i="21"/>
  <c r="A151" i="21"/>
  <c r="K149" i="21"/>
  <c r="U149" i="21"/>
  <c r="A149" i="21"/>
  <c r="U148" i="21"/>
  <c r="K148" i="21"/>
  <c r="V148" i="21" s="1"/>
  <c r="A148" i="21"/>
  <c r="K147" i="21"/>
  <c r="U147" i="21"/>
  <c r="A147" i="21"/>
  <c r="U146" i="21"/>
  <c r="K146" i="21"/>
  <c r="A146" i="21"/>
  <c r="K145" i="21"/>
  <c r="U145" i="21"/>
  <c r="A145" i="21"/>
  <c r="A144" i="21"/>
  <c r="K142" i="21"/>
  <c r="U142" i="21"/>
  <c r="A142" i="21"/>
  <c r="U141" i="21"/>
  <c r="K141" i="21"/>
  <c r="V141" i="21" s="1"/>
  <c r="A141" i="21"/>
  <c r="K140" i="21"/>
  <c r="U140" i="21"/>
  <c r="A140" i="21"/>
  <c r="U139" i="21"/>
  <c r="K139" i="21"/>
  <c r="A139" i="21"/>
  <c r="K138" i="21"/>
  <c r="U138" i="21"/>
  <c r="A138" i="21"/>
  <c r="A137" i="21"/>
  <c r="K135" i="21"/>
  <c r="U135" i="21"/>
  <c r="A135" i="21"/>
  <c r="U134" i="21"/>
  <c r="K134" i="21"/>
  <c r="V134" i="21" s="1"/>
  <c r="A134" i="21"/>
  <c r="K133" i="21"/>
  <c r="U133" i="21"/>
  <c r="A133" i="21"/>
  <c r="U132" i="21"/>
  <c r="K132" i="21"/>
  <c r="A132" i="21"/>
  <c r="K131" i="21"/>
  <c r="U131" i="21"/>
  <c r="A131" i="21"/>
  <c r="A130" i="21"/>
  <c r="U128" i="21"/>
  <c r="K128" i="21"/>
  <c r="A128" i="21"/>
  <c r="U127" i="21"/>
  <c r="K127" i="21"/>
  <c r="A127" i="21"/>
  <c r="U126" i="21"/>
  <c r="K126" i="21"/>
  <c r="A126" i="21"/>
  <c r="U125" i="21"/>
  <c r="K125" i="21"/>
  <c r="A125" i="21"/>
  <c r="U124" i="21"/>
  <c r="K124" i="21"/>
  <c r="A124" i="21"/>
  <c r="A123" i="21"/>
  <c r="U121" i="21"/>
  <c r="K121" i="21"/>
  <c r="A121" i="21"/>
  <c r="K120" i="21"/>
  <c r="U120" i="21"/>
  <c r="A120" i="21"/>
  <c r="U119" i="21"/>
  <c r="K119" i="21"/>
  <c r="A119" i="21"/>
  <c r="K118" i="21"/>
  <c r="U118" i="21"/>
  <c r="A118" i="21"/>
  <c r="U117" i="21"/>
  <c r="K117" i="21"/>
  <c r="A117" i="21"/>
  <c r="A116" i="21"/>
  <c r="U114" i="21"/>
  <c r="K114" i="21"/>
  <c r="A114" i="21"/>
  <c r="K113" i="21"/>
  <c r="U113" i="21"/>
  <c r="A113" i="21"/>
  <c r="U112" i="21"/>
  <c r="K112" i="21"/>
  <c r="A112" i="21"/>
  <c r="K111" i="21"/>
  <c r="U111" i="21"/>
  <c r="A111" i="21"/>
  <c r="U110" i="21"/>
  <c r="K110" i="21"/>
  <c r="A110" i="21"/>
  <c r="A109" i="21"/>
  <c r="U107" i="21"/>
  <c r="K107" i="21"/>
  <c r="A107" i="21"/>
  <c r="K106" i="21"/>
  <c r="U106" i="21"/>
  <c r="A106" i="21"/>
  <c r="U105" i="21"/>
  <c r="K105" i="21"/>
  <c r="A105" i="21"/>
  <c r="K104" i="21"/>
  <c r="U104" i="21"/>
  <c r="A104" i="21"/>
  <c r="U103" i="21"/>
  <c r="K103" i="21"/>
  <c r="A103" i="21"/>
  <c r="A102" i="21"/>
  <c r="U100" i="21"/>
  <c r="K100" i="21"/>
  <c r="A100" i="21"/>
  <c r="U99" i="21"/>
  <c r="K99" i="21"/>
  <c r="A99" i="21"/>
  <c r="U98" i="21"/>
  <c r="K98" i="21"/>
  <c r="A98" i="21"/>
  <c r="U97" i="21"/>
  <c r="K97" i="21"/>
  <c r="A97" i="21"/>
  <c r="U96" i="21"/>
  <c r="K96" i="21"/>
  <c r="A96" i="21"/>
  <c r="A95" i="21"/>
  <c r="K93" i="21"/>
  <c r="U93" i="21"/>
  <c r="A93" i="21"/>
  <c r="U92" i="21"/>
  <c r="K92" i="21"/>
  <c r="A92" i="21"/>
  <c r="K91" i="21"/>
  <c r="U91" i="21"/>
  <c r="A91" i="21"/>
  <c r="U90" i="21"/>
  <c r="K90" i="21"/>
  <c r="A90" i="21"/>
  <c r="K89" i="21"/>
  <c r="U89" i="21"/>
  <c r="A89" i="21"/>
  <c r="A88" i="21"/>
  <c r="K86" i="21"/>
  <c r="U86" i="21"/>
  <c r="A86" i="21"/>
  <c r="U85" i="21"/>
  <c r="K85" i="21"/>
  <c r="A85" i="21"/>
  <c r="K84" i="21"/>
  <c r="U84" i="21"/>
  <c r="A84" i="21"/>
  <c r="U83" i="21"/>
  <c r="K83" i="21"/>
  <c r="A83" i="21"/>
  <c r="K82" i="21"/>
  <c r="U82" i="21"/>
  <c r="A82" i="21"/>
  <c r="A81" i="21"/>
  <c r="K79" i="21"/>
  <c r="U79" i="21"/>
  <c r="A79" i="21"/>
  <c r="U78" i="21"/>
  <c r="K78" i="21"/>
  <c r="A78" i="21"/>
  <c r="K77" i="21"/>
  <c r="U77" i="21"/>
  <c r="A77" i="21"/>
  <c r="U76" i="21"/>
  <c r="K76" i="21"/>
  <c r="A76" i="21"/>
  <c r="K75" i="21"/>
  <c r="U75" i="21"/>
  <c r="A75" i="21"/>
  <c r="A74" i="21"/>
  <c r="U72" i="21"/>
  <c r="K72" i="21"/>
  <c r="A72" i="21"/>
  <c r="U71" i="21"/>
  <c r="K71" i="21"/>
  <c r="A71" i="21"/>
  <c r="U70" i="21"/>
  <c r="K70" i="21"/>
  <c r="A70" i="21"/>
  <c r="U69" i="21"/>
  <c r="K69" i="21"/>
  <c r="A69" i="21"/>
  <c r="U68" i="21"/>
  <c r="K68" i="21"/>
  <c r="A68" i="21"/>
  <c r="A67" i="21"/>
  <c r="U65" i="21"/>
  <c r="K65" i="21"/>
  <c r="A65" i="21"/>
  <c r="K64" i="21"/>
  <c r="U64" i="21"/>
  <c r="A64" i="21"/>
  <c r="U63" i="21"/>
  <c r="K63" i="21"/>
  <c r="A63" i="21"/>
  <c r="K62" i="21"/>
  <c r="U62" i="21"/>
  <c r="A62" i="21"/>
  <c r="U61" i="21"/>
  <c r="K61" i="21"/>
  <c r="A61" i="21"/>
  <c r="A60" i="21"/>
  <c r="U58" i="21"/>
  <c r="K58" i="21"/>
  <c r="A58" i="21"/>
  <c r="K57" i="21"/>
  <c r="U57" i="21"/>
  <c r="A57" i="21"/>
  <c r="U56" i="21"/>
  <c r="K56" i="21"/>
  <c r="A56" i="21"/>
  <c r="K55" i="21"/>
  <c r="U55" i="21"/>
  <c r="A55" i="21"/>
  <c r="U54" i="21"/>
  <c r="K54" i="21"/>
  <c r="A54" i="21"/>
  <c r="A53" i="21"/>
  <c r="U51" i="21"/>
  <c r="K51" i="21"/>
  <c r="A51" i="21"/>
  <c r="K50" i="21"/>
  <c r="U50" i="21"/>
  <c r="A50" i="21"/>
  <c r="U49" i="21"/>
  <c r="K49" i="21"/>
  <c r="A49" i="21"/>
  <c r="K48" i="21"/>
  <c r="U48" i="21"/>
  <c r="A48" i="21"/>
  <c r="U47" i="21"/>
  <c r="K47" i="21"/>
  <c r="A47" i="21"/>
  <c r="A46" i="21"/>
  <c r="U44" i="21"/>
  <c r="K44" i="21"/>
  <c r="A44" i="21"/>
  <c r="U43" i="21"/>
  <c r="K43" i="21"/>
  <c r="A43" i="21"/>
  <c r="U42" i="21"/>
  <c r="K42" i="21"/>
  <c r="A42" i="21"/>
  <c r="U41" i="21"/>
  <c r="K41" i="21"/>
  <c r="A41" i="21"/>
  <c r="U40" i="21"/>
  <c r="K40" i="21"/>
  <c r="A40" i="21"/>
  <c r="A39" i="21"/>
  <c r="K37" i="21"/>
  <c r="U37" i="21"/>
  <c r="A37" i="21"/>
  <c r="U36" i="21"/>
  <c r="K36" i="21"/>
  <c r="A36" i="21"/>
  <c r="K35" i="21"/>
  <c r="U35" i="21"/>
  <c r="A35" i="21"/>
  <c r="U34" i="21"/>
  <c r="K34" i="21"/>
  <c r="A34" i="21"/>
  <c r="K33" i="21"/>
  <c r="U33" i="21"/>
  <c r="A33" i="21"/>
  <c r="A32" i="21"/>
  <c r="K30" i="21"/>
  <c r="U30" i="21"/>
  <c r="A30" i="21"/>
  <c r="U29" i="21"/>
  <c r="K29" i="21"/>
  <c r="A29" i="21"/>
  <c r="K28" i="21"/>
  <c r="U28" i="21"/>
  <c r="A28" i="21"/>
  <c r="U27" i="21"/>
  <c r="K27" i="21"/>
  <c r="A27" i="21"/>
  <c r="K26" i="21"/>
  <c r="U26" i="21"/>
  <c r="A26" i="21"/>
  <c r="A25" i="21"/>
  <c r="K23" i="21"/>
  <c r="U23" i="21"/>
  <c r="A23" i="21"/>
  <c r="U22" i="21"/>
  <c r="K22" i="21"/>
  <c r="A22" i="21"/>
  <c r="K21" i="21"/>
  <c r="U21" i="21"/>
  <c r="A21" i="21"/>
  <c r="U20" i="21"/>
  <c r="K20" i="21"/>
  <c r="A20" i="21"/>
  <c r="K19" i="21"/>
  <c r="U19" i="21"/>
  <c r="A19" i="21"/>
  <c r="A18" i="21"/>
  <c r="U16" i="21"/>
  <c r="K16" i="21"/>
  <c r="A16" i="21"/>
  <c r="U15" i="21"/>
  <c r="K15" i="21"/>
  <c r="A15" i="21"/>
  <c r="U14" i="21"/>
  <c r="K14" i="21"/>
  <c r="A14" i="21"/>
  <c r="U13" i="21"/>
  <c r="K13" i="21"/>
  <c r="A13" i="21"/>
  <c r="U12" i="21"/>
  <c r="K12" i="21"/>
  <c r="A12" i="21"/>
  <c r="A11" i="21"/>
  <c r="U9" i="21"/>
  <c r="K9" i="21"/>
  <c r="A9" i="21"/>
  <c r="K8" i="21"/>
  <c r="U8" i="21"/>
  <c r="A8" i="21"/>
  <c r="U7" i="21"/>
  <c r="K7" i="21"/>
  <c r="V7" i="21" s="1"/>
  <c r="A7" i="21"/>
  <c r="K6" i="21"/>
  <c r="U6" i="21"/>
  <c r="A6" i="21"/>
  <c r="U5" i="21"/>
  <c r="K5" i="21"/>
  <c r="A5" i="21"/>
  <c r="A4" i="21"/>
  <c r="U282" i="13"/>
  <c r="K282" i="13"/>
  <c r="A282" i="13"/>
  <c r="U281" i="13"/>
  <c r="K281" i="13"/>
  <c r="A281" i="13"/>
  <c r="U280" i="13"/>
  <c r="K280" i="13"/>
  <c r="A280" i="13"/>
  <c r="U279" i="13"/>
  <c r="K279" i="13"/>
  <c r="A279" i="13"/>
  <c r="U278" i="13"/>
  <c r="K278" i="13"/>
  <c r="A278" i="13"/>
  <c r="A277" i="13"/>
  <c r="K275" i="13"/>
  <c r="U275" i="13"/>
  <c r="A275" i="13"/>
  <c r="K274" i="13"/>
  <c r="U274" i="13"/>
  <c r="A274" i="13"/>
  <c r="K273" i="13"/>
  <c r="U273" i="13"/>
  <c r="A273" i="13"/>
  <c r="K272" i="13"/>
  <c r="U272" i="13"/>
  <c r="A272" i="13"/>
  <c r="K271" i="13"/>
  <c r="U271" i="13"/>
  <c r="A271" i="13"/>
  <c r="A270" i="13"/>
  <c r="U268" i="13"/>
  <c r="K268" i="13"/>
  <c r="A268" i="13"/>
  <c r="U267" i="13"/>
  <c r="K267" i="13"/>
  <c r="A267" i="13"/>
  <c r="U266" i="13"/>
  <c r="K266" i="13"/>
  <c r="V266" i="13" s="1"/>
  <c r="A266" i="13"/>
  <c r="U265" i="13"/>
  <c r="K265" i="13"/>
  <c r="A265" i="13"/>
  <c r="U264" i="13"/>
  <c r="K264" i="13"/>
  <c r="A264" i="13"/>
  <c r="A263" i="13"/>
  <c r="U261" i="13"/>
  <c r="K261" i="13"/>
  <c r="A261" i="13"/>
  <c r="U260" i="13"/>
  <c r="K260" i="13"/>
  <c r="A260" i="13"/>
  <c r="U259" i="13"/>
  <c r="K259" i="13"/>
  <c r="A259" i="13"/>
  <c r="U258" i="13"/>
  <c r="K258" i="13"/>
  <c r="A258" i="13"/>
  <c r="U257" i="13"/>
  <c r="K257" i="13"/>
  <c r="A257" i="13"/>
  <c r="A256" i="13"/>
  <c r="K254" i="13"/>
  <c r="U254" i="13"/>
  <c r="K253" i="13"/>
  <c r="U253" i="13"/>
  <c r="K252" i="13"/>
  <c r="U252" i="13"/>
  <c r="K251" i="13"/>
  <c r="U251" i="13"/>
  <c r="A254" i="13"/>
  <c r="A253" i="13"/>
  <c r="A252" i="13"/>
  <c r="A251" i="13"/>
  <c r="U250" i="13"/>
  <c r="K250" i="13"/>
  <c r="A250" i="13"/>
  <c r="A249" i="13"/>
  <c r="U247" i="13"/>
  <c r="K247" i="13"/>
  <c r="A247" i="13"/>
  <c r="U246" i="13"/>
  <c r="K246" i="13"/>
  <c r="A246" i="13"/>
  <c r="U245" i="13"/>
  <c r="K245" i="13"/>
  <c r="V245" i="13" s="1"/>
  <c r="A245" i="13"/>
  <c r="U244" i="13"/>
  <c r="K244" i="13"/>
  <c r="A244" i="13"/>
  <c r="U243" i="13"/>
  <c r="K243" i="13"/>
  <c r="A243" i="13"/>
  <c r="A242" i="13"/>
  <c r="U240" i="13"/>
  <c r="K240" i="13"/>
  <c r="A240" i="13"/>
  <c r="U239" i="13"/>
  <c r="K239" i="13"/>
  <c r="A239" i="13"/>
  <c r="U238" i="13"/>
  <c r="K238" i="13"/>
  <c r="V238" i="13" s="1"/>
  <c r="A238" i="13"/>
  <c r="U237" i="13"/>
  <c r="K237" i="13"/>
  <c r="A237" i="13"/>
  <c r="U236" i="13"/>
  <c r="K236" i="13"/>
  <c r="A236" i="13"/>
  <c r="A235" i="13"/>
  <c r="U233" i="13"/>
  <c r="K233" i="13"/>
  <c r="A233" i="13"/>
  <c r="U232" i="13"/>
  <c r="K232" i="13"/>
  <c r="A232" i="13"/>
  <c r="K231" i="13"/>
  <c r="U231" i="13"/>
  <c r="A231" i="13"/>
  <c r="U230" i="13"/>
  <c r="K230" i="13"/>
  <c r="A230" i="13"/>
  <c r="U229" i="13"/>
  <c r="K229" i="13"/>
  <c r="A229" i="13"/>
  <c r="A228" i="13"/>
  <c r="U226" i="13"/>
  <c r="K226" i="13"/>
  <c r="A226" i="13"/>
  <c r="U225" i="13"/>
  <c r="K225" i="13"/>
  <c r="A225" i="13"/>
  <c r="U224" i="13"/>
  <c r="K224" i="13"/>
  <c r="V224" i="13" s="1"/>
  <c r="A224" i="13"/>
  <c r="U223" i="13"/>
  <c r="K223" i="13"/>
  <c r="A223" i="13"/>
  <c r="U222" i="13"/>
  <c r="K222" i="13"/>
  <c r="A222" i="13"/>
  <c r="A221" i="13"/>
  <c r="U219" i="13"/>
  <c r="K219" i="13"/>
  <c r="A219" i="13"/>
  <c r="U218" i="13"/>
  <c r="K218" i="13"/>
  <c r="A218" i="13"/>
  <c r="U217" i="13"/>
  <c r="K217" i="13"/>
  <c r="A217" i="13"/>
  <c r="U216" i="13"/>
  <c r="K216" i="13"/>
  <c r="A216" i="13"/>
  <c r="U215" i="13"/>
  <c r="K215" i="13"/>
  <c r="A215" i="13"/>
  <c r="A214" i="13"/>
  <c r="U212" i="13"/>
  <c r="K212" i="13"/>
  <c r="A212" i="13"/>
  <c r="U211" i="13"/>
  <c r="K211" i="13"/>
  <c r="A211" i="13"/>
  <c r="U210" i="13"/>
  <c r="K210" i="13"/>
  <c r="A210" i="13"/>
  <c r="U209" i="13"/>
  <c r="K209" i="13"/>
  <c r="A209" i="13"/>
  <c r="U208" i="13"/>
  <c r="K208" i="13"/>
  <c r="A208" i="13"/>
  <c r="A207" i="13"/>
  <c r="U205" i="13"/>
  <c r="K205" i="13"/>
  <c r="A205" i="13"/>
  <c r="U204" i="13"/>
  <c r="K204" i="13"/>
  <c r="A204" i="13"/>
  <c r="U203" i="13"/>
  <c r="K203" i="13"/>
  <c r="V203" i="13" s="1"/>
  <c r="A203" i="13"/>
  <c r="U202" i="13"/>
  <c r="K202" i="13"/>
  <c r="A202" i="13"/>
  <c r="U201" i="13"/>
  <c r="K201" i="13"/>
  <c r="A201" i="13"/>
  <c r="A200" i="13"/>
  <c r="U198" i="13"/>
  <c r="K198" i="13"/>
  <c r="A198" i="13"/>
  <c r="U197" i="13"/>
  <c r="K197" i="13"/>
  <c r="A197" i="13"/>
  <c r="U196" i="13"/>
  <c r="K196" i="13"/>
  <c r="V196" i="13" s="1"/>
  <c r="A196" i="13"/>
  <c r="U195" i="13"/>
  <c r="K195" i="13"/>
  <c r="A195" i="13"/>
  <c r="U194" i="13"/>
  <c r="K194" i="13"/>
  <c r="A194" i="13"/>
  <c r="A193" i="13"/>
  <c r="U191" i="13"/>
  <c r="K191" i="13"/>
  <c r="A191" i="13"/>
  <c r="U190" i="13"/>
  <c r="K190" i="13"/>
  <c r="A190" i="13"/>
  <c r="U189" i="13"/>
  <c r="K189" i="13"/>
  <c r="V189" i="13" s="1"/>
  <c r="A189" i="13"/>
  <c r="U188" i="13"/>
  <c r="K188" i="13"/>
  <c r="A188" i="13"/>
  <c r="U187" i="13"/>
  <c r="K187" i="13"/>
  <c r="A187" i="13"/>
  <c r="A186" i="13"/>
  <c r="U184" i="13"/>
  <c r="K184" i="13"/>
  <c r="A184" i="13"/>
  <c r="U183" i="13"/>
  <c r="K183" i="13"/>
  <c r="A183" i="13"/>
  <c r="U182" i="13"/>
  <c r="K182" i="13"/>
  <c r="V182" i="13" s="1"/>
  <c r="A182" i="13"/>
  <c r="U181" i="13"/>
  <c r="K181" i="13"/>
  <c r="A181" i="13"/>
  <c r="U180" i="13"/>
  <c r="K180" i="13"/>
  <c r="A180" i="13"/>
  <c r="A179" i="13"/>
  <c r="U177" i="13"/>
  <c r="K177" i="13"/>
  <c r="A177" i="13"/>
  <c r="A176" i="13"/>
  <c r="A175" i="13"/>
  <c r="A174" i="13"/>
  <c r="A173" i="13"/>
  <c r="A172" i="13"/>
  <c r="U170" i="13"/>
  <c r="K170" i="13"/>
  <c r="A170" i="13"/>
  <c r="U169" i="13"/>
  <c r="K169" i="13"/>
  <c r="A169" i="13"/>
  <c r="U168" i="13"/>
  <c r="K168" i="13"/>
  <c r="V168" i="13" s="1"/>
  <c r="A168" i="13"/>
  <c r="U167" i="13"/>
  <c r="K167" i="13"/>
  <c r="A167" i="13"/>
  <c r="U166" i="13"/>
  <c r="K166" i="13"/>
  <c r="A166" i="13"/>
  <c r="A165" i="13"/>
  <c r="U163" i="13"/>
  <c r="K163" i="13"/>
  <c r="A163" i="13"/>
  <c r="U162" i="13"/>
  <c r="K162" i="13"/>
  <c r="A162" i="13"/>
  <c r="U161" i="13"/>
  <c r="K161" i="13"/>
  <c r="V161" i="13" s="1"/>
  <c r="A161" i="13"/>
  <c r="U160" i="13"/>
  <c r="K160" i="13"/>
  <c r="A160" i="13"/>
  <c r="U159" i="13"/>
  <c r="K159" i="13"/>
  <c r="A159" i="13"/>
  <c r="A158" i="13"/>
  <c r="U156" i="13"/>
  <c r="K156" i="13"/>
  <c r="A156" i="13"/>
  <c r="U155" i="13"/>
  <c r="K155" i="13"/>
  <c r="A155" i="13"/>
  <c r="U154" i="13"/>
  <c r="K154" i="13"/>
  <c r="V154" i="13" s="1"/>
  <c r="A154" i="13"/>
  <c r="U153" i="13"/>
  <c r="K153" i="13"/>
  <c r="A153" i="13"/>
  <c r="U152" i="13"/>
  <c r="K152" i="13"/>
  <c r="A152" i="13"/>
  <c r="A151" i="13"/>
  <c r="A21" i="3"/>
  <c r="A26" i="3"/>
  <c r="A6" i="3"/>
  <c r="V225" i="13"/>
  <c r="V219" i="13"/>
  <c r="V215" i="13"/>
  <c r="C81" i="8"/>
  <c r="C77" i="8"/>
  <c r="C90" i="8"/>
  <c r="C89" i="8"/>
  <c r="C91" i="8"/>
  <c r="C108" i="8"/>
  <c r="C103" i="8"/>
  <c r="C72" i="8"/>
  <c r="C80" i="8"/>
  <c r="C58" i="8"/>
  <c r="C18" i="8"/>
  <c r="C48" i="8"/>
  <c r="C10" i="8"/>
  <c r="K5" i="13"/>
  <c r="U5" i="13"/>
  <c r="K6" i="13"/>
  <c r="U6" i="13"/>
  <c r="K6" i="11"/>
  <c r="U6" i="11"/>
  <c r="K7" i="13"/>
  <c r="U7" i="13"/>
  <c r="K7" i="11"/>
  <c r="U7" i="11"/>
  <c r="K8" i="13"/>
  <c r="U8" i="13"/>
  <c r="K8" i="11"/>
  <c r="U8" i="11"/>
  <c r="K9" i="13"/>
  <c r="U9" i="13"/>
  <c r="K9" i="11"/>
  <c r="U9" i="11"/>
  <c r="K12" i="13"/>
  <c r="U12" i="13"/>
  <c r="K12" i="11"/>
  <c r="U12" i="11"/>
  <c r="K13" i="13"/>
  <c r="U13" i="13"/>
  <c r="K13" i="11"/>
  <c r="U13" i="11"/>
  <c r="K14" i="13"/>
  <c r="U14" i="13"/>
  <c r="K14" i="11"/>
  <c r="U14" i="11"/>
  <c r="K15" i="13"/>
  <c r="U15" i="13"/>
  <c r="K15" i="11"/>
  <c r="U15" i="11"/>
  <c r="K16" i="13"/>
  <c r="U16" i="13"/>
  <c r="K16" i="11"/>
  <c r="U16" i="11"/>
  <c r="K19" i="13"/>
  <c r="U19" i="13"/>
  <c r="K20" i="13"/>
  <c r="U20" i="13"/>
  <c r="K20" i="11"/>
  <c r="U20" i="11"/>
  <c r="K21" i="13"/>
  <c r="U21" i="13"/>
  <c r="K21" i="11"/>
  <c r="U21" i="11"/>
  <c r="K22" i="13"/>
  <c r="U22" i="13"/>
  <c r="K22" i="11"/>
  <c r="U22" i="11"/>
  <c r="K23" i="13"/>
  <c r="U23" i="13"/>
  <c r="K23" i="11"/>
  <c r="U23" i="11"/>
  <c r="K26" i="13"/>
  <c r="U26" i="13"/>
  <c r="K27" i="13"/>
  <c r="U27" i="13"/>
  <c r="K28" i="13"/>
  <c r="U28" i="13"/>
  <c r="K29" i="13"/>
  <c r="U29" i="13"/>
  <c r="K30" i="13"/>
  <c r="U30" i="13"/>
  <c r="K33" i="13"/>
  <c r="U33" i="13"/>
  <c r="K26" i="11"/>
  <c r="U26" i="11"/>
  <c r="K34" i="13"/>
  <c r="U34" i="13"/>
  <c r="K27" i="11"/>
  <c r="U27" i="11"/>
  <c r="K35" i="13"/>
  <c r="U35" i="13"/>
  <c r="K28" i="11"/>
  <c r="U28" i="11"/>
  <c r="K36" i="13"/>
  <c r="U36" i="13"/>
  <c r="K29" i="11"/>
  <c r="U29" i="11"/>
  <c r="K37" i="13"/>
  <c r="U37" i="13"/>
  <c r="K30" i="11"/>
  <c r="U30" i="11"/>
  <c r="K40" i="13"/>
  <c r="U40" i="13"/>
  <c r="K41" i="13"/>
  <c r="U41" i="13"/>
  <c r="K34" i="11"/>
  <c r="U34" i="11"/>
  <c r="K42" i="13"/>
  <c r="U42" i="13"/>
  <c r="K35" i="11"/>
  <c r="U35" i="11"/>
  <c r="K43" i="13"/>
  <c r="U43" i="13"/>
  <c r="K36" i="11"/>
  <c r="U36" i="11"/>
  <c r="V36" i="11" s="1"/>
  <c r="K44" i="13"/>
  <c r="U44" i="13"/>
  <c r="K37" i="11"/>
  <c r="U37" i="11"/>
  <c r="K47" i="13"/>
  <c r="U47" i="13"/>
  <c r="K48" i="13"/>
  <c r="U48" i="13"/>
  <c r="K49" i="13"/>
  <c r="U49" i="13"/>
  <c r="K50" i="13"/>
  <c r="U50" i="13"/>
  <c r="K51" i="13"/>
  <c r="U51" i="13"/>
  <c r="K54" i="13"/>
  <c r="U54" i="13"/>
  <c r="V54" i="13" s="1"/>
  <c r="K55" i="13"/>
  <c r="U55" i="13"/>
  <c r="V55" i="13" s="1"/>
  <c r="K56" i="13"/>
  <c r="U56" i="13"/>
  <c r="V56" i="13" s="1"/>
  <c r="K57" i="13"/>
  <c r="U57" i="13"/>
  <c r="K58" i="13"/>
  <c r="U58" i="13"/>
  <c r="V58" i="13" s="1"/>
  <c r="K61" i="13"/>
  <c r="U61" i="13"/>
  <c r="K62" i="13"/>
  <c r="U62" i="13"/>
  <c r="V62" i="13" s="1"/>
  <c r="K63" i="13"/>
  <c r="U63" i="13"/>
  <c r="K64" i="13"/>
  <c r="U64" i="13"/>
  <c r="V64" i="13" s="1"/>
  <c r="K65" i="13"/>
  <c r="U65" i="13"/>
  <c r="K68" i="13"/>
  <c r="U68" i="13"/>
  <c r="V68" i="13" s="1"/>
  <c r="K69" i="13"/>
  <c r="U69" i="13"/>
  <c r="K70" i="13"/>
  <c r="U70" i="13"/>
  <c r="V70" i="13" s="1"/>
  <c r="K71" i="13"/>
  <c r="U71" i="13"/>
  <c r="K72" i="13"/>
  <c r="U72" i="13"/>
  <c r="K75" i="13"/>
  <c r="U75" i="13"/>
  <c r="K76" i="13"/>
  <c r="U76" i="13"/>
  <c r="V76" i="13" s="1"/>
  <c r="K77" i="13"/>
  <c r="U77" i="13"/>
  <c r="K78" i="13"/>
  <c r="U78" i="13"/>
  <c r="V78" i="13" s="1"/>
  <c r="K79" i="13"/>
  <c r="U79" i="13"/>
  <c r="K82" i="13"/>
  <c r="U82" i="13"/>
  <c r="V82" i="13" s="1"/>
  <c r="K83" i="13"/>
  <c r="U83" i="13"/>
  <c r="K84" i="13"/>
  <c r="U84" i="13"/>
  <c r="V84" i="13" s="1"/>
  <c r="K85" i="13"/>
  <c r="U85" i="13"/>
  <c r="K86" i="13"/>
  <c r="U86" i="13"/>
  <c r="V86" i="13" s="1"/>
  <c r="K89" i="13"/>
  <c r="U89" i="13"/>
  <c r="K90" i="13"/>
  <c r="U90" i="13"/>
  <c r="V90" i="13" s="1"/>
  <c r="K91" i="13"/>
  <c r="U91" i="13"/>
  <c r="K92" i="13"/>
  <c r="U92" i="13"/>
  <c r="V92" i="13" s="1"/>
  <c r="K93" i="13"/>
  <c r="U93" i="13"/>
  <c r="K96" i="13"/>
  <c r="U96" i="13"/>
  <c r="V96" i="13" s="1"/>
  <c r="K111" i="12"/>
  <c r="U111" i="12"/>
  <c r="K97" i="13"/>
  <c r="U97" i="13"/>
  <c r="V97" i="13" s="1"/>
  <c r="K112" i="12"/>
  <c r="U112" i="12"/>
  <c r="K98" i="13"/>
  <c r="U98" i="13"/>
  <c r="V98" i="13" s="1"/>
  <c r="K113" i="12"/>
  <c r="U113" i="12"/>
  <c r="K99" i="13"/>
  <c r="U99" i="13"/>
  <c r="V99" i="13" s="1"/>
  <c r="K114" i="12"/>
  <c r="U114" i="12"/>
  <c r="K100" i="13"/>
  <c r="U100" i="13"/>
  <c r="V100" i="13" s="1"/>
  <c r="K103" i="13"/>
  <c r="U103" i="13"/>
  <c r="K110" i="13"/>
  <c r="U110" i="13"/>
  <c r="V110" i="13" s="1"/>
  <c r="K111" i="13"/>
  <c r="U111" i="13"/>
  <c r="K112" i="13"/>
  <c r="U112" i="13"/>
  <c r="V112" i="13" s="1"/>
  <c r="K113" i="13"/>
  <c r="U113" i="13"/>
  <c r="K114" i="13"/>
  <c r="U114" i="13"/>
  <c r="V114" i="13" s="1"/>
  <c r="K121" i="13"/>
  <c r="U121" i="13"/>
  <c r="K124" i="13"/>
  <c r="U124" i="13"/>
  <c r="V124" i="13" s="1"/>
  <c r="K125" i="13"/>
  <c r="U125" i="13"/>
  <c r="K126" i="13"/>
  <c r="U126" i="13"/>
  <c r="V126" i="13" s="1"/>
  <c r="K127" i="13"/>
  <c r="U127" i="13"/>
  <c r="K128" i="13"/>
  <c r="U128" i="13"/>
  <c r="V128" i="13" s="1"/>
  <c r="K131" i="13"/>
  <c r="U131" i="13"/>
  <c r="K132" i="13"/>
  <c r="U132" i="13"/>
  <c r="V132" i="13" s="1"/>
  <c r="K133" i="13"/>
  <c r="U133" i="13"/>
  <c r="K120" i="12"/>
  <c r="U120" i="12"/>
  <c r="K134" i="13"/>
  <c r="U134" i="13"/>
  <c r="K121" i="12"/>
  <c r="U121" i="12"/>
  <c r="K135" i="13"/>
  <c r="U135" i="13"/>
  <c r="K138" i="13"/>
  <c r="U138" i="13"/>
  <c r="K139" i="13"/>
  <c r="U139" i="13"/>
  <c r="K140" i="13"/>
  <c r="U140" i="13"/>
  <c r="V140" i="13" s="1"/>
  <c r="K141" i="13"/>
  <c r="U141" i="13"/>
  <c r="K142" i="13"/>
  <c r="U142" i="13"/>
  <c r="K145" i="13"/>
  <c r="U145" i="13"/>
  <c r="K146" i="13"/>
  <c r="U146" i="13"/>
  <c r="K147" i="13"/>
  <c r="U147" i="13"/>
  <c r="K148" i="13"/>
  <c r="U148" i="13"/>
  <c r="K149" i="13"/>
  <c r="U149" i="13"/>
  <c r="A146" i="13"/>
  <c r="A147" i="13"/>
  <c r="A148" i="13"/>
  <c r="A149" i="13"/>
  <c r="A145" i="13"/>
  <c r="A144" i="13"/>
  <c r="A139" i="13"/>
  <c r="A140" i="13"/>
  <c r="A141" i="13"/>
  <c r="A142" i="13"/>
  <c r="A138" i="13"/>
  <c r="A137" i="13"/>
  <c r="A132" i="13"/>
  <c r="A133" i="13"/>
  <c r="A134" i="13"/>
  <c r="A135" i="13"/>
  <c r="A131" i="13"/>
  <c r="A130" i="13"/>
  <c r="A125" i="13"/>
  <c r="A126" i="13"/>
  <c r="A127" i="13"/>
  <c r="A128" i="13"/>
  <c r="A124" i="13"/>
  <c r="A123" i="13"/>
  <c r="A121" i="13"/>
  <c r="A120" i="13"/>
  <c r="A119" i="13"/>
  <c r="A118" i="13"/>
  <c r="A117" i="13"/>
  <c r="A116" i="13"/>
  <c r="A114" i="13"/>
  <c r="A113" i="13"/>
  <c r="A112" i="13"/>
  <c r="A111" i="13"/>
  <c r="A110" i="13"/>
  <c r="A109" i="13"/>
  <c r="A107" i="13"/>
  <c r="A106" i="13"/>
  <c r="A105" i="13"/>
  <c r="A104" i="13"/>
  <c r="A103" i="13"/>
  <c r="A102" i="13"/>
  <c r="A100" i="13"/>
  <c r="A99" i="13"/>
  <c r="A98" i="13"/>
  <c r="A97" i="13"/>
  <c r="A96" i="13"/>
  <c r="A95" i="13"/>
  <c r="A93" i="13"/>
  <c r="A92" i="13"/>
  <c r="A91" i="13"/>
  <c r="A90" i="13"/>
  <c r="A89" i="13"/>
  <c r="A88" i="13"/>
  <c r="A86" i="13"/>
  <c r="A85" i="13"/>
  <c r="A84" i="13"/>
  <c r="A83" i="13"/>
  <c r="A82" i="13"/>
  <c r="A81" i="13"/>
  <c r="A79" i="13"/>
  <c r="A78" i="13"/>
  <c r="A77" i="13"/>
  <c r="A76" i="13"/>
  <c r="A75" i="13"/>
  <c r="A74" i="13"/>
  <c r="A72" i="13"/>
  <c r="A71" i="13"/>
  <c r="A70" i="13"/>
  <c r="A69" i="13"/>
  <c r="A68" i="13"/>
  <c r="A67" i="13"/>
  <c r="A65" i="13"/>
  <c r="A64" i="13"/>
  <c r="A63" i="13"/>
  <c r="A62" i="13"/>
  <c r="A61" i="13"/>
  <c r="A60" i="13"/>
  <c r="A58" i="13"/>
  <c r="A57" i="13"/>
  <c r="A56" i="13"/>
  <c r="A55" i="13"/>
  <c r="A54" i="13"/>
  <c r="A53" i="13"/>
  <c r="A51" i="13"/>
  <c r="A50" i="13"/>
  <c r="A49" i="13"/>
  <c r="A48" i="13"/>
  <c r="A47" i="13"/>
  <c r="A46" i="13"/>
  <c r="A44" i="13"/>
  <c r="A43" i="13"/>
  <c r="A42" i="13"/>
  <c r="A41" i="13"/>
  <c r="A40" i="13"/>
  <c r="A39" i="13"/>
  <c r="A37" i="13"/>
  <c r="A36" i="13"/>
  <c r="A35" i="13"/>
  <c r="A34" i="13"/>
  <c r="A33" i="13"/>
  <c r="A32" i="13"/>
  <c r="A30" i="13"/>
  <c r="A29" i="13"/>
  <c r="A28" i="13"/>
  <c r="A27" i="13"/>
  <c r="A26" i="13"/>
  <c r="A25" i="13"/>
  <c r="A23" i="13"/>
  <c r="A22" i="13"/>
  <c r="A21" i="13"/>
  <c r="A20" i="13"/>
  <c r="A19" i="13"/>
  <c r="A18" i="13"/>
  <c r="A16" i="13"/>
  <c r="A15" i="13"/>
  <c r="A14" i="13"/>
  <c r="A13" i="13"/>
  <c r="A12" i="13"/>
  <c r="A11" i="13"/>
  <c r="A9" i="13"/>
  <c r="A8" i="13"/>
  <c r="A7" i="13"/>
  <c r="A6" i="13"/>
  <c r="A5" i="13"/>
  <c r="A4" i="13"/>
  <c r="K2" i="13"/>
  <c r="U2" i="13"/>
  <c r="V15" i="13"/>
  <c r="V147" i="13"/>
  <c r="V89" i="13"/>
  <c r="V34" i="13"/>
  <c r="V65" i="13"/>
  <c r="V61" i="13"/>
  <c r="V9" i="13"/>
  <c r="V72" i="13"/>
  <c r="V69" i="13"/>
  <c r="V13" i="11"/>
  <c r="V50" i="13"/>
  <c r="V40" i="13"/>
  <c r="V19" i="13"/>
  <c r="V135" i="13"/>
  <c r="V103" i="13"/>
  <c r="V44" i="13"/>
  <c r="V26" i="13"/>
  <c r="V49" i="13"/>
  <c r="V36" i="13"/>
  <c r="V6" i="13"/>
  <c r="V112" i="12"/>
  <c r="V15" i="11"/>
  <c r="C33" i="3"/>
  <c r="C25" i="7"/>
  <c r="C14" i="3" s="1"/>
  <c r="O1" i="7"/>
  <c r="C21" i="3" s="1"/>
  <c r="C9" i="7"/>
  <c r="C20" i="3" s="1"/>
  <c r="C17" i="7"/>
  <c r="C13" i="3" s="1"/>
  <c r="C24" i="3"/>
  <c r="C29" i="3"/>
  <c r="C7" i="3"/>
  <c r="B19" i="3"/>
  <c r="B1" i="7"/>
  <c r="B6" i="3" s="1"/>
  <c r="B17" i="7"/>
  <c r="G52" i="8"/>
  <c r="G93" i="8"/>
  <c r="Q13" i="7"/>
  <c r="G23" i="8" s="1"/>
  <c r="G55" i="8"/>
  <c r="B24" i="3"/>
  <c r="D7" i="3"/>
  <c r="N9" i="7"/>
  <c r="B9" i="3" s="1"/>
  <c r="O9" i="7"/>
  <c r="C9" i="3" s="1"/>
  <c r="Q10" i="7"/>
  <c r="G12" i="8" s="1"/>
  <c r="N17" i="7"/>
  <c r="B33" i="3"/>
  <c r="G11" i="8"/>
  <c r="B7" i="3"/>
  <c r="G5" i="8"/>
  <c r="C23" i="3"/>
  <c r="C19" i="3"/>
  <c r="B9" i="7"/>
  <c r="B20" i="3" s="1"/>
  <c r="B23" i="3"/>
  <c r="N1" i="7"/>
  <c r="B21" i="3" s="1"/>
  <c r="B25" i="7"/>
  <c r="B14" i="3" s="1"/>
  <c r="Q12" i="7"/>
  <c r="G124" i="8" s="1"/>
  <c r="Q11" i="7"/>
  <c r="G30" i="8" s="1"/>
  <c r="K1" i="7" l="1"/>
  <c r="G80" i="8"/>
  <c r="H80" i="8" s="1"/>
  <c r="V184" i="21"/>
  <c r="V191" i="21"/>
  <c r="V198" i="21"/>
  <c r="V240" i="21"/>
  <c r="V247" i="21"/>
  <c r="V174" i="13"/>
  <c r="V42" i="13"/>
  <c r="V34" i="11"/>
  <c r="V37" i="13"/>
  <c r="V35" i="13"/>
  <c r="V33" i="13"/>
  <c r="V29" i="13"/>
  <c r="V23" i="13"/>
  <c r="V20" i="11"/>
  <c r="V16" i="11"/>
  <c r="V16" i="13"/>
  <c r="V14" i="11"/>
  <c r="V14" i="13"/>
  <c r="V12" i="13"/>
  <c r="V8" i="13"/>
  <c r="V6" i="11"/>
  <c r="V237" i="13"/>
  <c r="V246" i="13"/>
  <c r="V126" i="21"/>
  <c r="V131" i="13"/>
  <c r="V156" i="13"/>
  <c r="V163" i="13"/>
  <c r="V177" i="13"/>
  <c r="V184" i="13"/>
  <c r="V191" i="13"/>
  <c r="V198" i="13"/>
  <c r="V205" i="13"/>
  <c r="V226" i="13"/>
  <c r="V233" i="13"/>
  <c r="V247" i="13"/>
  <c r="V268" i="13"/>
  <c r="V272" i="13"/>
  <c r="V282" i="13"/>
  <c r="V9" i="21"/>
  <c r="V20" i="13"/>
  <c r="V152" i="13"/>
  <c r="V166" i="13"/>
  <c r="V12" i="21"/>
  <c r="V40" i="21"/>
  <c r="V47" i="21"/>
  <c r="V54" i="21"/>
  <c r="V68" i="21"/>
  <c r="V104" i="13"/>
  <c r="V176" i="13"/>
  <c r="V149" i="13"/>
  <c r="V145" i="13"/>
  <c r="V141" i="13"/>
  <c r="V139" i="13"/>
  <c r="V134" i="13"/>
  <c r="V133" i="13"/>
  <c r="V125" i="13"/>
  <c r="V63" i="13"/>
  <c r="V41" i="13"/>
  <c r="V30" i="13"/>
  <c r="V155" i="13"/>
  <c r="V159" i="13"/>
  <c r="V162" i="13"/>
  <c r="V204" i="13"/>
  <c r="V211" i="13"/>
  <c r="V232" i="13"/>
  <c r="V239" i="13"/>
  <c r="V252" i="13"/>
  <c r="V260" i="13"/>
  <c r="V267" i="13"/>
  <c r="V13" i="21"/>
  <c r="V20" i="21"/>
  <c r="V22" i="21"/>
  <c r="V29" i="21"/>
  <c r="V36" i="21"/>
  <c r="V69" i="21"/>
  <c r="V71" i="21"/>
  <c r="V76" i="21"/>
  <c r="V78" i="21"/>
  <c r="V92" i="21"/>
  <c r="V99" i="21"/>
  <c r="V254" i="21"/>
  <c r="V258" i="21"/>
  <c r="V260" i="21"/>
  <c r="V265" i="21"/>
  <c r="V152" i="21"/>
  <c r="V159" i="21"/>
  <c r="V166" i="21"/>
  <c r="V173" i="21"/>
  <c r="V180" i="21"/>
  <c r="V40" i="11"/>
  <c r="V41" i="11"/>
  <c r="V49" i="11"/>
  <c r="V41" i="12"/>
  <c r="V82" i="12"/>
  <c r="V107" i="12"/>
  <c r="V118" i="12"/>
  <c r="V48" i="13"/>
  <c r="V231" i="13"/>
  <c r="V42" i="21"/>
  <c r="V49" i="21"/>
  <c r="V63" i="21"/>
  <c r="V70" i="21"/>
  <c r="V98" i="21"/>
  <c r="V105" i="21"/>
  <c r="V112" i="21"/>
  <c r="V119" i="21"/>
  <c r="V154" i="21"/>
  <c r="V161" i="21"/>
  <c r="V175" i="21"/>
  <c r="V182" i="21"/>
  <c r="V210" i="21"/>
  <c r="V217" i="21"/>
  <c r="V224" i="21"/>
  <c r="V231" i="21"/>
  <c r="V266" i="21"/>
  <c r="V273" i="21"/>
  <c r="V12" i="12"/>
  <c r="V33" i="11"/>
  <c r="V42" i="11"/>
  <c r="V33" i="12"/>
  <c r="V34" i="12"/>
  <c r="V68" i="12"/>
  <c r="V89" i="11"/>
  <c r="V103" i="12"/>
  <c r="V117" i="12"/>
  <c r="V57" i="13"/>
  <c r="V243" i="13"/>
  <c r="V264" i="13"/>
  <c r="V278" i="13"/>
  <c r="V5" i="21"/>
  <c r="V113" i="13"/>
  <c r="V113" i="12"/>
  <c r="V111" i="12"/>
  <c r="V91" i="13"/>
  <c r="V85" i="13"/>
  <c r="V79" i="13"/>
  <c r="V75" i="13"/>
  <c r="V274" i="13"/>
  <c r="V19" i="21"/>
  <c r="V26" i="21"/>
  <c r="V75" i="21"/>
  <c r="V82" i="21"/>
  <c r="V124" i="21"/>
  <c r="V131" i="21"/>
  <c r="V138" i="21"/>
  <c r="V187" i="21"/>
  <c r="V194" i="21"/>
  <c r="V236" i="21"/>
  <c r="V243" i="21"/>
  <c r="V250" i="21"/>
  <c r="V117" i="13"/>
  <c r="V209" i="13"/>
  <c r="V216" i="13"/>
  <c r="V223" i="13"/>
  <c r="V230" i="13"/>
  <c r="V258" i="13"/>
  <c r="V50" i="21"/>
  <c r="V57" i="21"/>
  <c r="V162" i="21"/>
  <c r="V169" i="21"/>
  <c r="V274" i="21"/>
  <c r="V107" i="13"/>
  <c r="V173" i="13"/>
  <c r="V5" i="11"/>
  <c r="V57" i="11"/>
  <c r="V62" i="11"/>
  <c r="V55" i="12"/>
  <c r="V127" i="13"/>
  <c r="V121" i="13"/>
  <c r="V111" i="13"/>
  <c r="V93" i="13"/>
  <c r="V83" i="13"/>
  <c r="V77" i="13"/>
  <c r="V71" i="13"/>
  <c r="V28" i="13"/>
  <c r="V44" i="21"/>
  <c r="V48" i="21"/>
  <c r="V51" i="21"/>
  <c r="V55" i="21"/>
  <c r="V58" i="21"/>
  <c r="V65" i="21"/>
  <c r="V72" i="21"/>
  <c r="V100" i="21"/>
  <c r="V104" i="21"/>
  <c r="V107" i="21"/>
  <c r="V111" i="21"/>
  <c r="V121" i="21"/>
  <c r="V125" i="21"/>
  <c r="V156" i="21"/>
  <c r="V160" i="21"/>
  <c r="V163" i="21"/>
  <c r="V167" i="21"/>
  <c r="V170" i="21"/>
  <c r="V177" i="21"/>
  <c r="V51" i="12"/>
  <c r="V8" i="12"/>
  <c r="V43" i="11"/>
  <c r="V51" i="11"/>
  <c r="V56" i="11"/>
  <c r="V35" i="12"/>
  <c r="V96" i="12"/>
  <c r="V65" i="11"/>
  <c r="V103" i="11"/>
  <c r="V26" i="11"/>
  <c r="V55" i="11"/>
  <c r="V71" i="11"/>
  <c r="V69" i="11"/>
  <c r="V85" i="11"/>
  <c r="V83" i="11"/>
  <c r="V91" i="11"/>
  <c r="V96" i="11"/>
  <c r="V99" i="11"/>
  <c r="V97" i="11"/>
  <c r="V110" i="11"/>
  <c r="E17" i="7"/>
  <c r="E13" i="3" s="1"/>
  <c r="B13" i="3"/>
  <c r="V29" i="11"/>
  <c r="V170" i="13"/>
  <c r="V16" i="21"/>
  <c r="V23" i="21"/>
  <c r="V30" i="21"/>
  <c r="V96" i="21"/>
  <c r="V103" i="21"/>
  <c r="V117" i="21"/>
  <c r="E29" i="3"/>
  <c r="B29" i="3"/>
  <c r="V35" i="11"/>
  <c r="V7" i="11"/>
  <c r="V212" i="21"/>
  <c r="V216" i="21"/>
  <c r="V219" i="21"/>
  <c r="V223" i="21"/>
  <c r="V233" i="21"/>
  <c r="V237" i="21"/>
  <c r="V268" i="21"/>
  <c r="V282" i="21"/>
  <c r="V30" i="12"/>
  <c r="V61" i="11"/>
  <c r="V47" i="12"/>
  <c r="V64" i="12"/>
  <c r="V75" i="12"/>
  <c r="V14" i="21"/>
  <c r="V21" i="21"/>
  <c r="V28" i="21"/>
  <c r="V106" i="21"/>
  <c r="V113" i="21"/>
  <c r="V127" i="21"/>
  <c r="Q17" i="7"/>
  <c r="E28" i="3" s="1"/>
  <c r="B28" i="3"/>
  <c r="V21" i="11"/>
  <c r="V240" i="13"/>
  <c r="V61" i="21"/>
  <c r="V83" i="21"/>
  <c r="V90" i="21"/>
  <c r="V97" i="21"/>
  <c r="V132" i="21"/>
  <c r="V146" i="21"/>
  <c r="V153" i="21"/>
  <c r="V280" i="21"/>
  <c r="V114" i="11"/>
  <c r="V50" i="11"/>
  <c r="V71" i="12"/>
  <c r="V75" i="11"/>
  <c r="V76" i="11"/>
  <c r="V90" i="12"/>
  <c r="V106" i="12"/>
  <c r="V229" i="13"/>
  <c r="V265" i="13"/>
  <c r="V43" i="21"/>
  <c r="V189" i="21"/>
  <c r="V196" i="21"/>
  <c r="V238" i="21"/>
  <c r="V245" i="21"/>
  <c r="V252" i="21"/>
  <c r="V92" i="11"/>
  <c r="V12" i="11"/>
  <c r="V8" i="11"/>
  <c r="V15" i="21"/>
  <c r="V79" i="21"/>
  <c r="V86" i="21"/>
  <c r="V128" i="21"/>
  <c r="V135" i="21"/>
  <c r="V142" i="21"/>
  <c r="V208" i="21"/>
  <c r="V215" i="21"/>
  <c r="V229" i="21"/>
  <c r="V264" i="21"/>
  <c r="V271" i="21"/>
  <c r="V278" i="21"/>
  <c r="V62" i="12"/>
  <c r="V113" i="11"/>
  <c r="V120" i="12"/>
  <c r="V22" i="11"/>
  <c r="V153" i="13"/>
  <c r="V160" i="13"/>
  <c r="V167" i="13"/>
  <c r="V254" i="13"/>
  <c r="V34" i="21"/>
  <c r="V41" i="21"/>
  <c r="V267" i="21"/>
  <c r="V77" i="21"/>
  <c r="V84" i="21"/>
  <c r="V133" i="21"/>
  <c r="V140" i="21"/>
  <c r="V218" i="21"/>
  <c r="V225" i="21"/>
  <c r="V239" i="21"/>
  <c r="V120" i="13"/>
  <c r="V15" i="12"/>
  <c r="V26" i="12"/>
  <c r="V69" i="12"/>
  <c r="V90" i="11"/>
  <c r="V106" i="11"/>
  <c r="B20" i="27"/>
  <c r="V23" i="12"/>
  <c r="V29" i="12"/>
  <c r="V86" i="12"/>
  <c r="V16" i="12"/>
  <c r="V22" i="12"/>
  <c r="V44" i="12"/>
  <c r="V54" i="12"/>
  <c r="V70" i="12"/>
  <c r="V79" i="12"/>
  <c r="V50" i="12"/>
  <c r="V58" i="12"/>
  <c r="V78" i="12"/>
  <c r="V114" i="12"/>
  <c r="V6" i="12"/>
  <c r="V36" i="12"/>
  <c r="V40" i="12"/>
  <c r="V83" i="12"/>
  <c r="V93" i="12"/>
  <c r="V20" i="12"/>
  <c r="V89" i="12"/>
  <c r="V91" i="12"/>
  <c r="V99" i="12"/>
  <c r="V97" i="12"/>
  <c r="V2" i="13"/>
  <c r="V37" i="11"/>
  <c r="V43" i="13"/>
  <c r="V28" i="11"/>
  <c r="V5" i="13"/>
  <c r="V169" i="13"/>
  <c r="V181" i="13"/>
  <c r="V188" i="13"/>
  <c r="V195" i="13"/>
  <c r="V202" i="13"/>
  <c r="V210" i="13"/>
  <c r="V217" i="13"/>
  <c r="V148" i="13"/>
  <c r="V146" i="13"/>
  <c r="V121" i="12"/>
  <c r="V51" i="13"/>
  <c r="V47" i="13"/>
  <c r="V30" i="11"/>
  <c r="V13" i="13"/>
  <c r="V208" i="13"/>
  <c r="V236" i="13"/>
  <c r="V27" i="13"/>
  <c r="V23" i="11"/>
  <c r="V22" i="13"/>
  <c r="V21" i="13"/>
  <c r="V7" i="13"/>
  <c r="V244" i="13"/>
  <c r="V257" i="13"/>
  <c r="V261" i="13"/>
  <c r="V273" i="13"/>
  <c r="V279" i="13"/>
  <c r="V8" i="21"/>
  <c r="V33" i="21"/>
  <c r="V37" i="21"/>
  <c r="V62" i="21"/>
  <c r="V91" i="21"/>
  <c r="V120" i="21"/>
  <c r="V145" i="21"/>
  <c r="V149" i="21"/>
  <c r="V174" i="21"/>
  <c r="V203" i="21"/>
  <c r="V232" i="21"/>
  <c r="V257" i="21"/>
  <c r="V261" i="21"/>
  <c r="V279" i="21"/>
  <c r="V105" i="13"/>
  <c r="V118" i="13"/>
  <c r="V175" i="13"/>
  <c r="V13" i="12"/>
  <c r="V5" i="12"/>
  <c r="V19" i="11"/>
  <c r="V54" i="11"/>
  <c r="V98" i="12"/>
  <c r="V100" i="11"/>
  <c r="V105" i="11"/>
  <c r="V104" i="11"/>
  <c r="V28" i="12"/>
  <c r="V63" i="11"/>
  <c r="V68" i="11"/>
  <c r="V37" i="12"/>
  <c r="V43" i="12"/>
  <c r="V42" i="12"/>
  <c r="V49" i="12"/>
  <c r="V56" i="12"/>
  <c r="V61" i="12"/>
  <c r="V72" i="12"/>
  <c r="V78" i="11"/>
  <c r="V86" i="11"/>
  <c r="V84" i="11"/>
  <c r="V92" i="12"/>
  <c r="V98" i="11"/>
  <c r="V119" i="12"/>
  <c r="V250" i="13"/>
  <c r="V251" i="13"/>
  <c r="V253" i="13"/>
  <c r="V259" i="13"/>
  <c r="V271" i="13"/>
  <c r="V275" i="13"/>
  <c r="V6" i="21"/>
  <c r="V35" i="21"/>
  <c r="V64" i="21"/>
  <c r="V89" i="21"/>
  <c r="V93" i="21"/>
  <c r="V118" i="21"/>
  <c r="V147" i="21"/>
  <c r="V176" i="21"/>
  <c r="V201" i="21"/>
  <c r="V205" i="21"/>
  <c r="V230" i="21"/>
  <c r="V259" i="21"/>
  <c r="V281" i="21"/>
  <c r="V106" i="13"/>
  <c r="V119" i="13"/>
  <c r="V14" i="12"/>
  <c r="V9" i="12"/>
  <c r="V7" i="12"/>
  <c r="V44" i="11"/>
  <c r="V19" i="12"/>
  <c r="V47" i="11"/>
  <c r="V48" i="11"/>
  <c r="V21" i="12"/>
  <c r="V58" i="11"/>
  <c r="V27" i="12"/>
  <c r="V64" i="11"/>
  <c r="V72" i="11"/>
  <c r="V70" i="11"/>
  <c r="V48" i="12"/>
  <c r="V57" i="12"/>
  <c r="V65" i="12"/>
  <c r="V63" i="12"/>
  <c r="V76" i="12"/>
  <c r="V77" i="11"/>
  <c r="V82" i="11"/>
  <c r="V93" i="11"/>
  <c r="V85" i="12"/>
  <c r="V84" i="12"/>
  <c r="V100" i="12"/>
  <c r="V105" i="12"/>
  <c r="V104" i="12"/>
  <c r="V107" i="11"/>
  <c r="V110" i="12"/>
  <c r="V112" i="11"/>
  <c r="E7" i="3"/>
  <c r="V9" i="11"/>
  <c r="V142" i="13"/>
  <c r="V138" i="13"/>
  <c r="V27" i="11"/>
  <c r="V180" i="13"/>
  <c r="V187" i="13"/>
  <c r="V194" i="13"/>
  <c r="V201" i="13"/>
  <c r="V212" i="13"/>
  <c r="V222" i="13"/>
  <c r="V281" i="13"/>
  <c r="V183" i="13"/>
  <c r="V190" i="13"/>
  <c r="V197" i="13"/>
  <c r="V218" i="13"/>
  <c r="V280" i="13"/>
  <c r="V27" i="21"/>
  <c r="V56" i="21"/>
  <c r="V85" i="21"/>
  <c r="V110" i="21"/>
  <c r="V114" i="21"/>
  <c r="V139" i="21"/>
  <c r="V168" i="21"/>
  <c r="V197" i="21"/>
  <c r="V222" i="21"/>
  <c r="V226" i="21"/>
  <c r="V251" i="21"/>
  <c r="V272" i="21"/>
  <c r="V275" i="21"/>
  <c r="E24" i="3"/>
  <c r="E23" i="3"/>
  <c r="E9" i="7"/>
  <c r="E20" i="3" s="1"/>
  <c r="E1" i="7"/>
  <c r="E6" i="3" s="1"/>
  <c r="E25" i="7"/>
  <c r="E14" i="3" s="1"/>
  <c r="Q9" i="7"/>
  <c r="E9" i="3" s="1"/>
  <c r="Q1" i="7"/>
  <c r="E21" i="3" s="1"/>
  <c r="E33" i="3"/>
  <c r="E32" i="3"/>
  <c r="K9" i="7"/>
  <c r="E16" i="3" s="1"/>
  <c r="E19" i="3"/>
  <c r="K17" i="7"/>
  <c r="E15" i="3" s="1"/>
  <c r="E26" i="3"/>
  <c r="K25" i="7"/>
  <c r="E12" i="3" s="1"/>
  <c r="G169" i="8" l="1"/>
  <c r="H57" i="8"/>
  <c r="H165" i="8"/>
  <c r="H72" i="8"/>
  <c r="H114" i="8"/>
  <c r="H76" i="8"/>
  <c r="H43" i="8"/>
  <c r="H28" i="8"/>
  <c r="H63" i="8"/>
  <c r="H125" i="8"/>
  <c r="H81" i="8"/>
  <c r="H95" i="8"/>
  <c r="H160" i="8"/>
  <c r="H69" i="8"/>
  <c r="H133" i="8"/>
  <c r="H162" i="8"/>
  <c r="H5" i="8"/>
  <c r="H71" i="8"/>
  <c r="H17" i="8"/>
  <c r="H77" i="8"/>
  <c r="H62" i="8"/>
  <c r="H99" i="8"/>
  <c r="H30" i="8"/>
  <c r="H163" i="8"/>
  <c r="H96" i="8"/>
  <c r="H148" i="8"/>
  <c r="H51" i="8"/>
  <c r="H55" i="8"/>
  <c r="H49" i="8"/>
  <c r="H45" i="8"/>
  <c r="H19" i="8"/>
  <c r="H149" i="8"/>
  <c r="H27" i="8"/>
  <c r="H70" i="8"/>
  <c r="H54" i="8"/>
  <c r="H33" i="8"/>
  <c r="H139" i="8"/>
  <c r="H52" i="8"/>
  <c r="H121" i="8"/>
  <c r="H127" i="8"/>
  <c r="H112" i="8"/>
  <c r="H120" i="8"/>
  <c r="H132" i="8"/>
  <c r="H12" i="8"/>
  <c r="H46" i="8"/>
  <c r="H18" i="8"/>
  <c r="H166" i="8"/>
  <c r="H106" i="8"/>
  <c r="H90" i="8"/>
  <c r="H23" i="8"/>
  <c r="H48" i="8"/>
  <c r="H47" i="8"/>
  <c r="H103" i="8"/>
  <c r="H39" i="8"/>
  <c r="H73" i="8"/>
  <c r="H56" i="8"/>
  <c r="H79" i="8"/>
  <c r="H13" i="8"/>
  <c r="H119" i="8"/>
  <c r="H115" i="8"/>
  <c r="H65" i="8"/>
  <c r="H157" i="8"/>
  <c r="H53" i="8"/>
  <c r="H20" i="8"/>
  <c r="H68" i="8"/>
  <c r="H89" i="8"/>
  <c r="H130" i="8"/>
  <c r="H85" i="8"/>
  <c r="H144" i="8"/>
  <c r="H11" i="8"/>
  <c r="H109" i="8"/>
  <c r="H29" i="8"/>
  <c r="H137" i="8"/>
  <c r="H66" i="8"/>
  <c r="H122" i="8"/>
  <c r="H6" i="8"/>
  <c r="H118" i="8"/>
  <c r="H9" i="8"/>
  <c r="H145" i="8"/>
  <c r="H117" i="8"/>
  <c r="H140" i="8"/>
  <c r="H22" i="8"/>
  <c r="H128" i="8"/>
  <c r="H94" i="8"/>
  <c r="H59" i="8"/>
  <c r="H167" i="8"/>
  <c r="H67" i="8"/>
  <c r="H110" i="8"/>
  <c r="H24" i="8"/>
  <c r="H124" i="8"/>
  <c r="H153" i="8"/>
  <c r="H83" i="8"/>
  <c r="H15" i="8"/>
  <c r="H74" i="8"/>
  <c r="H104" i="8"/>
  <c r="H34" i="8"/>
  <c r="H158" i="8"/>
  <c r="H21" i="8"/>
  <c r="H86" i="8"/>
  <c r="H78" i="8"/>
  <c r="H40" i="8"/>
  <c r="H142" i="8"/>
  <c r="H129" i="8"/>
  <c r="H108" i="8"/>
  <c r="H111" i="8"/>
  <c r="H91" i="8"/>
  <c r="H93" i="8"/>
  <c r="H37" i="8"/>
  <c r="H161" i="8"/>
  <c r="H58" i="8"/>
  <c r="H14" i="8"/>
  <c r="H100" i="8"/>
  <c r="H50" i="8"/>
  <c r="H156" i="8"/>
  <c r="H31" i="8"/>
  <c r="H44" i="8"/>
  <c r="H155" i="8"/>
  <c r="H159" i="8"/>
  <c r="H107" i="8"/>
  <c r="H126" i="8"/>
  <c r="H35" i="8"/>
  <c r="H16" i="8"/>
  <c r="H101" i="8"/>
  <c r="H97" i="8"/>
  <c r="H131" i="8"/>
  <c r="H136" i="8"/>
  <c r="H147" i="8"/>
  <c r="H36" i="8"/>
  <c r="H146" i="8"/>
  <c r="H116" i="8"/>
  <c r="H102" i="8"/>
  <c r="H64" i="8"/>
  <c r="H32" i="8"/>
  <c r="H143" i="8"/>
  <c r="H42" i="8"/>
  <c r="H135" i="8"/>
  <c r="H113" i="8"/>
  <c r="H84" i="8"/>
  <c r="H98" i="8"/>
  <c r="H88" i="8"/>
  <c r="H25" i="8"/>
  <c r="H154" i="8"/>
  <c r="H38" i="8"/>
  <c r="H8" i="8"/>
  <c r="H87" i="8"/>
  <c r="H123" i="8"/>
  <c r="H105" i="8"/>
  <c r="H61" i="8"/>
  <c r="H152" i="8"/>
  <c r="H26" i="8"/>
  <c r="H41" i="8"/>
  <c r="H164" i="8"/>
  <c r="H60" i="8"/>
  <c r="H82" i="8"/>
  <c r="H150" i="8"/>
  <c r="H141" i="8"/>
  <c r="H138" i="8"/>
  <c r="H92" i="8"/>
  <c r="H75" i="8"/>
  <c r="H7" i="8"/>
  <c r="H134" i="8"/>
  <c r="H10" i="8"/>
  <c r="H151" i="8"/>
  <c r="F21" i="3"/>
  <c r="F20" i="3"/>
  <c r="F9" i="3"/>
  <c r="F13" i="3"/>
  <c r="F28" i="3"/>
  <c r="F14" i="3"/>
  <c r="F23" i="3"/>
  <c r="F33" i="3"/>
  <c r="F29" i="3"/>
  <c r="F19" i="3"/>
  <c r="F24" i="3"/>
  <c r="F27" i="3"/>
  <c r="F8" i="3"/>
  <c r="F5" i="3"/>
  <c r="F26" i="3"/>
  <c r="F30" i="3"/>
  <c r="F16" i="3"/>
  <c r="F25" i="3"/>
  <c r="F15" i="3"/>
  <c r="F17" i="3"/>
  <c r="F12" i="3"/>
  <c r="F10" i="3"/>
  <c r="F7" i="3"/>
  <c r="F31" i="3"/>
  <c r="F32" i="3"/>
  <c r="F18" i="3"/>
  <c r="F11" i="3"/>
  <c r="F22" i="3"/>
  <c r="F6" i="3"/>
</calcChain>
</file>

<file path=xl/sharedStrings.xml><?xml version="1.0" encoding="utf-8"?>
<sst xmlns="http://schemas.openxmlformats.org/spreadsheetml/2006/main" count="1170" uniqueCount="330">
  <si>
    <t>School</t>
  </si>
  <si>
    <t>TEAM</t>
  </si>
  <si>
    <t>TOTAL</t>
  </si>
  <si>
    <t>GRAPEVINE</t>
  </si>
  <si>
    <t>Rank</t>
  </si>
  <si>
    <t>ALLEN</t>
  </si>
  <si>
    <t>Joshua</t>
  </si>
  <si>
    <t>SMITH</t>
  </si>
  <si>
    <t>Mathew</t>
  </si>
  <si>
    <t>Jacob</t>
  </si>
  <si>
    <t>Anthony</t>
  </si>
  <si>
    <t>TEAM RESULTS</t>
  </si>
  <si>
    <t>CASTILLO</t>
  </si>
  <si>
    <t>CHAIRUANGDEJ</t>
  </si>
  <si>
    <t>PIGFORD</t>
  </si>
  <si>
    <t>ZANG</t>
  </si>
  <si>
    <t>EAGLES</t>
  </si>
  <si>
    <t>FIELD AVERAGE</t>
  </si>
  <si>
    <t>OUT</t>
  </si>
  <si>
    <t>IN</t>
  </si>
  <si>
    <t xml:space="preserve"> </t>
  </si>
  <si>
    <t>Round 2</t>
  </si>
  <si>
    <t>Round 3</t>
  </si>
  <si>
    <t>Player Name</t>
  </si>
  <si>
    <t>RANK</t>
  </si>
  <si>
    <t>RD. 1</t>
  </si>
  <si>
    <t>RD. 2</t>
  </si>
  <si>
    <t>RD. 3</t>
  </si>
  <si>
    <t>Round 1</t>
  </si>
  <si>
    <t>RD 1</t>
  </si>
  <si>
    <t>RD 2</t>
  </si>
  <si>
    <t>RD 3</t>
  </si>
  <si>
    <t>BYRON NELSON</t>
  </si>
  <si>
    <t>COPPELL</t>
  </si>
  <si>
    <t>LAKE DALLAS</t>
  </si>
  <si>
    <t xml:space="preserve">Christian </t>
  </si>
  <si>
    <t xml:space="preserve">SOUTHLAKE </t>
  </si>
  <si>
    <t>ALAMO HEIGHTS</t>
  </si>
  <si>
    <t>LEGACY</t>
  </si>
  <si>
    <t>MARCUS</t>
  </si>
  <si>
    <t>HEBRON</t>
  </si>
  <si>
    <t>LEBANON TRAIL</t>
  </si>
  <si>
    <t>LIBERTY</t>
  </si>
  <si>
    <t>MEDALIST</t>
  </si>
  <si>
    <t>Heart of Texas Championship</t>
  </si>
  <si>
    <t>Heart of Texas Championship                                                                                                                                                                            Individual Results</t>
  </si>
  <si>
    <t>FLOWER MOUND</t>
  </si>
  <si>
    <t xml:space="preserve">ALLEN </t>
  </si>
  <si>
    <t>AMARILLO</t>
  </si>
  <si>
    <t>CENTENNIAL</t>
  </si>
  <si>
    <t>COLLEGE PARK</t>
  </si>
  <si>
    <t>GRAND OAKS</t>
  </si>
  <si>
    <t>HIGHLAND PARK</t>
  </si>
  <si>
    <t>INDEPENDENCE</t>
  </si>
  <si>
    <t>JOHNSON</t>
  </si>
  <si>
    <t>LAKE TRAVIS</t>
  </si>
  <si>
    <t>MEMORIAL</t>
  </si>
  <si>
    <t>PERMIAN</t>
  </si>
  <si>
    <t>REAGAN</t>
  </si>
  <si>
    <t>SMITHSON VALLEY</t>
  </si>
  <si>
    <t>THE WOODLANDS</t>
  </si>
  <si>
    <t>ARLINGTON HIGH</t>
  </si>
  <si>
    <t>HOLE</t>
    <phoneticPr fontId="16"/>
  </si>
  <si>
    <t>TEAM</t>
    <phoneticPr fontId="16"/>
  </si>
  <si>
    <t>13A</t>
  </si>
  <si>
    <t>13B</t>
  </si>
  <si>
    <t>7A</t>
  </si>
  <si>
    <t>7B</t>
  </si>
  <si>
    <t xml:space="preserve">Heart of Texas Championship                                                                              Round 1 - River Course                                                                            </t>
  </si>
  <si>
    <t xml:space="preserve">PAR </t>
  </si>
  <si>
    <t>Eagle or Better</t>
  </si>
  <si>
    <t>Birdie</t>
  </si>
  <si>
    <t>Par</t>
  </si>
  <si>
    <t>Bogey</t>
  </si>
  <si>
    <t>Double Bogey</t>
  </si>
  <si>
    <t>Triple or Worse</t>
  </si>
  <si>
    <t>Round 1 Averages</t>
  </si>
  <si>
    <t>Round 2 Averages</t>
  </si>
  <si>
    <t>Day 1 Averages</t>
  </si>
  <si>
    <t>TOT</t>
  </si>
  <si>
    <t>Total</t>
  </si>
  <si>
    <t>Eagle</t>
  </si>
  <si>
    <t xml:space="preserve">Birdie </t>
  </si>
  <si>
    <t>Double</t>
  </si>
  <si>
    <t>Triple or Other</t>
  </si>
  <si>
    <t>1A</t>
  </si>
  <si>
    <t>1B</t>
  </si>
  <si>
    <t>17A</t>
  </si>
  <si>
    <t>17B</t>
  </si>
  <si>
    <t>16A</t>
  </si>
  <si>
    <t>16B</t>
  </si>
  <si>
    <t>12A</t>
  </si>
  <si>
    <t>12B</t>
  </si>
  <si>
    <t>11A</t>
  </si>
  <si>
    <t>11B</t>
  </si>
  <si>
    <t>10A</t>
  </si>
  <si>
    <t>10B</t>
  </si>
  <si>
    <t>9A</t>
  </si>
  <si>
    <t>9B</t>
  </si>
  <si>
    <t>8A</t>
  </si>
  <si>
    <t>8B</t>
  </si>
  <si>
    <t>6A</t>
  </si>
  <si>
    <t>6B</t>
  </si>
  <si>
    <t>5A</t>
  </si>
  <si>
    <t>5B</t>
  </si>
  <si>
    <t>4A</t>
  </si>
  <si>
    <t>4B</t>
  </si>
  <si>
    <t>3A</t>
  </si>
  <si>
    <t>3B</t>
  </si>
  <si>
    <t>14A</t>
  </si>
  <si>
    <t>14B</t>
  </si>
  <si>
    <t>ARLINGTON HIGH MED</t>
  </si>
  <si>
    <t>ENNIS MED</t>
  </si>
  <si>
    <t xml:space="preserve">Heart of Texas Championship                                                                              Round 2 - River Course                                                                            </t>
  </si>
  <si>
    <t xml:space="preserve">Heart of Texas Championship                                                                              Round 2 - Hills Course                                                                            </t>
  </si>
  <si>
    <t>PAR - RIVER</t>
  </si>
  <si>
    <t>PAR - HILLS</t>
  </si>
  <si>
    <t xml:space="preserve">Heart of Texas Championship                                                                              Round 3 - CHAMPIONSHIP (River Course)                                                                            </t>
  </si>
  <si>
    <t xml:space="preserve">Heart of Texas Championship                                                                              Round 3 - CONSOLATION (Hills Course)                                                                            </t>
  </si>
  <si>
    <t>CHURCHILL MED</t>
  </si>
  <si>
    <t>MIDLAND LEGACY</t>
  </si>
  <si>
    <t>Abby Hirtzel</t>
  </si>
  <si>
    <t>Corrina Haros</t>
  </si>
  <si>
    <t>Addison Furtick</t>
  </si>
  <si>
    <t>HEBRON MEDALIST</t>
  </si>
  <si>
    <t>ENNIS MEDALIST</t>
  </si>
  <si>
    <t>THE WOODLANDS MED</t>
  </si>
  <si>
    <t>HEBRON MED</t>
  </si>
  <si>
    <t>MARCUS MED</t>
  </si>
  <si>
    <t>Abigail Lee</t>
  </si>
  <si>
    <t>EASTWOOD</t>
  </si>
  <si>
    <t>CORONADO</t>
  </si>
  <si>
    <t>Ayana Dailey</t>
  </si>
  <si>
    <t>Kelly Peden</t>
  </si>
  <si>
    <t>Madison Venegas</t>
  </si>
  <si>
    <t>Amanda Imai</t>
  </si>
  <si>
    <t>Alisha Rametra</t>
  </si>
  <si>
    <t>Kara Kim</t>
  </si>
  <si>
    <t>Vibha Datla</t>
  </si>
  <si>
    <t>Sofia Bastidas</t>
  </si>
  <si>
    <t>Leena Stephens</t>
  </si>
  <si>
    <t>Veronika Exposito</t>
  </si>
  <si>
    <t>Charlotte Stick</t>
  </si>
  <si>
    <t>Tate Hutcheson</t>
  </si>
  <si>
    <t>Waverly Harper</t>
  </si>
  <si>
    <t>Aniston Harrell</t>
  </si>
  <si>
    <t>Micaiah Joubert</t>
  </si>
  <si>
    <t>Erica Kim</t>
  </si>
  <si>
    <t>Esther Santos</t>
  </si>
  <si>
    <t>Kirstin Angosta</t>
  </si>
  <si>
    <t>Rylie Allison</t>
  </si>
  <si>
    <t>Riya Kana</t>
  </si>
  <si>
    <t>Olivia Santiago</t>
  </si>
  <si>
    <t>Emile Chile</t>
  </si>
  <si>
    <t>Chloe Sirkin</t>
  </si>
  <si>
    <t>Katie Brown</t>
  </si>
  <si>
    <t>Charlee Thacker</t>
  </si>
  <si>
    <t>Christie Jones</t>
  </si>
  <si>
    <t>Avery Hudson</t>
  </si>
  <si>
    <t>Jordyn Arts</t>
  </si>
  <si>
    <t>Reagan Franzke</t>
  </si>
  <si>
    <t>McKenna Campbell</t>
  </si>
  <si>
    <t>Stalee Fields</t>
  </si>
  <si>
    <t>Chiara Brambilla</t>
  </si>
  <si>
    <t>Ashley Kim</t>
  </si>
  <si>
    <t>Kate Pickrell</t>
  </si>
  <si>
    <t>Emma von Hoffman</t>
  </si>
  <si>
    <t>Gabby Roth</t>
  </si>
  <si>
    <t>Marissa Loya</t>
  </si>
  <si>
    <t>Lydia Portlock</t>
  </si>
  <si>
    <t>Danielle Bailey</t>
  </si>
  <si>
    <t>Camille Pazouki</t>
  </si>
  <si>
    <t>Lydia Howard</t>
  </si>
  <si>
    <t>Grace Wu</t>
  </si>
  <si>
    <t>Gabby Vargas</t>
  </si>
  <si>
    <t>Kendall Ward</t>
  </si>
  <si>
    <t>Emma Cook</t>
  </si>
  <si>
    <t>Sarah Reed</t>
  </si>
  <si>
    <t>Gracie O'Brien</t>
  </si>
  <si>
    <t>Natalie Armenta</t>
  </si>
  <si>
    <t>Ashley Kruse</t>
  </si>
  <si>
    <t>Abigail Inocian</t>
  </si>
  <si>
    <t>Natalie Quintana</t>
  </si>
  <si>
    <t>Maddie Wong</t>
  </si>
  <si>
    <t>Landry Saylor</t>
  </si>
  <si>
    <t>Grace Heiss</t>
  </si>
  <si>
    <t>Claire Wiebe</t>
  </si>
  <si>
    <t>Allison McCain</t>
  </si>
  <si>
    <t>Bella Saenz</t>
  </si>
  <si>
    <t>Preston Saiz</t>
  </si>
  <si>
    <t>Jamie Miller</t>
  </si>
  <si>
    <t>Abby Jimenez</t>
  </si>
  <si>
    <t>GUYER</t>
  </si>
  <si>
    <t>RYAN</t>
  </si>
  <si>
    <t>MANSFIELD</t>
  </si>
  <si>
    <t>EASTWOOD MED</t>
  </si>
  <si>
    <t>SOUTHLAKE</t>
  </si>
  <si>
    <t>GLEN ROSE MED</t>
  </si>
  <si>
    <t>HERITAGE MED</t>
  </si>
  <si>
    <t>GUYER MED</t>
  </si>
  <si>
    <t>HONDO MED</t>
  </si>
  <si>
    <t>TIMBERVIEW MED</t>
  </si>
  <si>
    <t>Julia Vollmer</t>
  </si>
  <si>
    <t>Lindsay Lee</t>
  </si>
  <si>
    <t>Charlotte Gnam</t>
  </si>
  <si>
    <t>Chelsea Simpson</t>
  </si>
  <si>
    <t>Kaetie Samuels</t>
  </si>
  <si>
    <t>Abby Wright</t>
  </si>
  <si>
    <t>Tarini Bhoga</t>
  </si>
  <si>
    <t>Emma Kunsky</t>
  </si>
  <si>
    <t>ALAMO HEIGHTS BLUE</t>
  </si>
  <si>
    <t>ALAMO HEIGHTS GOLD</t>
  </si>
  <si>
    <t>Elizabeth Whalen</t>
  </si>
  <si>
    <t>Kat Salisbury</t>
  </si>
  <si>
    <t>Jule Mahan</t>
  </si>
  <si>
    <t>Jordan Sandoval</t>
  </si>
  <si>
    <t>Jorie Losack</t>
  </si>
  <si>
    <t>Jaelin Sun</t>
  </si>
  <si>
    <t>Diya Reddy</t>
  </si>
  <si>
    <t>Tyler Held</t>
  </si>
  <si>
    <t>Kylee Demetro</t>
  </si>
  <si>
    <t>Elle Pistana</t>
  </si>
  <si>
    <t>Julie Mikulova</t>
  </si>
  <si>
    <t>Kennedy Brandstetter</t>
  </si>
  <si>
    <t>Rachel Pryor</t>
  </si>
  <si>
    <t>Alicia Bellendir</t>
  </si>
  <si>
    <t>Riya Bapna</t>
  </si>
  <si>
    <t>Priscilla Padilla</t>
  </si>
  <si>
    <t>Sofia Chavez</t>
  </si>
  <si>
    <t>Sophie Vidal</t>
  </si>
  <si>
    <t>Tiara Pimentel</t>
  </si>
  <si>
    <t>Addison Jennings</t>
  </si>
  <si>
    <t>London Fowlkes</t>
  </si>
  <si>
    <t>Brooke Deebs</t>
  </si>
  <si>
    <t>Karelyn Hong</t>
  </si>
  <si>
    <t>Jules Moore</t>
  </si>
  <si>
    <t>Arya Oberg</t>
  </si>
  <si>
    <t>Grace Simonsen</t>
  </si>
  <si>
    <t>Layla Horton</t>
  </si>
  <si>
    <t>Avery Nguyen</t>
  </si>
  <si>
    <t>Emma Sayre</t>
  </si>
  <si>
    <t>KELLER</t>
  </si>
  <si>
    <t>Amelia Stankiewicz</t>
  </si>
  <si>
    <t>Kelsey Kline</t>
  </si>
  <si>
    <t>Ava Knez</t>
  </si>
  <si>
    <t>Issy Scalabrino</t>
  </si>
  <si>
    <t>Gabi Zang</t>
  </si>
  <si>
    <t>Iris Song</t>
  </si>
  <si>
    <t>Sejal Novak</t>
  </si>
  <si>
    <t>Sofia Wildeman</t>
  </si>
  <si>
    <t>KINGWOOD</t>
  </si>
  <si>
    <t>Morgan Ankenbrandt</t>
  </si>
  <si>
    <t>Bella Flores</t>
  </si>
  <si>
    <t>Khloe Jones</t>
  </si>
  <si>
    <t>Kate Hartnett</t>
  </si>
  <si>
    <t>Cameron Stewart</t>
  </si>
  <si>
    <t>Libby Thomson</t>
  </si>
  <si>
    <t>Marisa Hughes</t>
  </si>
  <si>
    <t>Savannah Carter</t>
  </si>
  <si>
    <t>Paris Dufresne</t>
  </si>
  <si>
    <t>Grace Hall</t>
  </si>
  <si>
    <t>Grace Kim</t>
  </si>
  <si>
    <t>Emma Anderson</t>
  </si>
  <si>
    <t>LUFKIN</t>
  </si>
  <si>
    <t>Alex Haney</t>
  </si>
  <si>
    <t>Delaney Neal</t>
  </si>
  <si>
    <t>Victoria Vanderleest</t>
  </si>
  <si>
    <t>Kathryn Teague</t>
  </si>
  <si>
    <t>Bella Chong</t>
  </si>
  <si>
    <t>Avery Hill</t>
  </si>
  <si>
    <t>Maggie Pham</t>
  </si>
  <si>
    <t>Kyndle Gable</t>
  </si>
  <si>
    <t>Rhyan Wachal</t>
  </si>
  <si>
    <t>Claire Cagle</t>
  </si>
  <si>
    <t>Arwen Settipalli</t>
  </si>
  <si>
    <t>Kaitlyn Stoehr</t>
  </si>
  <si>
    <t>Sierra Snapp</t>
  </si>
  <si>
    <t>PROSPER</t>
  </si>
  <si>
    <t>Sydney Kinkade</t>
  </si>
  <si>
    <t>Hannah Fisch</t>
  </si>
  <si>
    <t>Erica Lee</t>
  </si>
  <si>
    <t>Savannah Bowers</t>
  </si>
  <si>
    <t>Kelsey Milburn</t>
  </si>
  <si>
    <t>Marlo Zamora</t>
  </si>
  <si>
    <t>Caroline Crump</t>
  </si>
  <si>
    <t>Aubrie Nolen</t>
  </si>
  <si>
    <t>Tyler Burtnett</t>
  </si>
  <si>
    <t>WAKELAND</t>
  </si>
  <si>
    <t>Kara Lee</t>
  </si>
  <si>
    <t>Grace Kalina</t>
  </si>
  <si>
    <t>Avery Necciai</t>
  </si>
  <si>
    <t>Adelina Toba</t>
  </si>
  <si>
    <t>Veronica Escalona</t>
  </si>
  <si>
    <t>Madison Ude</t>
  </si>
  <si>
    <t>Ava Schone</t>
  </si>
  <si>
    <t>Grace Po</t>
  </si>
  <si>
    <t>Jordan Bianco</t>
  </si>
  <si>
    <t>Lauren Patterson</t>
  </si>
  <si>
    <t>Adaline Ochoa</t>
  </si>
  <si>
    <t>Aurora Bolding</t>
  </si>
  <si>
    <t>Divya Madireddi</t>
  </si>
  <si>
    <t>Allie Korfe</t>
  </si>
  <si>
    <t>Zoe Hobbs</t>
  </si>
  <si>
    <t>Makena Junkin</t>
  </si>
  <si>
    <t>Marianna Hernandez</t>
  </si>
  <si>
    <t>Lindy Gaither</t>
  </si>
  <si>
    <t>Lilly Sills</t>
  </si>
  <si>
    <t>Juju Peterson</t>
  </si>
  <si>
    <t>Kendall Simms</t>
  </si>
  <si>
    <t>MIDLOTHIAN</t>
  </si>
  <si>
    <t>FW CHRISTIAN</t>
  </si>
  <si>
    <t>KLEIN CAIN</t>
  </si>
  <si>
    <t>LAKE RIDGE</t>
  </si>
  <si>
    <t>PANTHER CREEK</t>
  </si>
  <si>
    <t xml:space="preserve">KELLER </t>
  </si>
  <si>
    <t>MAKENNA JUNKIN</t>
  </si>
  <si>
    <t>AYANA DAILEY</t>
  </si>
  <si>
    <t>ZOE HOBBS</t>
  </si>
  <si>
    <t>MADISON UDE</t>
  </si>
  <si>
    <t>JUJU PETERSON</t>
  </si>
  <si>
    <t>JAIME MILLER</t>
  </si>
  <si>
    <t>LUKIN</t>
  </si>
  <si>
    <t>Kendall Sims</t>
  </si>
  <si>
    <t>]</t>
  </si>
  <si>
    <t>®</t>
  </si>
  <si>
    <t>Championship Winner</t>
  </si>
  <si>
    <t>Consolation Winner</t>
  </si>
  <si>
    <t>2nd Place (Playoff)</t>
  </si>
  <si>
    <t>1st Place (Playoff)</t>
  </si>
  <si>
    <t>3rd Place (Playoff)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</si>
</sst>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 x14ac:knownFonts="1"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Baskerville Old Face"/>
      <family val="1"/>
    </font>
    <font>
      <sz val="12"/>
      <name val="Baskerville Old Face"/>
      <family val="1"/>
    </font>
    <font>
      <u/>
      <sz val="12"/>
      <color indexed="12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2"/>
      <name val="Baskerville Old Face"/>
      <family val="1"/>
    </font>
    <font>
      <b/>
      <sz val="26"/>
      <name val="Baskerville Old Face"/>
      <family val="1"/>
    </font>
    <font>
      <b/>
      <sz val="10"/>
      <name val="Arial"/>
      <family val="2"/>
    </font>
    <font>
      <b/>
      <sz val="18"/>
      <name val="Arial"/>
      <family val="2"/>
    </font>
    <font>
      <sz val="72"/>
      <name val="Bauhaus 93"/>
      <family val="5"/>
    </font>
    <font>
      <sz val="24"/>
      <name val="Bauhaus 93"/>
      <family val="5"/>
    </font>
    <font>
      <b/>
      <sz val="72"/>
      <name val="Broadway"/>
      <family val="5"/>
    </font>
    <font>
      <b/>
      <sz val="8"/>
      <name val="Arial"/>
      <family val="2"/>
    </font>
    <font>
      <i/>
      <sz val="18"/>
      <name val="Arial"/>
      <family val="2"/>
    </font>
    <font>
      <i/>
      <sz val="12"/>
      <name val="Arial"/>
      <family val="2"/>
    </font>
    <font>
      <sz val="12"/>
      <color rgb="FF00B050"/>
      <name val="Arial"/>
      <family val="2"/>
    </font>
    <font>
      <sz val="72"/>
      <color rgb="FFFF0000"/>
      <name val="Broadway"/>
      <family val="5"/>
    </font>
    <font>
      <sz val="72"/>
      <color rgb="FFFF0000"/>
      <name val="Arial"/>
      <family val="2"/>
    </font>
    <font>
      <sz val="14"/>
      <name val="Baskerville Old Face"/>
      <family val="1"/>
    </font>
    <font>
      <b/>
      <i/>
      <sz val="18"/>
      <color theme="1"/>
      <name val="Baskerville Old Face"/>
      <family val="1"/>
    </font>
    <font>
      <b/>
      <i/>
      <sz val="18"/>
      <name val="Baskerville Old Face"/>
      <family val="1"/>
    </font>
    <font>
      <b/>
      <i/>
      <sz val="18"/>
      <color rgb="FFFFFF00"/>
      <name val="Baskerville Old Face"/>
      <family val="1"/>
    </font>
    <font>
      <b/>
      <i/>
      <sz val="18"/>
      <color rgb="FFFF0000"/>
      <name val="Baskerville Old Face"/>
      <family val="1"/>
    </font>
    <font>
      <b/>
      <i/>
      <sz val="18"/>
      <color theme="0"/>
      <name val="Baskerville Old Face"/>
      <family val="1"/>
    </font>
    <font>
      <b/>
      <i/>
      <sz val="18"/>
      <color rgb="FF0000CC"/>
      <name val="Baskerville Old Face"/>
      <family val="1"/>
    </font>
    <font>
      <b/>
      <i/>
      <sz val="18"/>
      <color rgb="FFFFC000"/>
      <name val="Baskerville Old Face"/>
      <family val="1"/>
    </font>
    <font>
      <b/>
      <i/>
      <sz val="18"/>
      <color rgb="FF00B050"/>
      <name val="Baskerville Old Face"/>
      <family val="1"/>
    </font>
    <font>
      <sz val="12"/>
      <color rgb="FFFF0000"/>
      <name val="Baskerville Old Face"/>
      <family val="1"/>
    </font>
    <font>
      <sz val="12"/>
      <color rgb="FF0000FF"/>
      <name val="Baskerville Old Face"/>
      <family val="1"/>
    </font>
    <font>
      <b/>
      <i/>
      <sz val="18"/>
      <color rgb="FF002060"/>
      <name val="Baskerville Old Face"/>
      <family val="1"/>
    </font>
    <font>
      <b/>
      <i/>
      <sz val="18"/>
      <color theme="0" tint="-0.14999847407452621"/>
      <name val="Baskerville Old Face"/>
      <family val="1"/>
    </font>
    <font>
      <b/>
      <sz val="14"/>
      <name val="Arial"/>
      <family val="2"/>
    </font>
    <font>
      <sz val="10"/>
      <name val="Calibri"/>
      <family val="2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color theme="1"/>
      <name val="Baskerville Old Face"/>
      <family val="1"/>
    </font>
    <font>
      <b/>
      <sz val="20"/>
      <name val="Arial"/>
      <family val="2"/>
    </font>
    <font>
      <b/>
      <i/>
      <sz val="18"/>
      <color rgb="FF00B0F0"/>
      <name val="Baskerville Old Face"/>
      <family val="1"/>
    </font>
    <font>
      <b/>
      <sz val="20"/>
      <name val="Symbol"/>
      <family val="1"/>
      <charset val="2"/>
    </font>
  </fonts>
  <fills count="2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FB11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B801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shrinkToFi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24" fillId="4" borderId="0" xfId="0" applyFont="1" applyFill="1"/>
    <xf numFmtId="0" fontId="10" fillId="0" borderId="0" xfId="0" applyFont="1" applyAlignment="1">
      <alignment horizontal="center"/>
    </xf>
    <xf numFmtId="0" fontId="10" fillId="3" borderId="0" xfId="0" applyFont="1" applyFill="1"/>
    <xf numFmtId="2" fontId="21" fillId="3" borderId="0" xfId="0" applyNumberFormat="1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0" fillId="9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10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7" fillId="0" borderId="1" xfId="1" applyFont="1" applyBorder="1" applyAlignment="1" applyProtection="1"/>
    <xf numFmtId="0" fontId="7" fillId="9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" xfId="1" applyFont="1" applyBorder="1" applyAlignment="1" applyProtection="1"/>
    <xf numFmtId="0" fontId="23" fillId="0" borderId="0" xfId="0" applyFont="1" applyAlignment="1">
      <alignment horizontal="center"/>
    </xf>
    <xf numFmtId="0" fontId="10" fillId="0" borderId="1" xfId="0" applyFont="1" applyBorder="1"/>
    <xf numFmtId="0" fontId="0" fillId="0" borderId="17" xfId="0" applyBorder="1"/>
    <xf numFmtId="0" fontId="15" fillId="3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8" fillId="5" borderId="8" xfId="0" applyFont="1" applyFill="1" applyBorder="1" applyAlignment="1">
      <alignment horizontal="center" shrinkToFit="1"/>
    </xf>
    <xf numFmtId="0" fontId="29" fillId="5" borderId="8" xfId="0" applyFont="1" applyFill="1" applyBorder="1" applyAlignment="1">
      <alignment horizontal="center" shrinkToFit="1"/>
    </xf>
    <xf numFmtId="0" fontId="30" fillId="14" borderId="8" xfId="0" applyFont="1" applyFill="1" applyBorder="1" applyAlignment="1">
      <alignment horizontal="center" shrinkToFit="1"/>
    </xf>
    <xf numFmtId="0" fontId="31" fillId="7" borderId="8" xfId="0" applyFont="1" applyFill="1" applyBorder="1" applyAlignment="1">
      <alignment horizontal="center" shrinkToFit="1"/>
    </xf>
    <xf numFmtId="0" fontId="29" fillId="8" borderId="8" xfId="0" applyFont="1" applyFill="1" applyBorder="1" applyAlignment="1">
      <alignment horizontal="center" shrinkToFit="1"/>
    </xf>
    <xf numFmtId="0" fontId="33" fillId="2" borderId="8" xfId="0" applyFont="1" applyFill="1" applyBorder="1" applyAlignment="1">
      <alignment horizontal="center" shrinkToFit="1"/>
    </xf>
    <xf numFmtId="0" fontId="32" fillId="13" borderId="3" xfId="0" applyFont="1" applyFill="1" applyBorder="1" applyAlignment="1">
      <alignment horizontal="center" shrinkToFit="1"/>
    </xf>
    <xf numFmtId="0" fontId="30" fillId="16" borderId="8" xfId="0" applyFont="1" applyFill="1" applyBorder="1" applyAlignment="1">
      <alignment horizontal="center" shrinkToFit="1"/>
    </xf>
    <xf numFmtId="0" fontId="31" fillId="6" borderId="8" xfId="0" applyFont="1" applyFill="1" applyBorder="1" applyAlignment="1">
      <alignment horizontal="center" shrinkToFit="1"/>
    </xf>
    <xf numFmtId="0" fontId="35" fillId="6" borderId="8" xfId="0" applyFont="1" applyFill="1" applyBorder="1" applyAlignment="1">
      <alignment horizontal="center" shrinkToFit="1"/>
    </xf>
    <xf numFmtId="0" fontId="36" fillId="0" borderId="9" xfId="0" applyFont="1" applyBorder="1" applyAlignment="1">
      <alignment horizontal="center"/>
    </xf>
    <xf numFmtId="0" fontId="37" fillId="3" borderId="6" xfId="0" applyFont="1" applyFill="1" applyBorder="1" applyAlignment="1">
      <alignment horizontal="center"/>
    </xf>
    <xf numFmtId="0" fontId="38" fillId="9" borderId="3" xfId="0" applyFont="1" applyFill="1" applyBorder="1" applyAlignment="1">
      <alignment horizontal="center" shrinkToFit="1"/>
    </xf>
    <xf numFmtId="0" fontId="32" fillId="15" borderId="8" xfId="0" applyFont="1" applyFill="1" applyBorder="1" applyAlignment="1">
      <alignment horizontal="center" shrinkToFit="1"/>
    </xf>
    <xf numFmtId="0" fontId="30" fillId="6" borderId="8" xfId="0" applyFont="1" applyFill="1" applyBorder="1" applyAlignment="1">
      <alignment horizontal="center" shrinkToFit="1"/>
    </xf>
    <xf numFmtId="0" fontId="30" fillId="7" borderId="8" xfId="0" applyFont="1" applyFill="1" applyBorder="1" applyAlignment="1">
      <alignment horizontal="center" shrinkToFit="1"/>
    </xf>
    <xf numFmtId="0" fontId="29" fillId="16" borderId="8" xfId="0" applyFont="1" applyFill="1" applyBorder="1" applyAlignment="1">
      <alignment horizontal="center" shrinkToFit="1"/>
    </xf>
    <xf numFmtId="0" fontId="38" fillId="3" borderId="8" xfId="0" applyFont="1" applyFill="1" applyBorder="1" applyAlignment="1">
      <alignment horizontal="center" shrinkToFit="1"/>
    </xf>
    <xf numFmtId="0" fontId="34" fillId="15" borderId="8" xfId="0" applyFont="1" applyFill="1" applyBorder="1" applyAlignment="1">
      <alignment horizontal="center" shrinkToFit="1"/>
    </xf>
    <xf numFmtId="0" fontId="29" fillId="17" borderId="8" xfId="0" applyFont="1" applyFill="1" applyBorder="1" applyAlignment="1">
      <alignment horizontal="center" shrinkToFit="1"/>
    </xf>
    <xf numFmtId="0" fontId="39" fillId="18" borderId="8" xfId="0" applyFont="1" applyFill="1" applyBorder="1" applyAlignment="1">
      <alignment horizontal="center" shrinkToFit="1"/>
    </xf>
    <xf numFmtId="0" fontId="32" fillId="5" borderId="8" xfId="0" applyFont="1" applyFill="1" applyBorder="1" applyAlignment="1">
      <alignment horizontal="center" shrinkToFit="1"/>
    </xf>
    <xf numFmtId="0" fontId="40" fillId="20" borderId="3" xfId="0" applyFont="1" applyFill="1" applyBorder="1" applyAlignment="1">
      <alignment horizontal="center"/>
    </xf>
    <xf numFmtId="0" fontId="40" fillId="20" borderId="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4" borderId="0" xfId="0" applyFill="1"/>
    <xf numFmtId="1" fontId="0" fillId="9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7" fillId="10" borderId="23" xfId="0" applyNumberFormat="1" applyFont="1" applyFill="1" applyBorder="1" applyAlignment="1">
      <alignment horizontal="center"/>
    </xf>
    <xf numFmtId="164" fontId="0" fillId="11" borderId="23" xfId="0" applyNumberFormat="1" applyFill="1" applyBorder="1" applyAlignment="1">
      <alignment horizontal="center"/>
    </xf>
    <xf numFmtId="164" fontId="0" fillId="12" borderId="23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7" fillId="10" borderId="1" xfId="0" applyNumberFormat="1" applyFon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164" fontId="0" fillId="12" borderId="1" xfId="0" applyNumberFormat="1" applyFill="1" applyBorder="1" applyAlignment="1">
      <alignment horizontal="center"/>
    </xf>
    <xf numFmtId="164" fontId="0" fillId="10" borderId="23" xfId="0" applyNumberFormat="1" applyFill="1" applyBorder="1" applyAlignment="1">
      <alignment horizontal="center"/>
    </xf>
    <xf numFmtId="0" fontId="7" fillId="0" borderId="0" xfId="1" applyFont="1" applyBorder="1" applyAlignment="1" applyProtection="1"/>
    <xf numFmtId="1" fontId="7" fillId="21" borderId="1" xfId="1" applyNumberFormat="1" applyFont="1" applyFill="1" applyBorder="1" applyAlignment="1" applyProtection="1">
      <alignment horizontal="center"/>
    </xf>
    <xf numFmtId="0" fontId="7" fillId="0" borderId="22" xfId="1" applyFont="1" applyBorder="1" applyAlignment="1" applyProtection="1"/>
    <xf numFmtId="1" fontId="7" fillId="0" borderId="1" xfId="1" applyNumberFormat="1" applyFont="1" applyBorder="1" applyAlignment="1" applyProtection="1">
      <alignment horizontal="center"/>
    </xf>
    <xf numFmtId="0" fontId="7" fillId="0" borderId="1" xfId="1" applyFont="1" applyBorder="1" applyAlignment="1" applyProtection="1">
      <alignment horizontal="center"/>
    </xf>
    <xf numFmtId="1" fontId="7" fillId="11" borderId="1" xfId="1" applyNumberFormat="1" applyFont="1" applyFill="1" applyBorder="1" applyAlignment="1" applyProtection="1">
      <alignment horizontal="center"/>
    </xf>
    <xf numFmtId="0" fontId="7" fillId="0" borderId="22" xfId="0" applyFont="1" applyBorder="1"/>
    <xf numFmtId="0" fontId="42" fillId="0" borderId="18" xfId="0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2" fillId="0" borderId="17" xfId="0" applyFont="1" applyBorder="1" applyAlignment="1">
      <alignment horizontal="center" vertical="center" wrapText="1"/>
    </xf>
    <xf numFmtId="1" fontId="7" fillId="22" borderId="1" xfId="1" applyNumberFormat="1" applyFont="1" applyFill="1" applyBorder="1" applyAlignment="1" applyProtection="1">
      <alignment horizontal="center"/>
    </xf>
    <xf numFmtId="0" fontId="7" fillId="22" borderId="1" xfId="1" applyFont="1" applyFill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center"/>
    </xf>
    <xf numFmtId="1" fontId="0" fillId="22" borderId="1" xfId="1" applyNumberFormat="1" applyFont="1" applyFill="1" applyBorder="1" applyAlignment="1" applyProtection="1">
      <alignment horizontal="center"/>
    </xf>
    <xf numFmtId="0" fontId="0" fillId="0" borderId="1" xfId="1" applyFont="1" applyBorder="1" applyAlignment="1" applyProtection="1">
      <alignment horizontal="center"/>
    </xf>
    <xf numFmtId="0" fontId="0" fillId="22" borderId="1" xfId="1" applyFont="1" applyFill="1" applyBorder="1" applyAlignment="1" applyProtection="1">
      <alignment horizontal="center"/>
    </xf>
    <xf numFmtId="1" fontId="7" fillId="4" borderId="1" xfId="1" applyNumberFormat="1" applyFont="1" applyFill="1" applyBorder="1" applyAlignment="1" applyProtection="1">
      <alignment horizontal="center"/>
    </xf>
    <xf numFmtId="0" fontId="7" fillId="4" borderId="1" xfId="1" applyFont="1" applyFill="1" applyBorder="1" applyAlignment="1" applyProtection="1">
      <alignment horizontal="center"/>
    </xf>
    <xf numFmtId="0" fontId="10" fillId="21" borderId="1" xfId="1" applyFont="1" applyFill="1" applyBorder="1" applyAlignment="1" applyProtection="1"/>
    <xf numFmtId="0" fontId="10" fillId="21" borderId="1" xfId="0" applyFont="1" applyFill="1" applyBorder="1"/>
    <xf numFmtId="0" fontId="23" fillId="0" borderId="0" xfId="1" applyFont="1" applyBorder="1" applyAlignment="1" applyProtection="1">
      <alignment horizontal="center" textRotation="90"/>
    </xf>
    <xf numFmtId="0" fontId="23" fillId="0" borderId="0" xfId="0" applyFont="1"/>
    <xf numFmtId="0" fontId="42" fillId="0" borderId="20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44" fillId="3" borderId="6" xfId="0" applyFont="1" applyFill="1" applyBorder="1" applyAlignment="1">
      <alignment horizontal="center"/>
    </xf>
    <xf numFmtId="0" fontId="42" fillId="0" borderId="26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 wrapText="1"/>
    </xf>
    <xf numFmtId="0" fontId="39" fillId="6" borderId="8" xfId="0" applyFont="1" applyFill="1" applyBorder="1" applyAlignment="1">
      <alignment horizontal="center" shrinkToFit="1"/>
    </xf>
    <xf numFmtId="0" fontId="44" fillId="0" borderId="1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36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6" fillId="7" borderId="8" xfId="0" applyFont="1" applyFill="1" applyBorder="1" applyAlignment="1">
      <alignment horizontal="center" shrinkToFit="1"/>
    </xf>
    <xf numFmtId="0" fontId="30" fillId="19" borderId="8" xfId="0" applyFont="1" applyFill="1" applyBorder="1" applyAlignment="1">
      <alignment horizontal="center" shrinkToFit="1"/>
    </xf>
    <xf numFmtId="0" fontId="32" fillId="16" borderId="8" xfId="0" applyFont="1" applyFill="1" applyBorder="1" applyAlignment="1">
      <alignment horizontal="center" shrinkToFit="1"/>
    </xf>
    <xf numFmtId="0" fontId="27" fillId="0" borderId="2" xfId="0" applyFont="1" applyBorder="1" applyAlignment="1">
      <alignment horizontal="center"/>
    </xf>
    <xf numFmtId="0" fontId="33" fillId="23" borderId="8" xfId="0" applyFont="1" applyFill="1" applyBorder="1" applyAlignment="1">
      <alignment horizontal="center" shrinkToFit="1"/>
    </xf>
    <xf numFmtId="0" fontId="43" fillId="0" borderId="27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10" fillId="0" borderId="0" xfId="0" applyFont="1" applyAlignme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42" fillId="0" borderId="21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/>
    </xf>
    <xf numFmtId="0" fontId="43" fillId="0" borderId="19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8" fillId="0" borderId="12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9" fillId="0" borderId="1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4" borderId="0" xfId="0" applyFont="1" applyFill="1" applyAlignment="1">
      <alignment horizontal="center" vertical="center" shrinkToFit="1"/>
    </xf>
    <xf numFmtId="0" fontId="25" fillId="7" borderId="12" xfId="0" applyFont="1" applyFill="1" applyBorder="1" applyAlignment="1">
      <alignment horizontal="center" vertical="center" shrinkToFit="1"/>
    </xf>
    <xf numFmtId="0" fontId="26" fillId="7" borderId="13" xfId="0" applyFont="1" applyFill="1" applyBorder="1" applyAlignment="1">
      <alignment horizontal="center" vertical="center" shrinkToFit="1"/>
    </xf>
    <xf numFmtId="0" fontId="26" fillId="7" borderId="14" xfId="0" applyFont="1" applyFill="1" applyBorder="1" applyAlignment="1">
      <alignment horizontal="center" vertical="center" shrinkToFit="1"/>
    </xf>
    <xf numFmtId="0" fontId="26" fillId="7" borderId="0" xfId="0" applyFont="1" applyFill="1" applyAlignment="1">
      <alignment horizontal="center" vertical="center" shrinkToFit="1"/>
    </xf>
    <xf numFmtId="0" fontId="26" fillId="7" borderId="15" xfId="0" applyFont="1" applyFill="1" applyBorder="1" applyAlignment="1">
      <alignment horizontal="center" vertical="center" shrinkToFit="1"/>
    </xf>
    <xf numFmtId="0" fontId="26" fillId="7" borderId="16" xfId="0" applyFont="1" applyFill="1" applyBorder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132"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  <dxf>
      <font>
        <color rgb="FF9C0006"/>
      </font>
    </dxf>
    <dxf>
      <font>
        <color rgb="FF0000FF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0000CC"/>
      <color rgb="FFFF6600"/>
      <color rgb="FF0B8012"/>
      <color rgb="FF0000FF"/>
      <color rgb="FFD6D6D6"/>
      <color rgb="FFFFFFFF"/>
      <color rgb="FF0FB1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8"/>
  <sheetViews>
    <sheetView tabSelected="1" topLeftCell="A53" zoomScale="88" zoomScaleNormal="70" workbookViewId="0">
      <selection activeCell="F24" sqref="F24"/>
    </sheetView>
  </sheetViews>
  <sheetFormatPr defaultColWidth="8.6640625" defaultRowHeight="15" x14ac:dyDescent="0.2"/>
  <cols>
    <col min="1" max="1" width="30.6640625" bestFit="1" customWidth="1"/>
    <col min="2" max="4" width="4.109375" style="12" bestFit="1" customWidth="1"/>
    <col min="5" max="5" width="10.21875" style="12" bestFit="1" customWidth="1"/>
    <col min="6" max="6" width="2.6640625" customWidth="1"/>
    <col min="7" max="7" width="28.33203125" bestFit="1" customWidth="1"/>
    <col min="8" max="8" width="4.44140625" style="12" bestFit="1" customWidth="1"/>
    <col min="9" max="10" width="4" style="12" customWidth="1"/>
    <col min="11" max="11" width="9.6640625" style="12" bestFit="1" customWidth="1"/>
    <col min="12" max="12" width="2.6640625" customWidth="1"/>
    <col min="13" max="13" width="31.44140625" bestFit="1" customWidth="1"/>
    <col min="14" max="16" width="3.88671875" bestFit="1" customWidth="1"/>
    <col min="17" max="17" width="10.21875" style="12" bestFit="1" customWidth="1"/>
    <col min="18" max="18" width="2.6640625" customWidth="1"/>
    <col min="19" max="19" width="31.44140625" customWidth="1"/>
    <col min="20" max="22" width="3.6640625" customWidth="1"/>
    <col min="23" max="23" width="10.109375" customWidth="1"/>
  </cols>
  <sheetData>
    <row r="1" spans="1:23" s="10" customFormat="1" ht="33.75" x14ac:dyDescent="0.5">
      <c r="A1" s="53" t="s">
        <v>210</v>
      </c>
      <c r="B1" s="47">
        <f>IF(COUNT(B2:B6)&gt;4,SUM(B2:B6)-MAX(B2:B6),IF(COUNT(B2:B6)=4,SUM(B2:B6),"NT"))</f>
        <v>301</v>
      </c>
      <c r="C1" s="47">
        <f>IF(COUNT(C2:C6)&gt;4,SUM(C2:C6)-MAX(C2:C6),IF(COUNT(C2:C6)=4,SUM(C2:C6),"NT"))</f>
        <v>291</v>
      </c>
      <c r="D1" s="47">
        <f>IF(COUNT(D2:D6)&gt;4,SUM(D2:D6)-MAX(D2:D6),IF(COUNT(D2:D6)=4,SUM(D2:D6),"NT"))</f>
        <v>296</v>
      </c>
      <c r="E1" s="46">
        <f>SUM(B1:D1)</f>
        <v>888</v>
      </c>
      <c r="G1" s="53" t="s">
        <v>211</v>
      </c>
      <c r="H1" s="124">
        <f>IF(COUNT(H2:H5)&gt;4,SUM(H2:H5)-MAX(H2:H5),IF(COUNT(H2:H5)=4,SUM(H2:H5),"NT"))</f>
        <v>338</v>
      </c>
      <c r="I1" s="124">
        <f t="shared" ref="I1:K1" si="0">IF(COUNT(I2:I5)&gt;4,SUM(I2:I5)-MAX(I2:I5),IF(COUNT(I2:I5)=4,SUM(I2:I5),"NT"))</f>
        <v>332</v>
      </c>
      <c r="J1" s="124">
        <f t="shared" si="0"/>
        <v>332</v>
      </c>
      <c r="K1" s="124">
        <f t="shared" si="0"/>
        <v>1002</v>
      </c>
      <c r="M1" s="54" t="s">
        <v>47</v>
      </c>
      <c r="N1" s="47">
        <f>IF(COUNT(N2:N6)&gt;4,SUM(N2:N6)-MAX(N2:N6),IF(COUNT(N2:N6)=4,SUM(N2:N6),"NT"))</f>
        <v>320</v>
      </c>
      <c r="O1" s="47">
        <f>IF(COUNT(O2:O6)&gt;4,SUM(O2:O6)-MAX(O2:O6),IF(COUNT(O2:O6)=4,SUM(O2:O6),"NT"))</f>
        <v>331</v>
      </c>
      <c r="P1" s="47">
        <f>IF(COUNT(P2:P6)&gt;4,SUM(P2:P6)-MAX(P2:P6),IF(COUNT(P2:P6)=4,SUM(P2:P6),"NT"))</f>
        <v>335</v>
      </c>
      <c r="Q1" s="46">
        <f>SUM(N1:P1)</f>
        <v>986</v>
      </c>
      <c r="S1" s="65" t="s">
        <v>48</v>
      </c>
      <c r="T1" s="47">
        <f>IF(COUNT(T2:T6)&gt;4,SUM(T2:T6)-MAX(T2:T6),IF(COUNT(T2:T6)=4,SUM(T2:T6),"NT"))</f>
        <v>354</v>
      </c>
      <c r="U1" s="47">
        <f>IF(COUNT(U2:U6)&gt;4,SUM(U2:U6)-MAX(U2:U6),IF(COUNT(U2:U6)=4,SUM(U2:U6),"NT"))</f>
        <v>366</v>
      </c>
      <c r="V1" s="47">
        <f>IF(COUNT(V2:V6)&gt;4,SUM(V2:V6)-MAX(V2:V6),IF(COUNT(V2:V6)=4,SUM(V2:V6),"NT"))</f>
        <v>345</v>
      </c>
      <c r="W1" s="46">
        <f>SUM(T1:V1)</f>
        <v>1065</v>
      </c>
    </row>
    <row r="2" spans="1:23" ht="18.75" x14ac:dyDescent="0.3">
      <c r="A2" s="49" t="s">
        <v>203</v>
      </c>
      <c r="B2" s="36">
        <v>76</v>
      </c>
      <c r="C2" s="36">
        <v>73</v>
      </c>
      <c r="D2" s="37">
        <v>70</v>
      </c>
      <c r="E2" s="38">
        <f>SUM(B2:D2)</f>
        <v>219</v>
      </c>
      <c r="G2" s="49" t="s">
        <v>214</v>
      </c>
      <c r="H2" s="36">
        <v>83</v>
      </c>
      <c r="I2" s="36">
        <v>78</v>
      </c>
      <c r="J2" s="37">
        <v>86</v>
      </c>
      <c r="K2" s="38">
        <f>SUM(H2:J2)</f>
        <v>247</v>
      </c>
      <c r="M2" s="49" t="s">
        <v>181</v>
      </c>
      <c r="N2" s="36">
        <v>83</v>
      </c>
      <c r="O2" s="36">
        <v>80</v>
      </c>
      <c r="P2" s="37">
        <v>88</v>
      </c>
      <c r="Q2" s="38">
        <f>SUM(N2:P2)</f>
        <v>251</v>
      </c>
      <c r="S2" s="49" t="s">
        <v>156</v>
      </c>
      <c r="T2" s="36">
        <v>78</v>
      </c>
      <c r="U2" s="36">
        <v>80</v>
      </c>
      <c r="V2" s="37">
        <v>77</v>
      </c>
      <c r="W2" s="38">
        <f>SUM(T2:V2)</f>
        <v>235</v>
      </c>
    </row>
    <row r="3" spans="1:23" ht="18.75" x14ac:dyDescent="0.3">
      <c r="A3" s="49" t="s">
        <v>202</v>
      </c>
      <c r="B3" s="36">
        <v>75</v>
      </c>
      <c r="C3" s="36">
        <v>68</v>
      </c>
      <c r="D3" s="37">
        <v>75</v>
      </c>
      <c r="E3" s="38">
        <f t="shared" ref="E3:E6" si="1">SUM(B3:D3)</f>
        <v>218</v>
      </c>
      <c r="G3" s="49" t="s">
        <v>215</v>
      </c>
      <c r="H3" s="36">
        <v>82</v>
      </c>
      <c r="I3" s="36">
        <v>80</v>
      </c>
      <c r="J3" s="37">
        <v>81</v>
      </c>
      <c r="K3" s="38">
        <f t="shared" ref="K3:K5" si="2">SUM(H3:J3)</f>
        <v>243</v>
      </c>
      <c r="M3" s="49" t="s">
        <v>182</v>
      </c>
      <c r="N3" s="36">
        <v>81</v>
      </c>
      <c r="O3" s="36">
        <v>85</v>
      </c>
      <c r="P3" s="37">
        <v>80</v>
      </c>
      <c r="Q3" s="38">
        <f t="shared" ref="Q3:Q6" si="3">SUM(N3:P3)</f>
        <v>246</v>
      </c>
      <c r="S3" s="49" t="s">
        <v>219</v>
      </c>
      <c r="T3" s="36">
        <v>81</v>
      </c>
      <c r="U3" s="36">
        <v>83</v>
      </c>
      <c r="V3" s="37">
        <v>84</v>
      </c>
      <c r="W3" s="38">
        <f t="shared" ref="W3:W6" si="4">SUM(T3:V3)</f>
        <v>248</v>
      </c>
    </row>
    <row r="4" spans="1:23" ht="18.75" x14ac:dyDescent="0.3">
      <c r="A4" s="49" t="s">
        <v>212</v>
      </c>
      <c r="B4" s="123">
        <v>71</v>
      </c>
      <c r="C4" s="36">
        <v>72</v>
      </c>
      <c r="D4" s="37">
        <v>79</v>
      </c>
      <c r="E4" s="38">
        <f t="shared" si="1"/>
        <v>222</v>
      </c>
      <c r="G4" s="49" t="s">
        <v>205</v>
      </c>
      <c r="H4" s="36">
        <v>86</v>
      </c>
      <c r="I4" s="36">
        <v>85</v>
      </c>
      <c r="J4" s="37">
        <v>84</v>
      </c>
      <c r="K4" s="38">
        <f t="shared" si="2"/>
        <v>255</v>
      </c>
      <c r="M4" s="49" t="s">
        <v>183</v>
      </c>
      <c r="N4" s="36">
        <v>74</v>
      </c>
      <c r="O4" s="36">
        <v>87</v>
      </c>
      <c r="P4" s="37">
        <v>86</v>
      </c>
      <c r="Q4" s="38">
        <f t="shared" si="3"/>
        <v>247</v>
      </c>
      <c r="S4" s="49" t="s">
        <v>157</v>
      </c>
      <c r="T4" s="36">
        <v>87</v>
      </c>
      <c r="U4" s="36">
        <v>93</v>
      </c>
      <c r="V4" s="37">
        <v>88</v>
      </c>
      <c r="W4" s="38">
        <f t="shared" si="4"/>
        <v>268</v>
      </c>
    </row>
    <row r="5" spans="1:23" ht="18.75" x14ac:dyDescent="0.3">
      <c r="A5" s="49" t="s">
        <v>213</v>
      </c>
      <c r="B5" s="36">
        <v>79</v>
      </c>
      <c r="C5" s="36">
        <v>78</v>
      </c>
      <c r="D5" s="37">
        <v>76</v>
      </c>
      <c r="E5" s="38">
        <f t="shared" si="1"/>
        <v>233</v>
      </c>
      <c r="G5" s="49" t="s">
        <v>216</v>
      </c>
      <c r="H5" s="36">
        <v>87</v>
      </c>
      <c r="I5" s="36">
        <v>89</v>
      </c>
      <c r="J5" s="37">
        <v>81</v>
      </c>
      <c r="K5" s="38">
        <f t="shared" si="2"/>
        <v>257</v>
      </c>
      <c r="M5" s="49" t="s">
        <v>217</v>
      </c>
      <c r="N5" s="36">
        <v>83</v>
      </c>
      <c r="O5" s="36">
        <v>82</v>
      </c>
      <c r="P5" s="37">
        <v>85</v>
      </c>
      <c r="Q5" s="38">
        <f t="shared" si="3"/>
        <v>250</v>
      </c>
      <c r="S5" s="49" t="s">
        <v>158</v>
      </c>
      <c r="T5" s="36">
        <v>108</v>
      </c>
      <c r="U5" s="36">
        <v>110</v>
      </c>
      <c r="V5" s="37">
        <v>96</v>
      </c>
      <c r="W5" s="38">
        <f t="shared" si="4"/>
        <v>314</v>
      </c>
    </row>
    <row r="6" spans="1:23" ht="19.5" thickBot="1" x14ac:dyDescent="0.35">
      <c r="A6" s="50" t="s">
        <v>204</v>
      </c>
      <c r="B6" s="39">
        <v>80</v>
      </c>
      <c r="C6" s="39">
        <v>80</v>
      </c>
      <c r="D6" s="39">
        <v>75</v>
      </c>
      <c r="E6" s="40">
        <f t="shared" si="1"/>
        <v>235</v>
      </c>
      <c r="G6" s="50"/>
      <c r="H6" s="39"/>
      <c r="I6" s="39"/>
      <c r="J6" s="39"/>
      <c r="K6" s="40"/>
      <c r="M6" s="50" t="s">
        <v>218</v>
      </c>
      <c r="N6" s="39">
        <v>82</v>
      </c>
      <c r="O6" s="39">
        <v>84</v>
      </c>
      <c r="P6" s="39">
        <v>84</v>
      </c>
      <c r="Q6" s="40">
        <f t="shared" si="3"/>
        <v>250</v>
      </c>
      <c r="S6" s="50" t="s">
        <v>220</v>
      </c>
      <c r="T6" s="39">
        <v>115</v>
      </c>
      <c r="U6" s="39">
        <v>117</v>
      </c>
      <c r="V6" s="39">
        <v>100</v>
      </c>
      <c r="W6" s="40">
        <f t="shared" si="4"/>
        <v>332</v>
      </c>
    </row>
    <row r="8" spans="1:23" ht="16.5" thickBot="1" x14ac:dyDescent="0.3">
      <c r="A8" s="2"/>
      <c r="E8" s="41"/>
      <c r="K8" s="41"/>
      <c r="M8" s="2"/>
      <c r="O8" s="1"/>
      <c r="P8" s="1"/>
    </row>
    <row r="9" spans="1:23" s="10" customFormat="1" ht="33.75" x14ac:dyDescent="0.5">
      <c r="A9" s="55" t="s">
        <v>32</v>
      </c>
      <c r="B9" s="47">
        <f>IF(COUNT(B10:B14)&gt;4,SUM(B10:B14)-MAX(B10:B14),IF(COUNT(B10:B14)=4,SUM(B10:B14),"NT"))</f>
        <v>341</v>
      </c>
      <c r="C9" s="47">
        <f>IF(COUNT(C10:C14)&gt;4,SUM(C10:C14)-MAX(C10:C14),IF(COUNT(C10:C14)=4,SUM(C10:C14),"NT"))</f>
        <v>328</v>
      </c>
      <c r="D9" s="47">
        <f>IF(COUNT(D10:D14)&gt;4,SUM(D10:D14)-MAX(D10:D14),IF(COUNT(D10:D14)=4,SUM(D10:D14),"NT"))</f>
        <v>313</v>
      </c>
      <c r="E9" s="46">
        <f>SUM(B9:D9)</f>
        <v>982</v>
      </c>
      <c r="G9" s="54" t="s">
        <v>49</v>
      </c>
      <c r="H9" s="47">
        <f>IF(COUNT(H10:H14)&gt;4,SUM(H10:H14)-MAX(H10:H14),IF(COUNT(H10:H14)=4,SUM(H10:H14),"NT"))</f>
        <v>320</v>
      </c>
      <c r="I9" s="47">
        <f>IF(COUNT(I10:I14)&gt;4,SUM(I10:I14)-MAX(I10:I14),IF(COUNT(I10:I14)=4,SUM(I10:I14),"NT"))</f>
        <v>327</v>
      </c>
      <c r="J9" s="47">
        <f>IF(COUNT(J10:J14)&gt;4,SUM(J10:J14)-MAX(J10:J14),IF(COUNT(J10:J14)=4,SUM(J10:J14),"NT"))</f>
        <v>331</v>
      </c>
      <c r="K9" s="46">
        <f>SUM(H9:J9)</f>
        <v>978</v>
      </c>
      <c r="M9" s="52" t="s">
        <v>33</v>
      </c>
      <c r="N9" s="47">
        <f>IF(COUNT(N10:N14)&gt;4,SUM(N10:N14)-MAX(N10:N14),IF(COUNT(N10:N14)=4,SUM(N10:N14),"NT"))</f>
        <v>296</v>
      </c>
      <c r="O9" s="47">
        <f>IF(COUNT(O10:O14)&gt;4,SUM(O10:O14)-MAX(O10:O14),IF(COUNT(O10:O14)=4,SUM(O10:O14),"NT"))</f>
        <v>303</v>
      </c>
      <c r="P9" s="47">
        <f>IF(COUNT(P10:P14)&gt;4,SUM(P10:P14)-MAX(P10:P14),IF(COUNT(P10:P14)=4,SUM(P10:P14),"NT"))</f>
        <v>302</v>
      </c>
      <c r="Q9" s="46">
        <f>SUM(N9:P9)</f>
        <v>901</v>
      </c>
      <c r="S9" s="68" t="s">
        <v>130</v>
      </c>
      <c r="T9" s="47">
        <f>IF(COUNT(T10:T14)&gt;4,SUM(T10:T14)-MAX(T10:T14),IF(COUNT(T10:T14)=4,SUM(T10:T14),"NT"))</f>
        <v>330</v>
      </c>
      <c r="U9" s="47">
        <f>IF(COUNT(U10:U14)&gt;4,SUM(U10:U14)-MAX(U10:U14),IF(COUNT(U10:U14)=4,SUM(U10:U14),"NT"))</f>
        <v>335</v>
      </c>
      <c r="V9" s="47">
        <f>IF(COUNT(V10:V14)&gt;4,SUM(V10:V14)-MAX(V10:V14),IF(COUNT(V10:V14)=4,SUM(V10:V14),"NT"))</f>
        <v>328</v>
      </c>
      <c r="W9" s="46">
        <f>SUM(T9:V9)</f>
        <v>993</v>
      </c>
    </row>
    <row r="10" spans="1:23" ht="18.75" x14ac:dyDescent="0.3">
      <c r="A10" s="49" t="s">
        <v>159</v>
      </c>
      <c r="B10" s="36">
        <v>73</v>
      </c>
      <c r="C10" s="36">
        <v>80</v>
      </c>
      <c r="D10" s="37">
        <v>72</v>
      </c>
      <c r="E10" s="38">
        <f>SUM(B10:D10)</f>
        <v>225</v>
      </c>
      <c r="G10" s="49" t="s">
        <v>136</v>
      </c>
      <c r="H10" s="36">
        <v>71</v>
      </c>
      <c r="I10" s="36">
        <v>76</v>
      </c>
      <c r="J10" s="37">
        <v>78</v>
      </c>
      <c r="K10" s="38">
        <f>SUM(H10:J10)</f>
        <v>225</v>
      </c>
      <c r="M10" s="49" t="s">
        <v>149</v>
      </c>
      <c r="N10" s="36">
        <v>74</v>
      </c>
      <c r="O10" s="36">
        <v>71</v>
      </c>
      <c r="P10" s="37">
        <v>74</v>
      </c>
      <c r="Q10" s="38">
        <f>SUM(N10:P10)</f>
        <v>219</v>
      </c>
      <c r="S10" s="49" t="s">
        <v>133</v>
      </c>
      <c r="T10" s="36">
        <v>74</v>
      </c>
      <c r="U10" s="36">
        <v>77</v>
      </c>
      <c r="V10" s="37">
        <v>75</v>
      </c>
      <c r="W10" s="38">
        <f>SUM(T10:V10)</f>
        <v>226</v>
      </c>
    </row>
    <row r="11" spans="1:23" ht="18.75" x14ac:dyDescent="0.3">
      <c r="A11" s="49" t="s">
        <v>221</v>
      </c>
      <c r="B11" s="36">
        <v>79</v>
      </c>
      <c r="C11" s="36">
        <v>78</v>
      </c>
      <c r="D11" s="37">
        <v>75</v>
      </c>
      <c r="E11" s="38">
        <f t="shared" ref="E11:E14" si="5">SUM(B11:D11)</f>
        <v>232</v>
      </c>
      <c r="G11" s="49" t="s">
        <v>208</v>
      </c>
      <c r="H11" s="36">
        <v>83</v>
      </c>
      <c r="I11" s="36">
        <v>77</v>
      </c>
      <c r="J11" s="37">
        <v>77</v>
      </c>
      <c r="K11" s="38">
        <f t="shared" ref="K11:K14" si="6">SUM(H11:J11)</f>
        <v>237</v>
      </c>
      <c r="M11" s="49" t="s">
        <v>150</v>
      </c>
      <c r="N11" s="36">
        <v>70</v>
      </c>
      <c r="O11" s="36">
        <v>80</v>
      </c>
      <c r="P11" s="37">
        <v>76</v>
      </c>
      <c r="Q11" s="38">
        <f t="shared" ref="Q11:Q14" si="7">SUM(N11:P11)</f>
        <v>226</v>
      </c>
      <c r="S11" s="49" t="s">
        <v>227</v>
      </c>
      <c r="T11" s="36">
        <v>83</v>
      </c>
      <c r="U11" s="36">
        <v>90</v>
      </c>
      <c r="V11" s="37">
        <v>81</v>
      </c>
      <c r="W11" s="38">
        <f t="shared" ref="W11:W14" si="8">SUM(T11:V11)</f>
        <v>254</v>
      </c>
    </row>
    <row r="12" spans="1:23" ht="18.75" x14ac:dyDescent="0.3">
      <c r="A12" s="49" t="s">
        <v>161</v>
      </c>
      <c r="B12" s="36">
        <v>93</v>
      </c>
      <c r="C12" s="36">
        <v>82</v>
      </c>
      <c r="D12" s="37">
        <v>84</v>
      </c>
      <c r="E12" s="38">
        <f t="shared" si="5"/>
        <v>259</v>
      </c>
      <c r="G12" s="49" t="s">
        <v>137</v>
      </c>
      <c r="H12" s="36">
        <v>77</v>
      </c>
      <c r="I12" s="36">
        <v>78</v>
      </c>
      <c r="J12" s="37">
        <v>83</v>
      </c>
      <c r="K12" s="38">
        <f t="shared" si="6"/>
        <v>238</v>
      </c>
      <c r="M12" s="49" t="s">
        <v>224</v>
      </c>
      <c r="N12" s="36">
        <v>88</v>
      </c>
      <c r="O12" s="36">
        <v>88</v>
      </c>
      <c r="P12" s="37">
        <v>91</v>
      </c>
      <c r="Q12" s="38">
        <f t="shared" si="7"/>
        <v>267</v>
      </c>
      <c r="S12" s="49" t="s">
        <v>228</v>
      </c>
      <c r="T12" s="36">
        <v>86</v>
      </c>
      <c r="U12" s="36">
        <v>84</v>
      </c>
      <c r="V12" s="37">
        <v>92</v>
      </c>
      <c r="W12" s="38">
        <f t="shared" si="8"/>
        <v>262</v>
      </c>
    </row>
    <row r="13" spans="1:23" ht="18.75" x14ac:dyDescent="0.3">
      <c r="A13" s="49" t="s">
        <v>160</v>
      </c>
      <c r="B13" s="36">
        <v>98</v>
      </c>
      <c r="C13" s="36">
        <v>101</v>
      </c>
      <c r="D13" s="37">
        <v>95</v>
      </c>
      <c r="E13" s="38">
        <f t="shared" si="5"/>
        <v>294</v>
      </c>
      <c r="G13" s="49" t="s">
        <v>138</v>
      </c>
      <c r="H13" s="36">
        <v>99</v>
      </c>
      <c r="I13" s="36">
        <v>96</v>
      </c>
      <c r="J13" s="37">
        <v>93</v>
      </c>
      <c r="K13" s="38">
        <f t="shared" si="6"/>
        <v>288</v>
      </c>
      <c r="M13" s="49" t="s">
        <v>225</v>
      </c>
      <c r="N13" s="36">
        <v>72</v>
      </c>
      <c r="O13" s="36">
        <v>77</v>
      </c>
      <c r="P13" s="37">
        <v>74</v>
      </c>
      <c r="Q13" s="38">
        <f t="shared" si="7"/>
        <v>223</v>
      </c>
      <c r="S13" s="49" t="s">
        <v>135</v>
      </c>
      <c r="T13" s="36">
        <v>94</v>
      </c>
      <c r="U13" s="36">
        <v>93</v>
      </c>
      <c r="V13" s="37">
        <v>88</v>
      </c>
      <c r="W13" s="38">
        <f t="shared" si="8"/>
        <v>275</v>
      </c>
    </row>
    <row r="14" spans="1:23" ht="19.5" thickBot="1" x14ac:dyDescent="0.35">
      <c r="A14" s="50" t="s">
        <v>222</v>
      </c>
      <c r="B14" s="39">
        <v>96</v>
      </c>
      <c r="C14" s="39">
        <v>88</v>
      </c>
      <c r="D14" s="39">
        <v>82</v>
      </c>
      <c r="E14" s="40">
        <f t="shared" si="5"/>
        <v>266</v>
      </c>
      <c r="G14" s="50" t="s">
        <v>223</v>
      </c>
      <c r="H14" s="39">
        <v>89</v>
      </c>
      <c r="I14" s="39">
        <v>101</v>
      </c>
      <c r="J14" s="39">
        <v>96</v>
      </c>
      <c r="K14" s="40">
        <f t="shared" si="6"/>
        <v>286</v>
      </c>
      <c r="M14" s="50" t="s">
        <v>226</v>
      </c>
      <c r="N14" s="39">
        <v>80</v>
      </c>
      <c r="O14" s="39">
        <v>75</v>
      </c>
      <c r="P14" s="39">
        <v>78</v>
      </c>
      <c r="Q14" s="40">
        <f t="shared" si="7"/>
        <v>233</v>
      </c>
      <c r="S14" s="50" t="s">
        <v>229</v>
      </c>
      <c r="T14" s="39">
        <v>87</v>
      </c>
      <c r="U14" s="39">
        <v>84</v>
      </c>
      <c r="V14" s="39">
        <v>84</v>
      </c>
      <c r="W14" s="40">
        <f t="shared" si="8"/>
        <v>255</v>
      </c>
    </row>
    <row r="16" spans="1:23" ht="15.75" thickBot="1" x14ac:dyDescent="0.25"/>
    <row r="17" spans="1:23" s="10" customFormat="1" ht="33.75" x14ac:dyDescent="0.5">
      <c r="A17" s="63" t="s">
        <v>46</v>
      </c>
      <c r="B17" s="47">
        <f>IF(COUNT(B18:B22)&gt;4,SUM(B18:B22)-MAX(B18:B22),IF(COUNT(B18:B22)=4,SUM(B18:B22),"NT"))</f>
        <v>317</v>
      </c>
      <c r="C17" s="47">
        <f>IF(COUNT(C18:C22)&gt;4,SUM(C18:C22)-MAX(C18:C22),IF(COUNT(C18:C22)=4,SUM(C18:C22),"NT"))</f>
        <v>314</v>
      </c>
      <c r="D17" s="47">
        <f>IF(COUNT(D18:D22)&gt;4,SUM(D18:D22)-MAX(D18:D22),IF(COUNT(D18:D22)=4,SUM(D18:D22),"NT"))</f>
        <v>319</v>
      </c>
      <c r="E17" s="46">
        <f>SUM(B17:D17)</f>
        <v>950</v>
      </c>
      <c r="G17" s="69" t="s">
        <v>51</v>
      </c>
      <c r="H17" s="47">
        <f>IF(COUNT(H18:H22)&gt;4,SUM(H18:H22)-MAX(H18:H22),IF(COUNT(H18:H22)=4,SUM(H18:H22),"NT"))</f>
        <v>322</v>
      </c>
      <c r="I17" s="47">
        <f>IF(COUNT(I18:I22)&gt;4,SUM(I18:I22)-MAX(I18:I22),IF(COUNT(I18:I22)=4,SUM(I18:I22),"NT"))</f>
        <v>322</v>
      </c>
      <c r="J17" s="47">
        <f>IF(COUNT(J18:J22)&gt;4,SUM(J18:J22)-MAX(J18:J22),IF(COUNT(J18:J22)=4,SUM(J18:J22),"NT"))</f>
        <v>330</v>
      </c>
      <c r="K17" s="46">
        <f>SUM(H17:J17)</f>
        <v>974</v>
      </c>
      <c r="M17" s="56" t="s">
        <v>3</v>
      </c>
      <c r="N17" s="47">
        <f>IF(COUNT(N18:N22)&gt;4,SUM(N18:N22)-MAX(N18:N22),IF(COUNT(N18:N22)=4,SUM(N18:N22),"NT"))</f>
        <v>337</v>
      </c>
      <c r="O17" s="47">
        <f t="shared" ref="O17:P17" si="9">IF(COUNT(O18:O22)&gt;4,SUM(O18:O22)-MAX(O18:O22),IF(COUNT(O18:O22)=4,SUM(O18:O22),"NT"))</f>
        <v>361</v>
      </c>
      <c r="P17" s="47">
        <f t="shared" si="9"/>
        <v>338</v>
      </c>
      <c r="Q17" s="46">
        <f>SUM(N17:P17)</f>
        <v>1036</v>
      </c>
      <c r="S17" s="64" t="s">
        <v>40</v>
      </c>
      <c r="T17" s="47">
        <f>IF(COUNT(T18:T22)&gt;4,SUM(T18:T22)-MAX(T18:T22),IF(COUNT(T18:T22)=4,SUM(T18:T22),"NT"))</f>
        <v>331</v>
      </c>
      <c r="U17" s="47">
        <f>IF(COUNT(U18:U22)&gt;4,SUM(U18:U22)-MAX(U18:U22),IF(COUNT(U18:U22)=4,SUM(U18:U22),"NT"))</f>
        <v>328</v>
      </c>
      <c r="V17" s="47">
        <f>IF(COUNT(V18:V22)&gt;4,SUM(V18:V22)-MAX(V18:V22),IF(COUNT(V18:V22)=4,SUM(V18:V22),"NT"))</f>
        <v>319</v>
      </c>
      <c r="W17" s="46">
        <f>SUM(T17:V17)</f>
        <v>978</v>
      </c>
    </row>
    <row r="18" spans="1:23" ht="18.75" x14ac:dyDescent="0.3">
      <c r="A18" s="49" t="s">
        <v>153</v>
      </c>
      <c r="B18" s="121">
        <v>75</v>
      </c>
      <c r="C18" s="121">
        <v>76</v>
      </c>
      <c r="D18" s="61">
        <v>75</v>
      </c>
      <c r="E18" s="117">
        <f>SUM(B18:D18)</f>
        <v>226</v>
      </c>
      <c r="G18" s="49" t="s">
        <v>232</v>
      </c>
      <c r="H18" s="121">
        <v>78</v>
      </c>
      <c r="I18" s="36">
        <v>81</v>
      </c>
      <c r="J18" s="37">
        <v>76</v>
      </c>
      <c r="K18" s="38">
        <f>SUM(H18:J18)</f>
        <v>235</v>
      </c>
      <c r="M18" s="49" t="s">
        <v>154</v>
      </c>
      <c r="N18" s="36">
        <v>75</v>
      </c>
      <c r="O18" s="36">
        <v>77</v>
      </c>
      <c r="P18" s="37">
        <v>73</v>
      </c>
      <c r="Q18" s="38">
        <f t="shared" ref="Q18:Q22" si="10">SUM(N18:P18)</f>
        <v>225</v>
      </c>
      <c r="S18" s="49" t="s">
        <v>162</v>
      </c>
      <c r="T18" s="36">
        <v>74</v>
      </c>
      <c r="U18" s="36">
        <v>71</v>
      </c>
      <c r="V18" s="37">
        <v>67</v>
      </c>
      <c r="W18" s="38">
        <f>SUM(T18:V18)</f>
        <v>212</v>
      </c>
    </row>
    <row r="19" spans="1:23" ht="18.75" x14ac:dyDescent="0.3">
      <c r="A19" s="49" t="s">
        <v>230</v>
      </c>
      <c r="B19" s="36">
        <v>82</v>
      </c>
      <c r="C19" s="121">
        <v>80</v>
      </c>
      <c r="D19" s="37">
        <v>86</v>
      </c>
      <c r="E19" s="38">
        <f t="shared" ref="E19:E22" si="11">SUM(B19:D19)</f>
        <v>248</v>
      </c>
      <c r="G19" s="49" t="s">
        <v>233</v>
      </c>
      <c r="H19" s="36">
        <v>74</v>
      </c>
      <c r="I19" s="36">
        <v>76</v>
      </c>
      <c r="J19" s="37">
        <v>78</v>
      </c>
      <c r="K19" s="38">
        <f t="shared" ref="K19:K22" si="12">SUM(H19:J19)</f>
        <v>228</v>
      </c>
      <c r="M19" s="49" t="s">
        <v>234</v>
      </c>
      <c r="N19" s="36">
        <v>88</v>
      </c>
      <c r="O19" s="36">
        <v>93</v>
      </c>
      <c r="P19" s="37">
        <v>88</v>
      </c>
      <c r="Q19" s="38">
        <f t="shared" si="10"/>
        <v>269</v>
      </c>
      <c r="S19" s="49" t="s">
        <v>237</v>
      </c>
      <c r="T19" s="36">
        <v>88</v>
      </c>
      <c r="U19" s="36">
        <v>78</v>
      </c>
      <c r="V19" s="37">
        <v>80</v>
      </c>
      <c r="W19" s="38">
        <f t="shared" ref="W19:W22" si="13">SUM(T19:V19)</f>
        <v>246</v>
      </c>
    </row>
    <row r="20" spans="1:23" ht="18.75" x14ac:dyDescent="0.3">
      <c r="A20" s="49" t="s">
        <v>152</v>
      </c>
      <c r="B20" s="36">
        <v>79</v>
      </c>
      <c r="C20" s="36">
        <v>80</v>
      </c>
      <c r="D20" s="37">
        <v>81</v>
      </c>
      <c r="E20" s="38">
        <f t="shared" si="11"/>
        <v>240</v>
      </c>
      <c r="G20" s="49" t="s">
        <v>175</v>
      </c>
      <c r="H20" s="36">
        <v>85</v>
      </c>
      <c r="I20" s="36">
        <v>80</v>
      </c>
      <c r="J20" s="37">
        <v>89</v>
      </c>
      <c r="K20" s="38">
        <f t="shared" si="12"/>
        <v>254</v>
      </c>
      <c r="M20" s="49" t="s">
        <v>235</v>
      </c>
      <c r="N20" s="36">
        <v>80</v>
      </c>
      <c r="O20" s="36">
        <v>98</v>
      </c>
      <c r="P20" s="37">
        <v>88</v>
      </c>
      <c r="Q20" s="38">
        <f t="shared" si="10"/>
        <v>266</v>
      </c>
      <c r="S20" s="49" t="s">
        <v>238</v>
      </c>
      <c r="T20" s="36">
        <v>82</v>
      </c>
      <c r="U20" s="36">
        <v>89</v>
      </c>
      <c r="V20" s="37">
        <v>85</v>
      </c>
      <c r="W20" s="38">
        <f t="shared" si="13"/>
        <v>256</v>
      </c>
    </row>
    <row r="21" spans="1:23" ht="18.75" x14ac:dyDescent="0.3">
      <c r="A21" s="49" t="s">
        <v>151</v>
      </c>
      <c r="B21" s="36">
        <v>81</v>
      </c>
      <c r="C21" s="36">
        <v>78</v>
      </c>
      <c r="D21" s="37">
        <v>81</v>
      </c>
      <c r="E21" s="38">
        <f t="shared" si="11"/>
        <v>240</v>
      </c>
      <c r="G21" s="49" t="s">
        <v>174</v>
      </c>
      <c r="H21" s="36">
        <v>99</v>
      </c>
      <c r="I21" s="36">
        <v>85</v>
      </c>
      <c r="J21" s="37">
        <v>87</v>
      </c>
      <c r="K21" s="38">
        <f t="shared" si="12"/>
        <v>271</v>
      </c>
      <c r="M21" s="49" t="s">
        <v>155</v>
      </c>
      <c r="N21" s="36">
        <v>94</v>
      </c>
      <c r="O21" s="36">
        <v>93</v>
      </c>
      <c r="P21" s="37">
        <v>100</v>
      </c>
      <c r="Q21" s="38">
        <f t="shared" si="10"/>
        <v>287</v>
      </c>
      <c r="S21" s="49" t="s">
        <v>239</v>
      </c>
      <c r="T21" s="36">
        <v>87</v>
      </c>
      <c r="U21" s="36">
        <v>91</v>
      </c>
      <c r="V21" s="37">
        <v>87</v>
      </c>
      <c r="W21" s="38">
        <f t="shared" si="13"/>
        <v>265</v>
      </c>
    </row>
    <row r="22" spans="1:23" ht="19.5" thickBot="1" x14ac:dyDescent="0.35">
      <c r="A22" s="50" t="s">
        <v>231</v>
      </c>
      <c r="B22" s="39">
        <v>83</v>
      </c>
      <c r="C22" s="39">
        <v>83</v>
      </c>
      <c r="D22" s="39">
        <v>82</v>
      </c>
      <c r="E22" s="40">
        <f t="shared" si="11"/>
        <v>248</v>
      </c>
      <c r="G22" s="50" t="s">
        <v>176</v>
      </c>
      <c r="H22" s="39">
        <v>85</v>
      </c>
      <c r="I22" s="39">
        <v>86</v>
      </c>
      <c r="J22" s="39">
        <v>96</v>
      </c>
      <c r="K22" s="40">
        <f t="shared" si="12"/>
        <v>267</v>
      </c>
      <c r="M22" s="50" t="s">
        <v>236</v>
      </c>
      <c r="N22" s="39">
        <v>97</v>
      </c>
      <c r="O22" s="39">
        <v>102</v>
      </c>
      <c r="P22" s="39">
        <v>89</v>
      </c>
      <c r="Q22" s="40">
        <f t="shared" si="10"/>
        <v>288</v>
      </c>
      <c r="S22" s="50" t="s">
        <v>240</v>
      </c>
      <c r="T22" s="39">
        <v>98</v>
      </c>
      <c r="U22" s="39">
        <v>90</v>
      </c>
      <c r="V22" s="39">
        <v>87</v>
      </c>
      <c r="W22" s="40">
        <f t="shared" si="13"/>
        <v>275</v>
      </c>
    </row>
    <row r="24" spans="1:23" ht="16.5" thickBot="1" x14ac:dyDescent="0.3">
      <c r="A24" s="2"/>
      <c r="E24" s="41"/>
      <c r="K24" s="41"/>
      <c r="M24" s="2"/>
      <c r="O24" s="1"/>
      <c r="P24" s="1"/>
    </row>
    <row r="25" spans="1:23" s="10" customFormat="1" ht="33.75" x14ac:dyDescent="0.5">
      <c r="A25" s="66" t="s">
        <v>52</v>
      </c>
      <c r="B25" s="47">
        <f>IF(COUNT(B26:B30)&gt;4,SUM(B26:B30)-MAX(B26:B30),IF(COUNT(B26:B30)=4,SUM(B26:B30),"NT"))</f>
        <v>316</v>
      </c>
      <c r="C25" s="47">
        <f>IF(COUNT(C26:C30)&gt;4,SUM(C26:C30)-MAX(C26:C30),IF(COUNT(C26:C30)=4,SUM(C26:C30),"NT"))</f>
        <v>324</v>
      </c>
      <c r="D25" s="47">
        <f>IF(COUNT(D26:D30)&gt;4,SUM(D26:D30)-MAX(D26:D30),IF(COUNT(D26:D30)=4,SUM(D26:D30),"NT"))</f>
        <v>321</v>
      </c>
      <c r="E25" s="46">
        <f>SUM(B25:D25)</f>
        <v>961</v>
      </c>
      <c r="G25" s="70" t="s">
        <v>54</v>
      </c>
      <c r="H25" s="47">
        <f>IF(COUNT(H26:H30)&gt;4,SUM(H26:H30)-MAX(H26:H30),IF(COUNT(H26:H30)=4,SUM(H26:H30),"NT"))</f>
        <v>318</v>
      </c>
      <c r="I25" s="47">
        <f>IF(COUNT(I26:I30)&gt;4,SUM(I26:I30)-MAX(I26:I30),IF(COUNT(I26:I30)=4,SUM(I26:I30),"NT"))</f>
        <v>304</v>
      </c>
      <c r="J25" s="47">
        <f>IF(COUNT(J26:J30)&gt;4,SUM(J26:J30)-MAX(J26:J30),IF(COUNT(J26:J30)=4,SUM(J26:J30),"NT"))</f>
        <v>303</v>
      </c>
      <c r="K25" s="46">
        <f>SUM(H25:J25)</f>
        <v>925</v>
      </c>
      <c r="M25" s="66" t="s">
        <v>241</v>
      </c>
      <c r="N25" s="47">
        <f>IF(COUNT(N26:N30)&gt;4,SUM(N26:N30)-MAX(N26:N30),IF(COUNT(N26:N30)=4,SUM(N26:N30),"NT"))</f>
        <v>326</v>
      </c>
      <c r="O25" s="47">
        <f>IF(COUNT(O26:O30)&gt;4,SUM(O26:O30)-MAX(O26:O30),IF(COUNT(O26:O30)=4,SUM(O26:O30),"NT"))</f>
        <v>326</v>
      </c>
      <c r="P25" s="47">
        <f>IF(COUNT(P26:P30)&gt;4,SUM(P26:P30)-MAX(P26:P30),IF(COUNT(P26:P30)=4,SUM(P26:P30),"NT"))</f>
        <v>340</v>
      </c>
      <c r="Q25" s="46">
        <f>SUM(N25:P25)</f>
        <v>992</v>
      </c>
      <c r="S25" s="125" t="s">
        <v>250</v>
      </c>
      <c r="T25" s="47">
        <f>IF(COUNT(T26:T30)&gt;4,SUM(T26:T30)-MAX(T26:T30),IF(COUNT(T26:T30)=4,SUM(T26:T30),"NT"))</f>
        <v>304</v>
      </c>
      <c r="U25" s="47">
        <f>IF(COUNT(U26:U30)&gt;4,SUM(U26:U30)-MAX(U26:U30),IF(COUNT(U26:U30)=4,SUM(U26:U30),"NT"))</f>
        <v>306</v>
      </c>
      <c r="V25" s="47">
        <f>IF(COUNT(V26:V30)&gt;4,SUM(V26:V30)-MAX(V26:V30),IF(COUNT(V26:V30)=4,SUM(V26:V30),"NT"))</f>
        <v>305</v>
      </c>
      <c r="W25" s="46">
        <f>SUM(T25:V25)</f>
        <v>915</v>
      </c>
    </row>
    <row r="26" spans="1:23" ht="18.75" x14ac:dyDescent="0.3">
      <c r="A26" s="49" t="s">
        <v>185</v>
      </c>
      <c r="B26" s="36">
        <v>73</v>
      </c>
      <c r="C26" s="36">
        <v>80</v>
      </c>
      <c r="D26" s="37">
        <v>77</v>
      </c>
      <c r="E26" s="38">
        <f>SUM(B26:D26)</f>
        <v>230</v>
      </c>
      <c r="G26" s="49" t="s">
        <v>188</v>
      </c>
      <c r="H26" s="36">
        <v>162</v>
      </c>
      <c r="I26" s="36">
        <v>75</v>
      </c>
      <c r="J26" s="37">
        <v>72</v>
      </c>
      <c r="K26" s="38">
        <f t="shared" ref="K26:K30" si="14">SUM(H26:J26)</f>
        <v>309</v>
      </c>
      <c r="M26" s="49" t="s">
        <v>242</v>
      </c>
      <c r="N26" s="36">
        <v>77</v>
      </c>
      <c r="O26" s="36">
        <v>77</v>
      </c>
      <c r="P26" s="37">
        <v>76</v>
      </c>
      <c r="Q26" s="38">
        <f>SUM(N26:P26)</f>
        <v>230</v>
      </c>
      <c r="S26" s="49" t="s">
        <v>251</v>
      </c>
      <c r="T26" s="36">
        <v>75</v>
      </c>
      <c r="U26" s="36">
        <v>73</v>
      </c>
      <c r="V26" s="37">
        <v>75</v>
      </c>
      <c r="W26" s="38">
        <f>SUM(T26:V26)</f>
        <v>223</v>
      </c>
    </row>
    <row r="27" spans="1:23" ht="18.75" x14ac:dyDescent="0.3">
      <c r="A27" s="49" t="s">
        <v>184</v>
      </c>
      <c r="B27" s="36">
        <v>78</v>
      </c>
      <c r="C27" s="36">
        <v>82</v>
      </c>
      <c r="D27" s="37">
        <v>73</v>
      </c>
      <c r="E27" s="38">
        <f t="shared" ref="E27:E30" si="15">SUM(B27:D27)</f>
        <v>233</v>
      </c>
      <c r="G27" s="49" t="s">
        <v>189</v>
      </c>
      <c r="H27" s="36">
        <v>80</v>
      </c>
      <c r="I27" s="36">
        <v>77</v>
      </c>
      <c r="J27" s="37">
        <v>71</v>
      </c>
      <c r="K27" s="38">
        <f t="shared" si="14"/>
        <v>228</v>
      </c>
      <c r="M27" s="49" t="s">
        <v>243</v>
      </c>
      <c r="N27" s="36">
        <v>73</v>
      </c>
      <c r="O27" s="36">
        <v>76</v>
      </c>
      <c r="P27" s="37">
        <v>81</v>
      </c>
      <c r="Q27" s="38">
        <f t="shared" ref="Q27:Q30" si="16">SUM(N27:P27)</f>
        <v>230</v>
      </c>
      <c r="S27" s="49" t="s">
        <v>252</v>
      </c>
      <c r="T27" s="36">
        <v>162</v>
      </c>
      <c r="U27" s="36">
        <v>162</v>
      </c>
      <c r="V27" s="37">
        <v>73</v>
      </c>
      <c r="W27" s="38">
        <f t="shared" ref="W27:W30" si="17">SUM(T27:V27)</f>
        <v>397</v>
      </c>
    </row>
    <row r="28" spans="1:23" ht="18.75" x14ac:dyDescent="0.3">
      <c r="A28" s="49" t="s">
        <v>247</v>
      </c>
      <c r="B28" s="36">
        <v>82</v>
      </c>
      <c r="C28" s="36">
        <v>78</v>
      </c>
      <c r="D28" s="37">
        <v>89</v>
      </c>
      <c r="E28" s="38">
        <f t="shared" si="15"/>
        <v>249</v>
      </c>
      <c r="G28" s="49" t="s">
        <v>191</v>
      </c>
      <c r="H28" s="36">
        <v>80</v>
      </c>
      <c r="I28" s="36">
        <v>80</v>
      </c>
      <c r="J28" s="37">
        <v>81</v>
      </c>
      <c r="K28" s="38">
        <f t="shared" si="14"/>
        <v>241</v>
      </c>
      <c r="M28" s="49" t="s">
        <v>244</v>
      </c>
      <c r="N28" s="36">
        <v>86</v>
      </c>
      <c r="O28" s="36">
        <v>85</v>
      </c>
      <c r="P28" s="37">
        <v>91</v>
      </c>
      <c r="Q28" s="38">
        <f t="shared" si="16"/>
        <v>262</v>
      </c>
      <c r="S28" s="49" t="s">
        <v>253</v>
      </c>
      <c r="T28" s="36">
        <v>74</v>
      </c>
      <c r="U28" s="36">
        <v>72</v>
      </c>
      <c r="V28" s="37">
        <v>78</v>
      </c>
      <c r="W28" s="38">
        <f t="shared" si="17"/>
        <v>224</v>
      </c>
    </row>
    <row r="29" spans="1:23" ht="20.100000000000001" customHeight="1" x14ac:dyDescent="0.3">
      <c r="A29" s="49" t="s">
        <v>186</v>
      </c>
      <c r="B29" s="36">
        <v>83</v>
      </c>
      <c r="C29" s="36">
        <v>84</v>
      </c>
      <c r="D29" s="37">
        <v>86</v>
      </c>
      <c r="E29" s="38">
        <f t="shared" si="15"/>
        <v>253</v>
      </c>
      <c r="G29" s="49" t="s">
        <v>248</v>
      </c>
      <c r="H29" s="36">
        <v>78</v>
      </c>
      <c r="I29" s="36">
        <v>77</v>
      </c>
      <c r="J29" s="37">
        <v>81</v>
      </c>
      <c r="K29" s="38">
        <f t="shared" si="14"/>
        <v>236</v>
      </c>
      <c r="M29" s="49" t="s">
        <v>245</v>
      </c>
      <c r="N29" s="36">
        <v>90</v>
      </c>
      <c r="O29" s="36">
        <v>88</v>
      </c>
      <c r="P29" s="37">
        <v>92</v>
      </c>
      <c r="Q29" s="38">
        <f t="shared" si="16"/>
        <v>270</v>
      </c>
      <c r="S29" s="49" t="s">
        <v>254</v>
      </c>
      <c r="T29" s="36">
        <v>79</v>
      </c>
      <c r="U29" s="36">
        <v>77</v>
      </c>
      <c r="V29" s="37">
        <v>79</v>
      </c>
      <c r="W29" s="38">
        <f t="shared" si="17"/>
        <v>235</v>
      </c>
    </row>
    <row r="30" spans="1:23" ht="19.5" customHeight="1" thickBot="1" x14ac:dyDescent="0.35">
      <c r="A30" s="50" t="s">
        <v>187</v>
      </c>
      <c r="B30" s="39">
        <v>91</v>
      </c>
      <c r="C30" s="39">
        <v>91</v>
      </c>
      <c r="D30" s="39">
        <v>85</v>
      </c>
      <c r="E30" s="40">
        <f t="shared" si="15"/>
        <v>267</v>
      </c>
      <c r="G30" s="50" t="s">
        <v>249</v>
      </c>
      <c r="H30" s="39">
        <v>80</v>
      </c>
      <c r="I30" s="39">
        <v>75</v>
      </c>
      <c r="J30" s="39">
        <v>79</v>
      </c>
      <c r="K30" s="40">
        <f t="shared" si="14"/>
        <v>234</v>
      </c>
      <c r="M30" s="50" t="s">
        <v>246</v>
      </c>
      <c r="N30" s="39">
        <v>94</v>
      </c>
      <c r="O30" s="39">
        <v>101</v>
      </c>
      <c r="P30" s="39">
        <v>95</v>
      </c>
      <c r="Q30" s="40">
        <f t="shared" si="16"/>
        <v>290</v>
      </c>
      <c r="S30" s="50" t="s">
        <v>255</v>
      </c>
      <c r="T30" s="39">
        <v>76</v>
      </c>
      <c r="U30" s="39">
        <v>84</v>
      </c>
      <c r="V30" s="39">
        <v>84</v>
      </c>
      <c r="W30" s="40">
        <f t="shared" si="17"/>
        <v>244</v>
      </c>
    </row>
    <row r="31" spans="1:23" ht="15.75" customHeight="1" x14ac:dyDescent="0.25">
      <c r="A31" s="11"/>
      <c r="B31" s="41"/>
      <c r="C31" s="41"/>
      <c r="D31" s="41"/>
      <c r="E31" s="41"/>
      <c r="H31" s="41"/>
      <c r="I31" s="41"/>
      <c r="J31" s="41"/>
      <c r="K31" s="41"/>
      <c r="M31" s="11"/>
      <c r="N31" s="1"/>
      <c r="O31" s="1"/>
      <c r="P31" s="1"/>
    </row>
    <row r="32" spans="1:23" ht="15.75" customHeight="1" thickBot="1" x14ac:dyDescent="0.3">
      <c r="A32" s="11"/>
      <c r="B32" s="41"/>
      <c r="C32" s="41"/>
      <c r="D32" s="41"/>
      <c r="E32" s="41"/>
      <c r="H32" s="41"/>
      <c r="I32" s="41"/>
      <c r="J32" s="41"/>
      <c r="K32" s="41"/>
      <c r="M32" s="1"/>
      <c r="N32" s="1"/>
      <c r="O32" s="1"/>
      <c r="P32" s="1"/>
    </row>
    <row r="33" spans="1:27" s="10" customFormat="1" ht="33.75" x14ac:dyDescent="0.5">
      <c r="A33" s="57" t="s">
        <v>34</v>
      </c>
      <c r="B33" s="47">
        <f>IF(COUNT(B34:B38)&gt;4,SUM(B34:B38)-MAX(B34:B38),IF(COUNT(B34:B38)=4,SUM(B34:B38),"NT"))</f>
        <v>401</v>
      </c>
      <c r="C33" s="47">
        <f>IF(COUNT(C34:C38)&gt;4,SUM(C34:C38)-MAX(C34:C38),IF(COUNT(C34:C38)=4,SUM(C34:C38),"NT"))</f>
        <v>377</v>
      </c>
      <c r="D33" s="47">
        <f>IF(COUNT(D34:D38)&gt;4,SUM(D34:D38)-MAX(D34:D38),IF(COUNT(D34:D38)=4,SUM(D34:D38),"NT"))</f>
        <v>425</v>
      </c>
      <c r="E33" s="46">
        <f>SUM(B33:D33)</f>
        <v>1203</v>
      </c>
      <c r="G33" s="59" t="s">
        <v>55</v>
      </c>
      <c r="H33" s="47">
        <f>IF(COUNT(H34:H38)&gt;4,SUM(H34:H38)-MAX(H34:H38),IF(COUNT(H34:H38)=4,SUM(H34:H38),"NT"))</f>
        <v>301</v>
      </c>
      <c r="I33" s="47">
        <f>IF(COUNT(I34:I38)&gt;4,SUM(I34:I38)-MAX(I34:I38),IF(COUNT(I34:I38)=4,SUM(I34:I38),"NT"))</f>
        <v>297</v>
      </c>
      <c r="J33" s="47">
        <f>IF(COUNT(J34:J38)&gt;4,SUM(J34:J38)-MAX(J34:J38),IF(COUNT(J34:J38)=4,SUM(J34:J38),"NT"))</f>
        <v>299</v>
      </c>
      <c r="K33" s="46">
        <f>SUM(H33:J33)</f>
        <v>897</v>
      </c>
      <c r="M33" s="58" t="s">
        <v>41</v>
      </c>
      <c r="N33" s="47">
        <f>IF(COUNT(N34:N38)&gt;4,SUM(N34:N38)-MAX(N34:N38),IF(COUNT(N34:N38)=4,SUM(N34:N38),"NT"))</f>
        <v>355</v>
      </c>
      <c r="O33" s="47">
        <f>IF(COUNT(O34:O38)&gt;4,SUM(O34:O38)-MAX(O34:O38),IF(COUNT(O34:O38)=4,SUM(O34:O38),"NT"))</f>
        <v>349</v>
      </c>
      <c r="P33" s="47">
        <f>IF(COUNT(P34:P38)&gt;4,SUM(P34:P38)-MAX(P34:P38),IF(COUNT(P34:P38)=4,SUM(P34:P38),"NT"))</f>
        <v>339</v>
      </c>
      <c r="Q33" s="46">
        <f>SUM(N33:P33)</f>
        <v>1043</v>
      </c>
      <c r="S33" s="126" t="s">
        <v>263</v>
      </c>
      <c r="T33" s="47">
        <f>IF(COUNT(T34:T38)&gt;4,SUM(T34:T38)-MAX(T34:T38),IF(COUNT(T34:T38)=4,SUM(T34:T38),"NT"))</f>
        <v>364</v>
      </c>
      <c r="U33" s="47">
        <f>IF(COUNT(U34:U38)&gt;4,SUM(U34:U38)-MAX(U34:U38),IF(COUNT(U34:U38)=4,SUM(U34:U38),"NT"))</f>
        <v>393</v>
      </c>
      <c r="V33" s="47">
        <f>IF(COUNT(V34:V38)&gt;4,SUM(V34:V38)-MAX(V34:V38),IF(COUNT(V34:V38)=4,SUM(V34:V38),"NT"))</f>
        <v>368</v>
      </c>
      <c r="W33" s="46">
        <f>SUM(T33:V33)</f>
        <v>1125</v>
      </c>
      <c r="AA33"/>
    </row>
    <row r="34" spans="1:27" ht="18.75" x14ac:dyDescent="0.3">
      <c r="A34" s="49" t="s">
        <v>144</v>
      </c>
      <c r="B34" s="36">
        <v>94</v>
      </c>
      <c r="C34" s="36">
        <v>86</v>
      </c>
      <c r="D34" s="37">
        <v>199</v>
      </c>
      <c r="E34" s="38">
        <f>SUM(B34:D34)</f>
        <v>379</v>
      </c>
      <c r="G34" s="49" t="s">
        <v>166</v>
      </c>
      <c r="H34" s="36">
        <v>70</v>
      </c>
      <c r="I34" s="36">
        <v>74</v>
      </c>
      <c r="J34" s="37">
        <v>74</v>
      </c>
      <c r="K34" s="38">
        <f>SUM(H34:J34)</f>
        <v>218</v>
      </c>
      <c r="M34" s="49" t="s">
        <v>147</v>
      </c>
      <c r="N34" s="36">
        <v>80</v>
      </c>
      <c r="O34" s="36">
        <v>79</v>
      </c>
      <c r="P34" s="37">
        <v>79</v>
      </c>
      <c r="Q34" s="38">
        <f>SUM(N34:P34)</f>
        <v>238</v>
      </c>
      <c r="S34" s="49" t="s">
        <v>264</v>
      </c>
      <c r="T34" s="36">
        <v>81</v>
      </c>
      <c r="U34" s="36">
        <v>96</v>
      </c>
      <c r="V34" s="37">
        <v>85</v>
      </c>
      <c r="W34" s="38">
        <f>SUM(T34:V34)</f>
        <v>262</v>
      </c>
    </row>
    <row r="35" spans="1:27" ht="18.75" x14ac:dyDescent="0.3">
      <c r="A35" s="49" t="s">
        <v>256</v>
      </c>
      <c r="B35" s="36">
        <v>98</v>
      </c>
      <c r="C35" s="36">
        <v>83</v>
      </c>
      <c r="D35" s="37">
        <v>87</v>
      </c>
      <c r="E35" s="38">
        <f t="shared" ref="E35:E37" si="18">SUM(B35:D35)</f>
        <v>268</v>
      </c>
      <c r="G35" s="49" t="s">
        <v>165</v>
      </c>
      <c r="H35" s="36">
        <v>73</v>
      </c>
      <c r="I35" s="36">
        <v>70</v>
      </c>
      <c r="J35" s="37">
        <v>69</v>
      </c>
      <c r="K35" s="38">
        <f t="shared" ref="K35:K38" si="19">SUM(H35:J35)</f>
        <v>212</v>
      </c>
      <c r="M35" s="49" t="s">
        <v>261</v>
      </c>
      <c r="N35" s="36">
        <v>91</v>
      </c>
      <c r="O35" s="36">
        <v>85</v>
      </c>
      <c r="P35" s="37">
        <v>83</v>
      </c>
      <c r="Q35" s="62">
        <f t="shared" ref="Q35:Q38" si="20">SUM(N35:P35)</f>
        <v>259</v>
      </c>
      <c r="S35" s="49" t="s">
        <v>265</v>
      </c>
      <c r="T35" s="36">
        <v>92</v>
      </c>
      <c r="U35" s="36">
        <v>100</v>
      </c>
      <c r="V35" s="37">
        <v>92</v>
      </c>
      <c r="W35" s="38">
        <f t="shared" ref="W35:W38" si="21">SUM(T35:V35)</f>
        <v>284</v>
      </c>
    </row>
    <row r="36" spans="1:27" ht="18.75" x14ac:dyDescent="0.3">
      <c r="A36" s="49" t="s">
        <v>145</v>
      </c>
      <c r="B36" s="36">
        <v>100</v>
      </c>
      <c r="C36" s="36">
        <v>99</v>
      </c>
      <c r="D36" s="37">
        <v>93</v>
      </c>
      <c r="E36" s="38">
        <f t="shared" si="18"/>
        <v>292</v>
      </c>
      <c r="G36" s="49" t="s">
        <v>167</v>
      </c>
      <c r="H36" s="36">
        <v>78</v>
      </c>
      <c r="I36" s="36">
        <v>79</v>
      </c>
      <c r="J36" s="37">
        <v>77</v>
      </c>
      <c r="K36" s="38">
        <f t="shared" si="19"/>
        <v>234</v>
      </c>
      <c r="M36" s="49" t="s">
        <v>148</v>
      </c>
      <c r="N36" s="36">
        <v>86</v>
      </c>
      <c r="O36" s="36">
        <v>86</v>
      </c>
      <c r="P36" s="37">
        <v>83</v>
      </c>
      <c r="Q36" s="38">
        <f t="shared" si="20"/>
        <v>255</v>
      </c>
      <c r="S36" s="49" t="s">
        <v>266</v>
      </c>
      <c r="T36" s="36">
        <v>106</v>
      </c>
      <c r="U36" s="36">
        <v>107</v>
      </c>
      <c r="V36" s="37">
        <v>101</v>
      </c>
      <c r="W36" s="38">
        <f t="shared" si="21"/>
        <v>314</v>
      </c>
    </row>
    <row r="37" spans="1:27" ht="20.100000000000001" customHeight="1" x14ac:dyDescent="0.3">
      <c r="A37" s="49" t="s">
        <v>257</v>
      </c>
      <c r="B37" s="36">
        <v>122</v>
      </c>
      <c r="C37" s="36">
        <v>128</v>
      </c>
      <c r="D37" s="37">
        <v>127</v>
      </c>
      <c r="E37" s="38">
        <f t="shared" si="18"/>
        <v>377</v>
      </c>
      <c r="G37" s="49" t="s">
        <v>259</v>
      </c>
      <c r="H37" s="36">
        <v>80</v>
      </c>
      <c r="I37" s="36">
        <v>76</v>
      </c>
      <c r="J37" s="37">
        <v>79</v>
      </c>
      <c r="K37" s="38">
        <f t="shared" si="19"/>
        <v>235</v>
      </c>
      <c r="M37" s="49" t="s">
        <v>262</v>
      </c>
      <c r="N37" s="36">
        <v>98</v>
      </c>
      <c r="O37" s="36">
        <v>99</v>
      </c>
      <c r="P37" s="37">
        <v>94</v>
      </c>
      <c r="Q37" s="38">
        <f t="shared" si="20"/>
        <v>291</v>
      </c>
      <c r="S37" s="49" t="s">
        <v>267</v>
      </c>
      <c r="T37" s="36">
        <v>98</v>
      </c>
      <c r="U37" s="36">
        <v>100</v>
      </c>
      <c r="V37" s="37">
        <v>93</v>
      </c>
      <c r="W37" s="38">
        <f t="shared" si="21"/>
        <v>291</v>
      </c>
    </row>
    <row r="38" spans="1:27" ht="19.5" thickBot="1" x14ac:dyDescent="0.35">
      <c r="A38" s="50" t="s">
        <v>258</v>
      </c>
      <c r="B38" s="39">
        <v>109</v>
      </c>
      <c r="C38" s="39">
        <v>109</v>
      </c>
      <c r="D38" s="39">
        <v>118</v>
      </c>
      <c r="E38" s="40">
        <f>SUM(B38:D38)</f>
        <v>336</v>
      </c>
      <c r="G38" s="50" t="s">
        <v>260</v>
      </c>
      <c r="H38" s="39">
        <v>91</v>
      </c>
      <c r="I38" s="39">
        <v>77</v>
      </c>
      <c r="J38" s="39">
        <v>83</v>
      </c>
      <c r="K38" s="40">
        <f t="shared" si="19"/>
        <v>251</v>
      </c>
      <c r="M38" s="50"/>
      <c r="N38" s="39"/>
      <c r="O38" s="39"/>
      <c r="P38" s="39"/>
      <c r="Q38" s="40">
        <f t="shared" si="20"/>
        <v>0</v>
      </c>
      <c r="S38" s="50" t="s">
        <v>268</v>
      </c>
      <c r="T38" s="39">
        <v>93</v>
      </c>
      <c r="U38" s="39">
        <v>97</v>
      </c>
      <c r="V38" s="39">
        <v>98</v>
      </c>
      <c r="W38" s="40">
        <f t="shared" si="21"/>
        <v>288</v>
      </c>
    </row>
    <row r="39" spans="1:27" ht="15.75" x14ac:dyDescent="0.25">
      <c r="A39" s="1"/>
      <c r="B39" s="41"/>
      <c r="C39" s="41"/>
      <c r="D39" s="41" t="s">
        <v>323</v>
      </c>
      <c r="E39" s="41"/>
      <c r="H39" s="41"/>
      <c r="I39" s="41"/>
      <c r="J39" s="41"/>
      <c r="K39" s="41"/>
      <c r="M39" s="11"/>
      <c r="N39" s="1"/>
      <c r="O39" s="1"/>
      <c r="P39" s="1"/>
    </row>
    <row r="40" spans="1:27" ht="15.75" thickBot="1" x14ac:dyDescent="0.25"/>
    <row r="41" spans="1:27" s="10" customFormat="1" ht="33.75" x14ac:dyDescent="0.5">
      <c r="A41" s="65" t="s">
        <v>194</v>
      </c>
      <c r="B41" s="47">
        <f>IF(COUNT(B42:B46)&gt;4,SUM(B42:B46)-MAX(B42:B46),IF(COUNT(B42:B46)=4,SUM(B42:B46),"NT"))</f>
        <v>327</v>
      </c>
      <c r="C41" s="47">
        <f>IF(COUNT(C42:C46)&gt;4,SUM(C42:C46)-MAX(C42:C46),IF(COUNT(C42:C46)=4,SUM(C42:C46),"NT"))</f>
        <v>327</v>
      </c>
      <c r="D41" s="47">
        <f>IF(COUNT(D42:D46)&gt;4,SUM(D42:D46)-MAX(D42:D46),IF(COUNT(D42:D46)=4,SUM(D42:D46),"NT"))</f>
        <v>325</v>
      </c>
      <c r="E41" s="46">
        <f>SUM(B41:D41)</f>
        <v>979</v>
      </c>
      <c r="G41" s="51" t="s">
        <v>39</v>
      </c>
      <c r="H41" s="47">
        <f>IF(COUNT(H42:H46)&gt;4,SUM(H42:H46)-MAX(H42:H46),IF(COUNT(H42:H46)=4,SUM(H42:H46),"NT"))</f>
        <v>386</v>
      </c>
      <c r="I41" s="47">
        <f t="shared" ref="I41:J41" si="22">IF(COUNT(I42:I46)&gt;4,SUM(I42:I46)-MAX(I42:I46),IF(COUNT(I42:I46)=4,SUM(I42:I46),"NT"))</f>
        <v>382</v>
      </c>
      <c r="J41" s="47">
        <f t="shared" si="22"/>
        <v>407</v>
      </c>
      <c r="K41" s="46">
        <f>SUM(H41:J41)</f>
        <v>1175</v>
      </c>
      <c r="L41"/>
      <c r="M41" s="72" t="s">
        <v>56</v>
      </c>
      <c r="N41" s="47">
        <f>IF(COUNT(N42:N46)&gt;4,SUM(N42:N46)-MAX(N42:N46),IF(COUNT(N42:N46)=4,SUM(N42:N46),"NT"))</f>
        <v>347</v>
      </c>
      <c r="O41" s="47">
        <f>IF(COUNT(O42:O46)&gt;4,SUM(O42:O46)-MAX(O42:O46),IF(COUNT(O42:O46)=4,SUM(O42:O46),"NT"))</f>
        <v>323</v>
      </c>
      <c r="P41" s="47">
        <f>IF(COUNT(P42:P46)&gt;4,SUM(P42:P46)-MAX(P42:P46),IF(COUNT(P42:P46)=4,SUM(P42:P46),"NT"))</f>
        <v>322</v>
      </c>
      <c r="Q41" s="46">
        <f>SUM(N41:P41)</f>
        <v>992</v>
      </c>
      <c r="R41"/>
      <c r="S41" s="120"/>
      <c r="T41" s="47" t="str">
        <f>IF(COUNT(T42:T46)&gt;4,SUM(T42:T46)-MAX(T42:T46),IF(COUNT(T42:T46)=4,SUM(T42:T46),"NT"))</f>
        <v>NT</v>
      </c>
      <c r="U41" s="47" t="str">
        <f>IF(COUNT(U42:U46)&gt;4,SUM(U42:U46)-MAX(U42:U46),IF(COUNT(U42:U46)=4,SUM(U42:U46),"NT"))</f>
        <v>NT</v>
      </c>
      <c r="V41" s="47" t="str">
        <f>IF(COUNT(V42:V46)&gt;4,SUM(V42:V46)-MAX(V42:V46),IF(COUNT(V42:V46)=4,SUM(V42:V46),"NT"))</f>
        <v>NT</v>
      </c>
      <c r="W41" s="46">
        <f>SUM(T41:V41)</f>
        <v>0</v>
      </c>
    </row>
    <row r="42" spans="1:27" ht="18.75" x14ac:dyDescent="0.3">
      <c r="A42" s="49" t="s">
        <v>121</v>
      </c>
      <c r="B42" s="36">
        <v>77</v>
      </c>
      <c r="C42" s="36">
        <v>81</v>
      </c>
      <c r="D42" s="37">
        <v>78</v>
      </c>
      <c r="E42" s="38">
        <f>SUM(B42:D42)</f>
        <v>236</v>
      </c>
      <c r="G42" s="49" t="s">
        <v>206</v>
      </c>
      <c r="H42" s="36">
        <v>81</v>
      </c>
      <c r="I42" s="36">
        <v>79</v>
      </c>
      <c r="J42" s="37">
        <v>77</v>
      </c>
      <c r="K42" s="38">
        <f>SUM(H42:J42)</f>
        <v>237</v>
      </c>
      <c r="M42" s="49" t="s">
        <v>172</v>
      </c>
      <c r="N42" s="36">
        <v>77</v>
      </c>
      <c r="O42" s="36">
        <v>73</v>
      </c>
      <c r="P42" s="37">
        <v>73</v>
      </c>
      <c r="Q42" s="38">
        <f>SUM(N42:P42)</f>
        <v>223</v>
      </c>
      <c r="S42" s="49"/>
      <c r="T42" s="36"/>
      <c r="U42" s="36"/>
      <c r="V42" s="37"/>
      <c r="W42" s="38">
        <f>SUM(T42:V42)</f>
        <v>0</v>
      </c>
    </row>
    <row r="43" spans="1:27" ht="18.75" x14ac:dyDescent="0.3">
      <c r="A43" s="49" t="s">
        <v>123</v>
      </c>
      <c r="B43" s="36">
        <v>85</v>
      </c>
      <c r="C43" s="36">
        <v>78</v>
      </c>
      <c r="D43" s="37">
        <v>80</v>
      </c>
      <c r="E43" s="38">
        <f t="shared" ref="E43:E46" si="23">SUM(B43:D43)</f>
        <v>243</v>
      </c>
      <c r="G43" s="49" t="s">
        <v>207</v>
      </c>
      <c r="H43" s="36">
        <v>85</v>
      </c>
      <c r="I43" s="36">
        <v>89</v>
      </c>
      <c r="J43" s="37">
        <v>80</v>
      </c>
      <c r="K43" s="38">
        <f t="shared" ref="K43:K46" si="24">SUM(H43:J43)</f>
        <v>254</v>
      </c>
      <c r="M43" s="49" t="s">
        <v>173</v>
      </c>
      <c r="N43" s="36">
        <v>79</v>
      </c>
      <c r="O43" s="36">
        <v>80</v>
      </c>
      <c r="P43" s="37">
        <v>77</v>
      </c>
      <c r="Q43" s="38">
        <f t="shared" ref="Q43:Q46" si="25">SUM(N43:P43)</f>
        <v>236</v>
      </c>
      <c r="S43" s="49"/>
      <c r="T43" s="36"/>
      <c r="U43" s="36"/>
      <c r="V43" s="37"/>
      <c r="W43" s="38">
        <f t="shared" ref="W43:W46" si="26">SUM(T43:V43)</f>
        <v>0</v>
      </c>
    </row>
    <row r="44" spans="1:27" ht="18.75" x14ac:dyDescent="0.3">
      <c r="A44" s="49" t="s">
        <v>122</v>
      </c>
      <c r="B44" s="36">
        <v>85</v>
      </c>
      <c r="C44" s="36">
        <v>88</v>
      </c>
      <c r="D44" s="37">
        <v>80</v>
      </c>
      <c r="E44" s="38">
        <f t="shared" si="23"/>
        <v>253</v>
      </c>
      <c r="G44" s="49" t="s">
        <v>271</v>
      </c>
      <c r="H44" s="36">
        <v>97</v>
      </c>
      <c r="I44" s="36">
        <v>89</v>
      </c>
      <c r="J44" s="37">
        <v>88</v>
      </c>
      <c r="K44" s="38">
        <f t="shared" si="24"/>
        <v>274</v>
      </c>
      <c r="M44" s="49" t="s">
        <v>273</v>
      </c>
      <c r="N44" s="36">
        <v>93</v>
      </c>
      <c r="O44" s="36">
        <v>84</v>
      </c>
      <c r="P44" s="37">
        <v>82</v>
      </c>
      <c r="Q44" s="38">
        <f t="shared" si="25"/>
        <v>259</v>
      </c>
      <c r="S44" s="49"/>
      <c r="T44" s="36"/>
      <c r="U44" s="36"/>
      <c r="V44" s="37"/>
      <c r="W44" s="38">
        <f t="shared" si="26"/>
        <v>0</v>
      </c>
    </row>
    <row r="45" spans="1:27" ht="18.75" x14ac:dyDescent="0.3">
      <c r="A45" s="49" t="s">
        <v>269</v>
      </c>
      <c r="B45" s="36">
        <v>87</v>
      </c>
      <c r="C45" s="36">
        <v>162</v>
      </c>
      <c r="D45" s="37">
        <v>88</v>
      </c>
      <c r="E45" s="38">
        <f t="shared" si="23"/>
        <v>337</v>
      </c>
      <c r="G45" s="49" t="s">
        <v>272</v>
      </c>
      <c r="H45" s="36">
        <v>123</v>
      </c>
      <c r="I45" s="36">
        <v>125</v>
      </c>
      <c r="J45" s="37">
        <v>162</v>
      </c>
      <c r="K45" s="38">
        <f t="shared" si="24"/>
        <v>410</v>
      </c>
      <c r="M45" s="49" t="s">
        <v>274</v>
      </c>
      <c r="N45" s="36">
        <v>98</v>
      </c>
      <c r="O45" s="36">
        <v>86</v>
      </c>
      <c r="P45" s="37">
        <v>90</v>
      </c>
      <c r="Q45" s="38">
        <f t="shared" si="25"/>
        <v>274</v>
      </c>
      <c r="S45" s="49"/>
      <c r="T45" s="36"/>
      <c r="U45" s="36"/>
      <c r="V45" s="37"/>
      <c r="W45" s="38">
        <f t="shared" si="26"/>
        <v>0</v>
      </c>
    </row>
    <row r="46" spans="1:27" ht="19.5" thickBot="1" x14ac:dyDescent="0.35">
      <c r="A46" s="50" t="s">
        <v>270</v>
      </c>
      <c r="B46" s="39">
        <v>80</v>
      </c>
      <c r="C46" s="39">
        <v>80</v>
      </c>
      <c r="D46" s="39">
        <v>87</v>
      </c>
      <c r="E46" s="40">
        <f t="shared" si="23"/>
        <v>247</v>
      </c>
      <c r="G46" s="50"/>
      <c r="H46" s="39"/>
      <c r="I46" s="39"/>
      <c r="J46" s="39"/>
      <c r="K46" s="40">
        <f t="shared" si="24"/>
        <v>0</v>
      </c>
      <c r="M46" s="50" t="s">
        <v>275</v>
      </c>
      <c r="N46" s="39">
        <v>101</v>
      </c>
      <c r="O46" s="39">
        <v>97</v>
      </c>
      <c r="P46" s="39">
        <v>96</v>
      </c>
      <c r="Q46" s="40">
        <f t="shared" si="25"/>
        <v>294</v>
      </c>
      <c r="S46" s="50"/>
      <c r="T46" s="39"/>
      <c r="U46" s="39"/>
      <c r="V46" s="39"/>
      <c r="W46" s="40">
        <f t="shared" si="26"/>
        <v>0</v>
      </c>
    </row>
    <row r="47" spans="1:27" ht="15.75" x14ac:dyDescent="0.25">
      <c r="G47" s="1"/>
      <c r="H47" s="41"/>
      <c r="I47" s="41"/>
      <c r="J47" s="41"/>
      <c r="K47" s="41"/>
    </row>
    <row r="48" spans="1:27" ht="16.5" thickBot="1" x14ac:dyDescent="0.3">
      <c r="A48" s="11"/>
      <c r="B48" s="41"/>
      <c r="C48" s="41"/>
      <c r="D48" s="41"/>
      <c r="E48" s="41"/>
      <c r="H48" s="41"/>
      <c r="I48" s="41"/>
      <c r="J48" s="41"/>
      <c r="K48" s="41"/>
      <c r="M48" s="1"/>
      <c r="N48" s="1"/>
      <c r="O48" s="1"/>
      <c r="P48" s="1"/>
    </row>
    <row r="49" spans="1:23" ht="33.75" x14ac:dyDescent="0.5">
      <c r="A49" s="71" t="s">
        <v>120</v>
      </c>
      <c r="B49" s="47">
        <f>IF(COUNT(B50:B54)&gt;4,SUM(B50:B54)-MAX(B50:B54),IF(COUNT(B50:B54)=4,SUM(B50:B54),"NT"))</f>
        <v>331</v>
      </c>
      <c r="C49" s="47">
        <f>IF(COUNT(C50:C54)&gt;4,SUM(C50:C54)-MAX(C50:C54),IF(COUNT(C50:C54)=4,SUM(C50:C54),"NT"))</f>
        <v>359</v>
      </c>
      <c r="D49" s="47">
        <f>IF(COUNT(D50:D54)&gt;4,SUM(D50:D54)-MAX(D50:D54),IF(COUNT(D50:D54)=4,SUM(D50:D54),"NT"))</f>
        <v>333</v>
      </c>
      <c r="E49" s="46">
        <f>SUM(B49:D49)</f>
        <v>1023</v>
      </c>
      <c r="G49" s="127" t="s">
        <v>277</v>
      </c>
      <c r="H49" s="47">
        <f>IF(COUNT(H50:H54)&gt;4,SUM(H50:H54)-MAX(H50:H54),IF(COUNT(H50:H54)=4,SUM(H50:H54),"NT"))</f>
        <v>337</v>
      </c>
      <c r="I49" s="47">
        <f>IF(COUNT(I50:I54)&gt;4,SUM(I50:I54)-MAX(I50:I54),IF(COUNT(I50:I54)=4,SUM(I50:I54),"NT"))</f>
        <v>334</v>
      </c>
      <c r="J49" s="47">
        <f>IF(COUNT(J50:J54)&gt;4,SUM(J50:J54)-MAX(J50:J54),IF(COUNT(J50:J54)=4,SUM(J50:J54),"NT"))</f>
        <v>307</v>
      </c>
      <c r="K49" s="46">
        <f>SUM(H49:J49)</f>
        <v>978</v>
      </c>
      <c r="M49" s="67" t="s">
        <v>58</v>
      </c>
      <c r="N49" s="47">
        <f>IF(COUNT(N50:N54)&gt;4,SUM(N50:N54)-MAX(N50:N54),IF(COUNT(N50:N54)=4,SUM(N50:N54),"NT"))</f>
        <v>297</v>
      </c>
      <c r="O49" s="47">
        <f>IF(COUNT(O50:O54)&gt;4,SUM(O50:O54)-MAX(O50:O54),IF(COUNT(O50:O54)=4,SUM(O50:O54),"NT"))</f>
        <v>304</v>
      </c>
      <c r="P49" s="47">
        <f>IF(COUNT(P50:P54)&gt;4,SUM(P50:P54)-MAX(P50:P54),IF(COUNT(P50:P54)=4,SUM(P50:P54),"NT"))</f>
        <v>296</v>
      </c>
      <c r="Q49" s="46">
        <f>SUM(N49:P49)</f>
        <v>897</v>
      </c>
      <c r="S49" s="60" t="s">
        <v>36</v>
      </c>
      <c r="T49" s="47">
        <f>IF(COUNT(T50:T54)&gt;4,SUM(T50:T54)-MAX(T50:T54),IF(COUNT(T50:T54)=4,SUM(T50:T54),"NT"))</f>
        <v>313</v>
      </c>
      <c r="U49" s="47">
        <f>IF(COUNT(U50:U54)&gt;4,SUM(U50:U54)-MAX(U50:U54),IF(COUNT(U50:U54)=4,SUM(U50:U54),"NT"))</f>
        <v>296</v>
      </c>
      <c r="V49" s="47">
        <f>IF(COUNT(V50:V54)&gt;4,SUM(V50:V54)-MAX(V50:V54),IF(COUNT(V50:V54)=4,SUM(V50:V54),"NT"))</f>
        <v>315</v>
      </c>
      <c r="W49" s="46">
        <f>SUM(T49:V49)</f>
        <v>924</v>
      </c>
    </row>
    <row r="50" spans="1:23" ht="18.75" x14ac:dyDescent="0.3">
      <c r="A50" s="49" t="s">
        <v>177</v>
      </c>
      <c r="B50" s="36">
        <v>70</v>
      </c>
      <c r="C50" s="36">
        <v>80</v>
      </c>
      <c r="D50" s="37">
        <v>75</v>
      </c>
      <c r="E50" s="38">
        <f>SUM(B50:D50)</f>
        <v>225</v>
      </c>
      <c r="G50" s="49" t="s">
        <v>278</v>
      </c>
      <c r="H50" s="36">
        <v>72</v>
      </c>
      <c r="I50" s="36">
        <v>75</v>
      </c>
      <c r="J50" s="37">
        <v>69</v>
      </c>
      <c r="K50" s="38">
        <f>SUM(H50:J50)</f>
        <v>216</v>
      </c>
      <c r="M50" s="49" t="s">
        <v>171</v>
      </c>
      <c r="N50" s="36">
        <v>70</v>
      </c>
      <c r="O50" s="36">
        <v>76</v>
      </c>
      <c r="P50" s="37">
        <v>76</v>
      </c>
      <c r="Q50" s="38">
        <f>SUM(N50:P50)</f>
        <v>222</v>
      </c>
      <c r="S50" s="49" t="s">
        <v>164</v>
      </c>
      <c r="T50" s="36">
        <v>72</v>
      </c>
      <c r="U50" s="36">
        <v>71</v>
      </c>
      <c r="V50" s="37">
        <v>78</v>
      </c>
      <c r="W50" s="38">
        <f>SUM(T50:V50)</f>
        <v>221</v>
      </c>
    </row>
    <row r="51" spans="1:23" ht="18.75" x14ac:dyDescent="0.3">
      <c r="A51" s="49" t="s">
        <v>179</v>
      </c>
      <c r="B51" s="36">
        <v>85</v>
      </c>
      <c r="C51" s="36">
        <v>99</v>
      </c>
      <c r="D51" s="37">
        <v>85</v>
      </c>
      <c r="E51" s="38">
        <f t="shared" ref="E51:E54" si="27">SUM(B51:D51)</f>
        <v>269</v>
      </c>
      <c r="G51" s="49" t="s">
        <v>279</v>
      </c>
      <c r="H51" s="36">
        <v>85</v>
      </c>
      <c r="I51" s="36">
        <v>162</v>
      </c>
      <c r="J51" s="37">
        <v>78</v>
      </c>
      <c r="K51" s="38">
        <f t="shared" ref="K51:K54" si="28">SUM(H51:J51)</f>
        <v>325</v>
      </c>
      <c r="M51" s="49" t="s">
        <v>169</v>
      </c>
      <c r="N51" s="36">
        <v>80</v>
      </c>
      <c r="O51" s="36">
        <v>75</v>
      </c>
      <c r="P51" s="37">
        <v>75</v>
      </c>
      <c r="Q51" s="38">
        <f t="shared" ref="Q51:Q54" si="29">SUM(N51:P51)</f>
        <v>230</v>
      </c>
      <c r="S51" s="49" t="s">
        <v>163</v>
      </c>
      <c r="T51" s="36">
        <v>69</v>
      </c>
      <c r="U51" s="36">
        <v>70</v>
      </c>
      <c r="V51" s="37">
        <v>77</v>
      </c>
      <c r="W51" s="38">
        <f t="shared" ref="W51:W54" si="30">SUM(T51:V51)</f>
        <v>216</v>
      </c>
    </row>
    <row r="52" spans="1:23" ht="18.75" x14ac:dyDescent="0.3">
      <c r="A52" s="49" t="s">
        <v>180</v>
      </c>
      <c r="B52" s="36">
        <v>95</v>
      </c>
      <c r="C52" s="36">
        <v>89</v>
      </c>
      <c r="D52" s="37">
        <v>85</v>
      </c>
      <c r="E52" s="38">
        <f t="shared" si="27"/>
        <v>269</v>
      </c>
      <c r="G52" s="49" t="s">
        <v>280</v>
      </c>
      <c r="H52" s="36">
        <v>84</v>
      </c>
      <c r="I52" s="36">
        <v>86</v>
      </c>
      <c r="J52" s="37">
        <v>74</v>
      </c>
      <c r="K52" s="38">
        <f t="shared" si="28"/>
        <v>244</v>
      </c>
      <c r="M52" s="49" t="s">
        <v>168</v>
      </c>
      <c r="N52" s="36">
        <v>75</v>
      </c>
      <c r="O52" s="36">
        <v>75</v>
      </c>
      <c r="P52" s="37">
        <v>70</v>
      </c>
      <c r="Q52" s="38">
        <f t="shared" si="29"/>
        <v>220</v>
      </c>
      <c r="S52" s="49" t="s">
        <v>284</v>
      </c>
      <c r="T52" s="36">
        <v>87</v>
      </c>
      <c r="U52" s="36">
        <v>82</v>
      </c>
      <c r="V52" s="37">
        <v>83</v>
      </c>
      <c r="W52" s="38">
        <f t="shared" si="30"/>
        <v>252</v>
      </c>
    </row>
    <row r="53" spans="1:23" ht="18.75" x14ac:dyDescent="0.3">
      <c r="A53" s="49" t="s">
        <v>178</v>
      </c>
      <c r="B53" s="36">
        <v>83</v>
      </c>
      <c r="C53" s="36">
        <v>91</v>
      </c>
      <c r="D53" s="37">
        <v>90</v>
      </c>
      <c r="E53" s="38">
        <f t="shared" si="27"/>
        <v>264</v>
      </c>
      <c r="G53" s="49" t="s">
        <v>281</v>
      </c>
      <c r="H53" s="36">
        <v>96</v>
      </c>
      <c r="I53" s="36">
        <v>86</v>
      </c>
      <c r="J53" s="37">
        <v>86</v>
      </c>
      <c r="K53" s="38">
        <f t="shared" si="28"/>
        <v>268</v>
      </c>
      <c r="M53" s="49" t="s">
        <v>170</v>
      </c>
      <c r="N53" s="36">
        <v>78</v>
      </c>
      <c r="O53" s="36">
        <v>78</v>
      </c>
      <c r="P53" s="37">
        <v>75</v>
      </c>
      <c r="Q53" s="38">
        <f t="shared" si="29"/>
        <v>231</v>
      </c>
      <c r="S53" s="49" t="s">
        <v>285</v>
      </c>
      <c r="T53" s="36">
        <v>89</v>
      </c>
      <c r="U53" s="36">
        <v>77</v>
      </c>
      <c r="V53" s="37">
        <v>82</v>
      </c>
      <c r="W53" s="38">
        <f t="shared" si="30"/>
        <v>248</v>
      </c>
    </row>
    <row r="54" spans="1:23" ht="19.5" thickBot="1" x14ac:dyDescent="0.35">
      <c r="A54" s="50" t="s">
        <v>276</v>
      </c>
      <c r="B54" s="39">
        <v>93</v>
      </c>
      <c r="C54" s="39">
        <v>103</v>
      </c>
      <c r="D54" s="39">
        <v>88</v>
      </c>
      <c r="E54" s="40">
        <f t="shared" si="27"/>
        <v>284</v>
      </c>
      <c r="G54" s="50" t="s">
        <v>282</v>
      </c>
      <c r="H54" s="39">
        <v>96</v>
      </c>
      <c r="I54" s="39">
        <v>87</v>
      </c>
      <c r="J54" s="39">
        <v>90</v>
      </c>
      <c r="K54" s="40">
        <f t="shared" si="28"/>
        <v>273</v>
      </c>
      <c r="M54" s="50" t="s">
        <v>283</v>
      </c>
      <c r="N54" s="39">
        <v>74</v>
      </c>
      <c r="O54" s="39">
        <v>81</v>
      </c>
      <c r="P54" s="39">
        <v>77</v>
      </c>
      <c r="Q54" s="40">
        <f t="shared" si="29"/>
        <v>232</v>
      </c>
      <c r="S54" s="50" t="s">
        <v>286</v>
      </c>
      <c r="T54" s="39">
        <v>85</v>
      </c>
      <c r="U54" s="39">
        <v>78</v>
      </c>
      <c r="V54" s="39">
        <v>78</v>
      </c>
      <c r="W54" s="40">
        <f t="shared" si="30"/>
        <v>241</v>
      </c>
    </row>
    <row r="56" spans="1:23" ht="15.75" thickBot="1" x14ac:dyDescent="0.25"/>
    <row r="57" spans="1:23" ht="33.75" x14ac:dyDescent="0.5">
      <c r="A57" s="71" t="s">
        <v>60</v>
      </c>
      <c r="B57" s="47">
        <f>IF(COUNT(B58:B62)&gt;4,SUM(B58:B62)-MAX(B58:B62),IF(COUNT(B58:B62)=4,SUM(B58:B62),"NT"))</f>
        <v>298</v>
      </c>
      <c r="C57" s="47">
        <f>IF(COUNT(C58:C62)&gt;4,SUM(C58:C62)-MAX(C58:C62),IF(COUNT(C58:C62)=4,SUM(C58:C62),"NT"))</f>
        <v>291</v>
      </c>
      <c r="D57" s="47">
        <f>IF(COUNT(D58:D62)&gt;4,SUM(D58:D62)-MAX(D58:D62),IF(COUNT(D58:D62)=4,SUM(D58:D62),"NT"))</f>
        <v>296</v>
      </c>
      <c r="E57" s="46">
        <f>SUM(B57:D57)</f>
        <v>885</v>
      </c>
      <c r="G57" s="129" t="s">
        <v>287</v>
      </c>
      <c r="H57" s="47">
        <f>IF(COUNT(H58:H62)&gt;4,SUM(H58:H62)-MAX(H58:H62),IF(COUNT(H58:H62)=4,SUM(H58:H62),"NT"))</f>
        <v>331</v>
      </c>
      <c r="I57" s="47">
        <f>IF(COUNT(I58:I62)&gt;4,SUM(I58:I62)-MAX(I58:I62),IF(COUNT(I58:I62)=4,SUM(I58:I62),"NT"))</f>
        <v>333</v>
      </c>
      <c r="J57" s="47">
        <f>IF(COUNT(J58:J62)&gt;4,SUM(J58:J62)-MAX(J58:J62),IF(COUNT(J58:J62)=4,SUM(J58:J62),"NT"))</f>
        <v>326</v>
      </c>
      <c r="K57" s="46">
        <f>SUM(H57:J57)</f>
        <v>990</v>
      </c>
      <c r="M57" s="120"/>
      <c r="N57" s="47" t="str">
        <f>IF(COUNT(N58:N62)&gt;4,SUM(N58:N62)-MAX(N58:N62),IF(COUNT(N58:N62)=4,SUM(N58:N62),"NT"))</f>
        <v>NT</v>
      </c>
      <c r="O57" s="47" t="str">
        <f>IF(COUNT(O58:O62)&gt;4,SUM(O58:O62)-MAX(O58:O62),IF(COUNT(O58:O62)=4,SUM(O58:O62),"NT"))</f>
        <v>NT</v>
      </c>
      <c r="P57" s="47" t="str">
        <f>IF(COUNT(P58:P62)&gt;4,SUM(P58:P62)-MAX(P58:P62),IF(COUNT(P58:P62)=4,SUM(P58:P62),"NT"))</f>
        <v>NT</v>
      </c>
      <c r="Q57" s="46">
        <f>SUM(N57:P57)</f>
        <v>0</v>
      </c>
      <c r="S57" s="120"/>
      <c r="T57" s="47" t="str">
        <f>IF(COUNT(T58:T62)&gt;4,SUM(T58:T62)-MAX(T58:T62),IF(COUNT(T58:T62)=4,SUM(T58:T62),"NT"))</f>
        <v>NT</v>
      </c>
      <c r="U57" s="47" t="str">
        <f>IF(COUNT(U58:U62)&gt;4,SUM(U58:U62)-MAX(U58:U62),IF(COUNT(U58:U62)=4,SUM(U58:U62),"NT"))</f>
        <v>NT</v>
      </c>
      <c r="V57" s="47" t="str">
        <f>IF(COUNT(V58:V62)&gt;4,SUM(V58:V62)-MAX(V58:V62),IF(COUNT(V58:V62)=4,SUM(V58:V62),"NT"))</f>
        <v>NT</v>
      </c>
      <c r="W57" s="46">
        <f>SUM(T57:V57)</f>
        <v>0</v>
      </c>
    </row>
    <row r="58" spans="1:23" ht="18.75" x14ac:dyDescent="0.3">
      <c r="A58" s="49" t="s">
        <v>141</v>
      </c>
      <c r="B58" s="36">
        <v>73</v>
      </c>
      <c r="C58" s="36">
        <v>70</v>
      </c>
      <c r="D58" s="37">
        <v>73</v>
      </c>
      <c r="E58" s="38">
        <f>SUM(B58:D58)</f>
        <v>216</v>
      </c>
      <c r="G58" s="49" t="s">
        <v>288</v>
      </c>
      <c r="H58" s="36">
        <v>72</v>
      </c>
      <c r="I58" s="36">
        <v>74</v>
      </c>
      <c r="J58" s="37">
        <v>81</v>
      </c>
      <c r="K58" s="38">
        <f>SUM(H58:J58)</f>
        <v>227</v>
      </c>
      <c r="M58" s="49"/>
      <c r="N58" s="36"/>
      <c r="O58" s="36"/>
      <c r="P58" s="37"/>
      <c r="Q58" s="38">
        <f>SUM(N58:P58)</f>
        <v>0</v>
      </c>
      <c r="S58" s="49"/>
      <c r="T58" s="36"/>
      <c r="U58" s="36"/>
      <c r="V58" s="37"/>
      <c r="W58" s="38">
        <f>SUM(T58:V58)</f>
        <v>0</v>
      </c>
    </row>
    <row r="59" spans="1:23" ht="18.75" x14ac:dyDescent="0.3">
      <c r="A59" s="49" t="s">
        <v>140</v>
      </c>
      <c r="B59" s="36">
        <v>74</v>
      </c>
      <c r="C59" s="36">
        <v>71</v>
      </c>
      <c r="D59" s="37">
        <v>78</v>
      </c>
      <c r="E59" s="38">
        <f t="shared" ref="E59:E62" si="31">SUM(B59:D59)</f>
        <v>223</v>
      </c>
      <c r="G59" s="49" t="s">
        <v>289</v>
      </c>
      <c r="H59" s="36">
        <v>83</v>
      </c>
      <c r="I59" s="36">
        <v>89</v>
      </c>
      <c r="J59" s="37">
        <v>79</v>
      </c>
      <c r="K59" s="38">
        <f t="shared" ref="K59:K62" si="32">SUM(H59:J59)</f>
        <v>251</v>
      </c>
      <c r="M59" s="49"/>
      <c r="N59" s="36"/>
      <c r="O59" s="36"/>
      <c r="P59" s="37"/>
      <c r="Q59" s="38">
        <f t="shared" ref="Q59:Q62" si="33">SUM(N59:P59)</f>
        <v>0</v>
      </c>
      <c r="S59" s="49"/>
      <c r="T59" s="36"/>
      <c r="U59" s="36"/>
      <c r="V59" s="37"/>
      <c r="W59" s="38">
        <f t="shared" ref="W59:W62" si="34">SUM(T59:V59)</f>
        <v>0</v>
      </c>
    </row>
    <row r="60" spans="1:23" ht="18.75" x14ac:dyDescent="0.3">
      <c r="A60" s="49" t="s">
        <v>139</v>
      </c>
      <c r="B60" s="36">
        <v>82</v>
      </c>
      <c r="C60" s="36">
        <v>78</v>
      </c>
      <c r="D60" s="37">
        <v>77</v>
      </c>
      <c r="E60" s="38">
        <f t="shared" si="31"/>
        <v>237</v>
      </c>
      <c r="G60" s="49" t="s">
        <v>290</v>
      </c>
      <c r="H60" s="36">
        <v>82</v>
      </c>
      <c r="I60" s="36">
        <v>89</v>
      </c>
      <c r="J60" s="37">
        <v>81</v>
      </c>
      <c r="K60" s="38">
        <f t="shared" si="32"/>
        <v>252</v>
      </c>
      <c r="M60" s="49"/>
      <c r="N60" s="36"/>
      <c r="O60" s="36"/>
      <c r="P60" s="37"/>
      <c r="Q60" s="38">
        <f t="shared" si="33"/>
        <v>0</v>
      </c>
      <c r="S60" s="49"/>
      <c r="T60" s="36"/>
      <c r="U60" s="36"/>
      <c r="V60" s="37"/>
      <c r="W60" s="38">
        <f t="shared" si="34"/>
        <v>0</v>
      </c>
    </row>
    <row r="61" spans="1:23" ht="18.75" x14ac:dyDescent="0.3">
      <c r="A61" s="49" t="s">
        <v>143</v>
      </c>
      <c r="B61" s="36">
        <v>75</v>
      </c>
      <c r="C61" s="36">
        <v>72</v>
      </c>
      <c r="D61" s="37">
        <v>72</v>
      </c>
      <c r="E61" s="38">
        <f t="shared" si="31"/>
        <v>219</v>
      </c>
      <c r="G61" s="49" t="s">
        <v>291</v>
      </c>
      <c r="H61" s="36">
        <v>96</v>
      </c>
      <c r="I61" s="36">
        <v>83</v>
      </c>
      <c r="J61" s="37">
        <v>85</v>
      </c>
      <c r="K61" s="38">
        <f t="shared" si="32"/>
        <v>264</v>
      </c>
      <c r="M61" s="49"/>
      <c r="N61" s="36"/>
      <c r="O61" s="36"/>
      <c r="P61" s="37"/>
      <c r="Q61" s="38">
        <f t="shared" si="33"/>
        <v>0</v>
      </c>
      <c r="S61" s="49"/>
      <c r="T61" s="36"/>
      <c r="U61" s="36"/>
      <c r="V61" s="37"/>
      <c r="W61" s="38">
        <f t="shared" si="34"/>
        <v>0</v>
      </c>
    </row>
    <row r="62" spans="1:23" ht="19.5" thickBot="1" x14ac:dyDescent="0.35">
      <c r="A62" s="128" t="s">
        <v>142</v>
      </c>
      <c r="B62" s="39">
        <v>76</v>
      </c>
      <c r="C62" s="39">
        <v>79</v>
      </c>
      <c r="D62" s="39">
        <v>74</v>
      </c>
      <c r="E62" s="40">
        <f t="shared" si="31"/>
        <v>229</v>
      </c>
      <c r="G62" s="50" t="s">
        <v>292</v>
      </c>
      <c r="H62" s="39">
        <v>94</v>
      </c>
      <c r="I62" s="39">
        <v>87</v>
      </c>
      <c r="J62" s="39">
        <v>91</v>
      </c>
      <c r="K62" s="40">
        <f t="shared" si="32"/>
        <v>272</v>
      </c>
      <c r="M62" s="50"/>
      <c r="N62" s="39"/>
      <c r="O62" s="39"/>
      <c r="P62" s="39"/>
      <c r="Q62" s="40">
        <f t="shared" si="33"/>
        <v>0</v>
      </c>
      <c r="S62" s="50"/>
      <c r="T62" s="39"/>
      <c r="U62" s="39"/>
      <c r="V62" s="39"/>
      <c r="W62" s="40">
        <f t="shared" si="34"/>
        <v>0</v>
      </c>
    </row>
    <row r="64" spans="1:23" ht="15.75" thickBot="1" x14ac:dyDescent="0.25"/>
    <row r="65" spans="1:23" ht="33.75" x14ac:dyDescent="0.5">
      <c r="A65" s="55" t="s">
        <v>43</v>
      </c>
      <c r="B65" s="47"/>
      <c r="C65" s="47"/>
      <c r="D65" s="47"/>
      <c r="E65" s="46"/>
      <c r="G65" s="55" t="s">
        <v>43</v>
      </c>
      <c r="H65" s="47"/>
      <c r="I65" s="47"/>
      <c r="J65" s="47"/>
      <c r="K65" s="46"/>
      <c r="M65" s="55" t="s">
        <v>43</v>
      </c>
      <c r="N65" s="47"/>
      <c r="O65" s="47"/>
      <c r="P65" s="47"/>
      <c r="Q65" s="46"/>
      <c r="S65" s="55" t="s">
        <v>43</v>
      </c>
      <c r="T65" s="47"/>
      <c r="U65" s="47"/>
      <c r="V65" s="47"/>
      <c r="W65" s="46"/>
    </row>
    <row r="66" spans="1:23" ht="18.75" x14ac:dyDescent="0.3">
      <c r="A66" s="49" t="s">
        <v>293</v>
      </c>
      <c r="B66" s="36">
        <v>76</v>
      </c>
      <c r="C66" s="36">
        <v>76</v>
      </c>
      <c r="D66" s="37">
        <v>75</v>
      </c>
      <c r="E66" s="38">
        <f>SUM(B66:D66)</f>
        <v>227</v>
      </c>
      <c r="G66" s="49" t="s">
        <v>134</v>
      </c>
      <c r="H66" s="36">
        <v>98</v>
      </c>
      <c r="I66" s="36">
        <v>91</v>
      </c>
      <c r="J66" s="37">
        <v>93</v>
      </c>
      <c r="K66" s="38">
        <f>SUM(H66:J66)</f>
        <v>282</v>
      </c>
      <c r="M66" s="49" t="s">
        <v>301</v>
      </c>
      <c r="N66" s="36">
        <v>79</v>
      </c>
      <c r="O66" s="36">
        <v>79</v>
      </c>
      <c r="P66" s="37">
        <v>75</v>
      </c>
      <c r="Q66" s="38">
        <f>SUM(N66:P66)</f>
        <v>233</v>
      </c>
      <c r="S66" s="49" t="s">
        <v>306</v>
      </c>
      <c r="T66" s="36">
        <v>89</v>
      </c>
      <c r="U66" s="36">
        <v>87</v>
      </c>
      <c r="V66" s="37">
        <v>90</v>
      </c>
      <c r="W66" s="38">
        <f>SUM(T66:V66)</f>
        <v>266</v>
      </c>
    </row>
    <row r="67" spans="1:23" ht="18.75" x14ac:dyDescent="0.3">
      <c r="A67" s="49" t="s">
        <v>294</v>
      </c>
      <c r="B67" s="36">
        <v>85</v>
      </c>
      <c r="C67" s="36">
        <v>82</v>
      </c>
      <c r="D67" s="37">
        <v>82</v>
      </c>
      <c r="E67" s="38">
        <f t="shared" ref="E67:E70" si="35">SUM(B67:D67)</f>
        <v>249</v>
      </c>
      <c r="G67" s="49" t="s">
        <v>298</v>
      </c>
      <c r="H67" s="36">
        <v>84</v>
      </c>
      <c r="I67" s="36">
        <v>94</v>
      </c>
      <c r="J67" s="37">
        <v>86</v>
      </c>
      <c r="K67" s="38">
        <f t="shared" ref="K67:K70" si="36">SUM(H67:J67)</f>
        <v>264</v>
      </c>
      <c r="M67" s="49" t="s">
        <v>302</v>
      </c>
      <c r="N67" s="36">
        <v>78</v>
      </c>
      <c r="O67" s="36">
        <v>71</v>
      </c>
      <c r="P67" s="37">
        <v>81</v>
      </c>
      <c r="Q67" s="38">
        <f t="shared" ref="Q67:Q70" si="37">SUM(N67:P67)</f>
        <v>230</v>
      </c>
      <c r="S67" s="49" t="s">
        <v>129</v>
      </c>
      <c r="T67" s="36">
        <v>94</v>
      </c>
      <c r="U67" s="36">
        <v>86</v>
      </c>
      <c r="V67" s="37">
        <v>79</v>
      </c>
      <c r="W67" s="38">
        <f t="shared" ref="W67:W70" si="38">SUM(T67:V67)</f>
        <v>259</v>
      </c>
    </row>
    <row r="68" spans="1:23" ht="18.75" x14ac:dyDescent="0.3">
      <c r="A68" s="49" t="s">
        <v>295</v>
      </c>
      <c r="B68" s="36">
        <v>127</v>
      </c>
      <c r="C68" s="36">
        <v>127</v>
      </c>
      <c r="D68" s="37">
        <v>121</v>
      </c>
      <c r="E68" s="38">
        <f t="shared" si="35"/>
        <v>375</v>
      </c>
      <c r="G68" s="49" t="s">
        <v>299</v>
      </c>
      <c r="H68" s="36">
        <v>97</v>
      </c>
      <c r="I68" s="36">
        <v>100</v>
      </c>
      <c r="J68" s="37">
        <v>98</v>
      </c>
      <c r="K68" s="38">
        <f t="shared" si="36"/>
        <v>295</v>
      </c>
      <c r="M68" s="49" t="s">
        <v>303</v>
      </c>
      <c r="N68" s="36">
        <v>71</v>
      </c>
      <c r="O68" s="36">
        <v>76</v>
      </c>
      <c r="P68" s="37">
        <v>76</v>
      </c>
      <c r="Q68" s="38">
        <f t="shared" si="37"/>
        <v>223</v>
      </c>
      <c r="S68" s="49" t="s">
        <v>307</v>
      </c>
      <c r="T68" s="36">
        <v>76</v>
      </c>
      <c r="U68" s="36">
        <v>76</v>
      </c>
      <c r="V68" s="37">
        <v>74</v>
      </c>
      <c r="W68" s="38">
        <f t="shared" si="38"/>
        <v>226</v>
      </c>
    </row>
    <row r="69" spans="1:23" ht="18.75" x14ac:dyDescent="0.3">
      <c r="A69" s="115" t="s">
        <v>296</v>
      </c>
      <c r="B69" s="36">
        <v>104</v>
      </c>
      <c r="C69" s="36">
        <v>108</v>
      </c>
      <c r="D69" s="37">
        <v>95</v>
      </c>
      <c r="E69" s="38">
        <f t="shared" si="35"/>
        <v>307</v>
      </c>
      <c r="G69" s="49" t="s">
        <v>300</v>
      </c>
      <c r="H69" s="36">
        <v>84</v>
      </c>
      <c r="I69" s="36">
        <v>81</v>
      </c>
      <c r="J69" s="37">
        <v>84</v>
      </c>
      <c r="K69" s="38">
        <f t="shared" si="36"/>
        <v>249</v>
      </c>
      <c r="M69" s="49" t="s">
        <v>304</v>
      </c>
      <c r="N69" s="36">
        <v>86</v>
      </c>
      <c r="O69" s="36">
        <v>78</v>
      </c>
      <c r="P69" s="37">
        <v>79</v>
      </c>
      <c r="Q69" s="38">
        <f t="shared" si="37"/>
        <v>243</v>
      </c>
      <c r="S69" s="49" t="s">
        <v>132</v>
      </c>
      <c r="T69" s="36">
        <v>73</v>
      </c>
      <c r="U69" s="36">
        <v>75</v>
      </c>
      <c r="V69" s="37">
        <v>72</v>
      </c>
      <c r="W69" s="38">
        <f t="shared" si="38"/>
        <v>220</v>
      </c>
    </row>
    <row r="70" spans="1:23" ht="19.5" thickBot="1" x14ac:dyDescent="0.35">
      <c r="A70" s="116" t="s">
        <v>297</v>
      </c>
      <c r="B70" s="39">
        <v>84</v>
      </c>
      <c r="C70" s="39">
        <v>74</v>
      </c>
      <c r="D70" s="39">
        <v>77</v>
      </c>
      <c r="E70" s="40">
        <f t="shared" si="35"/>
        <v>235</v>
      </c>
      <c r="G70" s="50" t="s">
        <v>209</v>
      </c>
      <c r="H70" s="39">
        <v>81</v>
      </c>
      <c r="I70" s="39">
        <v>86</v>
      </c>
      <c r="J70" s="39">
        <v>80</v>
      </c>
      <c r="K70" s="40">
        <f t="shared" si="36"/>
        <v>247</v>
      </c>
      <c r="M70" s="50" t="s">
        <v>305</v>
      </c>
      <c r="N70" s="39">
        <v>86</v>
      </c>
      <c r="O70" s="39">
        <v>81</v>
      </c>
      <c r="P70" s="39">
        <v>86</v>
      </c>
      <c r="Q70" s="40">
        <f t="shared" si="37"/>
        <v>253</v>
      </c>
      <c r="S70" s="50" t="s">
        <v>146</v>
      </c>
      <c r="T70" s="39">
        <v>85</v>
      </c>
      <c r="U70" s="39">
        <v>85</v>
      </c>
      <c r="V70" s="39">
        <v>86</v>
      </c>
      <c r="W70" s="40">
        <f t="shared" si="38"/>
        <v>256</v>
      </c>
    </row>
    <row r="72" spans="1:23" ht="15.75" thickBot="1" x14ac:dyDescent="0.25"/>
    <row r="73" spans="1:23" ht="33.75" x14ac:dyDescent="0.5">
      <c r="A73" s="55" t="s">
        <v>43</v>
      </c>
      <c r="B73" s="47"/>
      <c r="C73" s="47"/>
      <c r="D73" s="47"/>
      <c r="E73" s="46"/>
      <c r="V73">
        <v>86</v>
      </c>
    </row>
    <row r="74" spans="1:23" ht="18.75" x14ac:dyDescent="0.3">
      <c r="A74" s="49" t="s">
        <v>308</v>
      </c>
      <c r="B74" s="36">
        <v>88</v>
      </c>
      <c r="C74" s="36">
        <v>84</v>
      </c>
      <c r="D74" s="37">
        <v>83</v>
      </c>
      <c r="E74" s="38">
        <f>SUM(B74:D74)</f>
        <v>255</v>
      </c>
    </row>
    <row r="75" spans="1:23" ht="18.75" x14ac:dyDescent="0.3">
      <c r="A75" s="49" t="s">
        <v>190</v>
      </c>
      <c r="B75" s="36">
        <v>79</v>
      </c>
      <c r="C75" s="36">
        <v>76</v>
      </c>
      <c r="D75" s="37">
        <v>81</v>
      </c>
      <c r="E75" s="38">
        <f t="shared" ref="E75:E78" si="39">SUM(B75:D75)</f>
        <v>236</v>
      </c>
    </row>
    <row r="76" spans="1:23" ht="18.75" x14ac:dyDescent="0.3">
      <c r="A76" s="49"/>
      <c r="B76" s="36"/>
      <c r="C76" s="36"/>
      <c r="D76" s="37"/>
      <c r="E76" s="38">
        <f t="shared" si="39"/>
        <v>0</v>
      </c>
    </row>
    <row r="77" spans="1:23" ht="18.75" x14ac:dyDescent="0.3">
      <c r="A77" s="49"/>
      <c r="B77" s="36"/>
      <c r="C77" s="36"/>
      <c r="D77" s="37"/>
      <c r="E77" s="38">
        <f t="shared" si="39"/>
        <v>0</v>
      </c>
    </row>
    <row r="78" spans="1:23" ht="19.5" thickBot="1" x14ac:dyDescent="0.35">
      <c r="A78" s="50"/>
      <c r="B78" s="39"/>
      <c r="C78" s="39"/>
      <c r="D78" s="39"/>
      <c r="E78" s="40">
        <f t="shared" si="39"/>
        <v>0</v>
      </c>
    </row>
  </sheetData>
  <sheetProtection algorithmName="SHA-512" hashValue="1lboJdFVRRZ94ErclePzqR4Unpkk4Hz5l+quJRrI6e0H9rynB5fGwN7Rx44J6i83FmqJNM7jcCQ+eAzoBay+/g==" saltValue="qbUHxxWyafHg41zmxsg3tg==" spinCount="100000" sheet="1" scenarios="1" selectLockedCells="1" selectUnlockedCells="1"/>
  <phoneticPr fontId="2" type="noConversion"/>
  <conditionalFormatting sqref="N55:P56 B63:D64 N63:P64 B71:D72 N71:P1048576 B1:D32 B39:D40 B47:D48 B55:D56 B79:D1048576">
    <cfRule type="cellIs" dxfId="131" priority="181" operator="equal">
      <formula>72</formula>
    </cfRule>
    <cfRule type="cellIs" dxfId="130" priority="182" operator="lessThan">
      <formula>72</formula>
    </cfRule>
  </conditionalFormatting>
  <conditionalFormatting sqref="N1:P24 N31:P32 N39:P40 N47:P48">
    <cfRule type="cellIs" dxfId="129" priority="177" operator="equal">
      <formula>72</formula>
    </cfRule>
    <cfRule type="cellIs" dxfId="128" priority="178" operator="lessThan">
      <formula>72</formula>
    </cfRule>
  </conditionalFormatting>
  <conditionalFormatting sqref="H55:J56 H2:J32 H63:J64 H71:J1048576 H39:J40 H47:J48 H1:K1">
    <cfRule type="cellIs" dxfId="127" priority="179" operator="equal">
      <formula>72</formula>
    </cfRule>
    <cfRule type="cellIs" dxfId="126" priority="180" operator="lessThan">
      <formula>72</formula>
    </cfRule>
  </conditionalFormatting>
  <conditionalFormatting sqref="T1:V6">
    <cfRule type="cellIs" dxfId="125" priority="137" operator="equal">
      <formula>72</formula>
    </cfRule>
    <cfRule type="cellIs" dxfId="124" priority="138" operator="lessThan">
      <formula>72</formula>
    </cfRule>
  </conditionalFormatting>
  <conditionalFormatting sqref="T9:V14">
    <cfRule type="cellIs" dxfId="123" priority="135" operator="equal">
      <formula>72</formula>
    </cfRule>
    <cfRule type="cellIs" dxfId="122" priority="136" operator="lessThan">
      <formula>72</formula>
    </cfRule>
  </conditionalFormatting>
  <conditionalFormatting sqref="T17:V22">
    <cfRule type="cellIs" dxfId="121" priority="133" operator="equal">
      <formula>72</formula>
    </cfRule>
    <cfRule type="cellIs" dxfId="120" priority="134" operator="lessThan">
      <formula>72</formula>
    </cfRule>
  </conditionalFormatting>
  <conditionalFormatting sqref="T57:V62">
    <cfRule type="cellIs" dxfId="119" priority="113" operator="equal">
      <formula>72</formula>
    </cfRule>
    <cfRule type="cellIs" dxfId="118" priority="114" operator="lessThan">
      <formula>72</formula>
    </cfRule>
  </conditionalFormatting>
  <conditionalFormatting sqref="B57:D62">
    <cfRule type="cellIs" dxfId="117" priority="119" operator="equal">
      <formula>72</formula>
    </cfRule>
    <cfRule type="cellIs" dxfId="116" priority="120" operator="lessThan">
      <formula>72</formula>
    </cfRule>
  </conditionalFormatting>
  <conditionalFormatting sqref="H57:J57 I58:J62">
    <cfRule type="cellIs" dxfId="115" priority="117" operator="equal">
      <formula>72</formula>
    </cfRule>
    <cfRule type="cellIs" dxfId="114" priority="118" operator="lessThan">
      <formula>72</formula>
    </cfRule>
  </conditionalFormatting>
  <conditionalFormatting sqref="T66:V70">
    <cfRule type="cellIs" dxfId="113" priority="89" operator="equal">
      <formula>72</formula>
    </cfRule>
    <cfRule type="cellIs" dxfId="112" priority="90" operator="lessThan">
      <formula>72</formula>
    </cfRule>
  </conditionalFormatting>
  <conditionalFormatting sqref="T65:V65">
    <cfRule type="cellIs" dxfId="111" priority="87" operator="equal">
      <formula>72</formula>
    </cfRule>
    <cfRule type="cellIs" dxfId="110" priority="88" operator="lessThan">
      <formula>72</formula>
    </cfRule>
  </conditionalFormatting>
  <conditionalFormatting sqref="N25:P25">
    <cfRule type="cellIs" dxfId="109" priority="85" operator="equal">
      <formula>72</formula>
    </cfRule>
    <cfRule type="cellIs" dxfId="108" priority="86" operator="lessThan">
      <formula>72</formula>
    </cfRule>
  </conditionalFormatting>
  <conditionalFormatting sqref="T25:V25 V26:V30">
    <cfRule type="cellIs" dxfId="107" priority="83" operator="equal">
      <formula>72</formula>
    </cfRule>
    <cfRule type="cellIs" dxfId="106" priority="84" operator="lessThan">
      <formula>72</formula>
    </cfRule>
  </conditionalFormatting>
  <conditionalFormatting sqref="B33:D38">
    <cfRule type="cellIs" dxfId="105" priority="81" operator="equal">
      <formula>72</formula>
    </cfRule>
    <cfRule type="cellIs" dxfId="104" priority="82" operator="lessThan">
      <formula>72</formula>
    </cfRule>
  </conditionalFormatting>
  <conditionalFormatting sqref="H33:J38">
    <cfRule type="cellIs" dxfId="103" priority="79" operator="equal">
      <formula>72</formula>
    </cfRule>
    <cfRule type="cellIs" dxfId="102" priority="80" operator="lessThan">
      <formula>72</formula>
    </cfRule>
  </conditionalFormatting>
  <conditionalFormatting sqref="N33:P38">
    <cfRule type="cellIs" dxfId="101" priority="77" operator="equal">
      <formula>72</formula>
    </cfRule>
    <cfRule type="cellIs" dxfId="100" priority="78" operator="lessThan">
      <formula>72</formula>
    </cfRule>
  </conditionalFormatting>
  <conditionalFormatting sqref="T33:V38">
    <cfRule type="cellIs" dxfId="99" priority="75" operator="equal">
      <formula>72</formula>
    </cfRule>
    <cfRule type="cellIs" dxfId="98" priority="76" operator="lessThan">
      <formula>72</formula>
    </cfRule>
  </conditionalFormatting>
  <conditionalFormatting sqref="B41:D46">
    <cfRule type="cellIs" dxfId="97" priority="73" operator="equal">
      <formula>72</formula>
    </cfRule>
    <cfRule type="cellIs" dxfId="96" priority="74" operator="lessThan">
      <formula>72</formula>
    </cfRule>
  </conditionalFormatting>
  <conditionalFormatting sqref="H41:J46">
    <cfRule type="cellIs" dxfId="95" priority="71" operator="equal">
      <formula>72</formula>
    </cfRule>
    <cfRule type="cellIs" dxfId="94" priority="72" operator="lessThan">
      <formula>72</formula>
    </cfRule>
  </conditionalFormatting>
  <conditionalFormatting sqref="N41:P46">
    <cfRule type="cellIs" dxfId="93" priority="69" operator="equal">
      <formula>72</formula>
    </cfRule>
    <cfRule type="cellIs" dxfId="92" priority="70" operator="lessThan">
      <formula>72</formula>
    </cfRule>
  </conditionalFormatting>
  <conditionalFormatting sqref="B49:D54">
    <cfRule type="cellIs" dxfId="91" priority="65" operator="equal">
      <formula>72</formula>
    </cfRule>
    <cfRule type="cellIs" dxfId="90" priority="66" operator="lessThan">
      <formula>72</formula>
    </cfRule>
  </conditionalFormatting>
  <conditionalFormatting sqref="H49:J54">
    <cfRule type="cellIs" dxfId="89" priority="63" operator="equal">
      <formula>72</formula>
    </cfRule>
    <cfRule type="cellIs" dxfId="88" priority="64" operator="lessThan">
      <formula>72</formula>
    </cfRule>
  </conditionalFormatting>
  <conditionalFormatting sqref="N49:P54">
    <cfRule type="cellIs" dxfId="87" priority="61" operator="equal">
      <formula>72</formula>
    </cfRule>
    <cfRule type="cellIs" dxfId="86" priority="62" operator="lessThan">
      <formula>72</formula>
    </cfRule>
  </conditionalFormatting>
  <conditionalFormatting sqref="T49:V54">
    <cfRule type="cellIs" dxfId="85" priority="59" operator="equal">
      <formula>72</formula>
    </cfRule>
    <cfRule type="cellIs" dxfId="84" priority="60" operator="lessThan">
      <formula>72</formula>
    </cfRule>
  </conditionalFormatting>
  <conditionalFormatting sqref="H57:J57 I58:J62">
    <cfRule type="cellIs" dxfId="83" priority="57" operator="equal">
      <formula>72</formula>
    </cfRule>
    <cfRule type="cellIs" dxfId="82" priority="58" operator="lessThan">
      <formula>72</formula>
    </cfRule>
  </conditionalFormatting>
  <conditionalFormatting sqref="H41:J46">
    <cfRule type="cellIs" dxfId="81" priority="53" operator="equal">
      <formula>72</formula>
    </cfRule>
    <cfRule type="cellIs" dxfId="80" priority="54" operator="lessThan">
      <formula>72</formula>
    </cfRule>
  </conditionalFormatting>
  <conditionalFormatting sqref="N41:P46">
    <cfRule type="cellIs" dxfId="79" priority="51" operator="equal">
      <formula>72</formula>
    </cfRule>
    <cfRule type="cellIs" dxfId="78" priority="52" operator="lessThan">
      <formula>72</formula>
    </cfRule>
  </conditionalFormatting>
  <conditionalFormatting sqref="B49:D54">
    <cfRule type="cellIs" dxfId="77" priority="49" operator="equal">
      <formula>72</formula>
    </cfRule>
    <cfRule type="cellIs" dxfId="76" priority="50" operator="lessThan">
      <formula>72</formula>
    </cfRule>
  </conditionalFormatting>
  <conditionalFormatting sqref="H49:J54">
    <cfRule type="cellIs" dxfId="75" priority="47" operator="equal">
      <formula>72</formula>
    </cfRule>
    <cfRule type="cellIs" dxfId="74" priority="48" operator="lessThan">
      <formula>72</formula>
    </cfRule>
  </conditionalFormatting>
  <conditionalFormatting sqref="N49:P54">
    <cfRule type="cellIs" dxfId="73" priority="45" operator="equal">
      <formula>72</formula>
    </cfRule>
    <cfRule type="cellIs" dxfId="72" priority="46" operator="lessThan">
      <formula>72</formula>
    </cfRule>
  </conditionalFormatting>
  <conditionalFormatting sqref="H57:J57 I58:J62">
    <cfRule type="cellIs" dxfId="71" priority="41" operator="equal">
      <formula>72</formula>
    </cfRule>
    <cfRule type="cellIs" dxfId="70" priority="42" operator="lessThan">
      <formula>72</formula>
    </cfRule>
  </conditionalFormatting>
  <conditionalFormatting sqref="B57:D62">
    <cfRule type="cellIs" dxfId="69" priority="43" operator="equal">
      <formula>72</formula>
    </cfRule>
    <cfRule type="cellIs" dxfId="68" priority="44" operator="lessThan">
      <formula>72</formula>
    </cfRule>
  </conditionalFormatting>
  <conditionalFormatting sqref="B57:D62">
    <cfRule type="cellIs" dxfId="67" priority="37" operator="equal">
      <formula>72</formula>
    </cfRule>
    <cfRule type="cellIs" dxfId="66" priority="38" operator="lessThan">
      <formula>72</formula>
    </cfRule>
  </conditionalFormatting>
  <conditionalFormatting sqref="H57:J57 I58:J62">
    <cfRule type="cellIs" dxfId="65" priority="35" operator="equal">
      <formula>72</formula>
    </cfRule>
    <cfRule type="cellIs" dxfId="64" priority="36" operator="lessThan">
      <formula>72</formula>
    </cfRule>
  </conditionalFormatting>
  <conditionalFormatting sqref="H58:H62">
    <cfRule type="cellIs" dxfId="63" priority="33" operator="equal">
      <formula>72</formula>
    </cfRule>
    <cfRule type="cellIs" dxfId="62" priority="34" operator="lessThan">
      <formula>72</formula>
    </cfRule>
  </conditionalFormatting>
  <conditionalFormatting sqref="H58:H62">
    <cfRule type="cellIs" dxfId="61" priority="31" operator="equal">
      <formula>72</formula>
    </cfRule>
    <cfRule type="cellIs" dxfId="60" priority="32" operator="lessThan">
      <formula>72</formula>
    </cfRule>
  </conditionalFormatting>
  <conditionalFormatting sqref="H58:H62">
    <cfRule type="cellIs" dxfId="59" priority="29" operator="equal">
      <formula>72</formula>
    </cfRule>
    <cfRule type="cellIs" dxfId="58" priority="30" operator="lessThan">
      <formula>72</formula>
    </cfRule>
  </conditionalFormatting>
  <conditionalFormatting sqref="T26:U30">
    <cfRule type="cellIs" dxfId="57" priority="27" operator="equal">
      <formula>72</formula>
    </cfRule>
    <cfRule type="cellIs" dxfId="56" priority="28" operator="lessThan">
      <formula>72</formula>
    </cfRule>
  </conditionalFormatting>
  <conditionalFormatting sqref="P26:P30">
    <cfRule type="cellIs" dxfId="55" priority="25" operator="equal">
      <formula>72</formula>
    </cfRule>
    <cfRule type="cellIs" dxfId="54" priority="26" operator="lessThan">
      <formula>72</formula>
    </cfRule>
  </conditionalFormatting>
  <conditionalFormatting sqref="N26:O30">
    <cfRule type="cellIs" dxfId="53" priority="23" operator="equal">
      <formula>72</formula>
    </cfRule>
    <cfRule type="cellIs" dxfId="52" priority="24" operator="lessThan">
      <formula>72</formula>
    </cfRule>
  </conditionalFormatting>
  <conditionalFormatting sqref="A62">
    <cfRule type="cellIs" dxfId="51" priority="21" operator="equal">
      <formula>72</formula>
    </cfRule>
    <cfRule type="cellIs" dxfId="50" priority="22" operator="lessThan">
      <formula>72</formula>
    </cfRule>
  </conditionalFormatting>
  <conditionalFormatting sqref="A62">
    <cfRule type="cellIs" dxfId="49" priority="19" operator="equal">
      <formula>72</formula>
    </cfRule>
    <cfRule type="cellIs" dxfId="48" priority="20" operator="lessThan">
      <formula>72</formula>
    </cfRule>
  </conditionalFormatting>
  <conditionalFormatting sqref="A62">
    <cfRule type="cellIs" dxfId="47" priority="17" operator="equal">
      <formula>72</formula>
    </cfRule>
    <cfRule type="cellIs" dxfId="46" priority="18" operator="lessThan">
      <formula>72</formula>
    </cfRule>
  </conditionalFormatting>
  <conditionalFormatting sqref="N57:P62">
    <cfRule type="cellIs" dxfId="45" priority="15" operator="equal">
      <formula>72</formula>
    </cfRule>
    <cfRule type="cellIs" dxfId="44" priority="16" operator="lessThan">
      <formula>72</formula>
    </cfRule>
  </conditionalFormatting>
  <conditionalFormatting sqref="B74:D78">
    <cfRule type="cellIs" dxfId="43" priority="13" operator="equal">
      <formula>72</formula>
    </cfRule>
    <cfRule type="cellIs" dxfId="42" priority="14" operator="lessThan">
      <formula>72</formula>
    </cfRule>
  </conditionalFormatting>
  <conditionalFormatting sqref="B73:D73">
    <cfRule type="cellIs" dxfId="41" priority="11" operator="equal">
      <formula>72</formula>
    </cfRule>
    <cfRule type="cellIs" dxfId="40" priority="12" operator="lessThan">
      <formula>72</formula>
    </cfRule>
  </conditionalFormatting>
  <conditionalFormatting sqref="B65:D70">
    <cfRule type="cellIs" dxfId="39" priority="9" operator="equal">
      <formula>72</formula>
    </cfRule>
    <cfRule type="cellIs" dxfId="38" priority="10" operator="lessThan">
      <formula>72</formula>
    </cfRule>
  </conditionalFormatting>
  <conditionalFormatting sqref="H65:J70">
    <cfRule type="cellIs" dxfId="37" priority="7" operator="equal">
      <formula>72</formula>
    </cfRule>
    <cfRule type="cellIs" dxfId="36" priority="8" operator="lessThan">
      <formula>72</formula>
    </cfRule>
  </conditionalFormatting>
  <conditionalFormatting sqref="N66:P70">
    <cfRule type="cellIs" dxfId="35" priority="5" operator="equal">
      <formula>72</formula>
    </cfRule>
    <cfRule type="cellIs" dxfId="34" priority="6" operator="lessThan">
      <formula>72</formula>
    </cfRule>
  </conditionalFormatting>
  <conditionalFormatting sqref="N65:P65">
    <cfRule type="cellIs" dxfId="33" priority="3" operator="equal">
      <formula>72</formula>
    </cfRule>
    <cfRule type="cellIs" dxfId="32" priority="4" operator="lessThan">
      <formula>72</formula>
    </cfRule>
  </conditionalFormatting>
  <conditionalFormatting sqref="T41:V46">
    <cfRule type="cellIs" dxfId="31" priority="1" operator="equal">
      <formula>72</formula>
    </cfRule>
    <cfRule type="cellIs" dxfId="30" priority="2" operator="lessThan">
      <formula>72</formula>
    </cfRule>
  </conditionalFormatting>
  <pageMargins left="0.5" right="0.5" top="1" bottom="1" header="0.5" footer="0.5"/>
  <pageSetup scale="40" orientation="portrait" r:id="rId1"/>
  <headerFooter alignWithMargins="0">
    <oddHeader xml:space="preserve">&amp;C&amp;24 Heart of Texas Invitational
&amp;12
</oddHeader>
    <oddFooter>&amp;C9/14 - 9/15/18
Squaw Valley Golf Course
par 72  5194 yards / 5116 yards
Rating: 70.0 / 70.3      Slope: 117 / 119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21"/>
  <sheetViews>
    <sheetView zoomScale="85" zoomScaleNormal="85" workbookViewId="0">
      <selection activeCell="D25" sqref="D25:D29"/>
    </sheetView>
  </sheetViews>
  <sheetFormatPr defaultColWidth="8.6640625" defaultRowHeight="15" x14ac:dyDescent="0.2"/>
  <cols>
    <col min="1" max="1" width="28.5546875" style="6" bestFit="1" customWidth="1"/>
    <col min="2" max="10" width="3.6640625" customWidth="1"/>
    <col min="11" max="11" width="6.6640625" customWidth="1"/>
    <col min="12" max="20" width="3.6640625" customWidth="1"/>
    <col min="21" max="22" width="6.6640625" customWidth="1"/>
  </cols>
  <sheetData>
    <row r="1" spans="1:22" x14ac:dyDescent="0.2"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4" t="s">
        <v>18</v>
      </c>
      <c r="L1" s="14">
        <v>10</v>
      </c>
      <c r="M1" s="14">
        <v>11</v>
      </c>
      <c r="N1" s="14">
        <v>12</v>
      </c>
      <c r="O1" s="14">
        <v>13</v>
      </c>
      <c r="P1" s="14">
        <v>14</v>
      </c>
      <c r="Q1" s="14">
        <v>15</v>
      </c>
      <c r="R1" s="14">
        <v>16</v>
      </c>
      <c r="S1" s="14">
        <v>17</v>
      </c>
      <c r="T1" s="14">
        <v>18</v>
      </c>
      <c r="U1" s="14" t="s">
        <v>19</v>
      </c>
      <c r="V1" s="14" t="s">
        <v>2</v>
      </c>
    </row>
    <row r="2" spans="1:22" x14ac:dyDescent="0.2">
      <c r="A2" t="s">
        <v>115</v>
      </c>
      <c r="B2" s="28">
        <v>4</v>
      </c>
      <c r="C2" s="29">
        <v>4</v>
      </c>
      <c r="D2" s="28">
        <v>3</v>
      </c>
      <c r="E2" s="29">
        <v>4</v>
      </c>
      <c r="F2" s="28">
        <v>4</v>
      </c>
      <c r="G2" s="29">
        <v>3</v>
      </c>
      <c r="H2" s="28">
        <v>5</v>
      </c>
      <c r="I2" s="29">
        <v>4</v>
      </c>
      <c r="J2" s="28">
        <v>4</v>
      </c>
      <c r="K2" s="30">
        <f>SUM(B2:J2)</f>
        <v>35</v>
      </c>
      <c r="L2" s="28">
        <v>4</v>
      </c>
      <c r="M2" s="29">
        <v>4</v>
      </c>
      <c r="N2" s="28">
        <v>4</v>
      </c>
      <c r="O2" s="29">
        <v>3</v>
      </c>
      <c r="P2" s="28">
        <v>4</v>
      </c>
      <c r="Q2" s="29">
        <v>5</v>
      </c>
      <c r="R2" s="28">
        <v>4</v>
      </c>
      <c r="S2" s="29">
        <v>3</v>
      </c>
      <c r="T2" s="28">
        <v>5</v>
      </c>
      <c r="U2" s="31">
        <f>SUM(L2:T2)</f>
        <v>36</v>
      </c>
      <c r="V2" s="32">
        <f>K2+U2</f>
        <v>71</v>
      </c>
    </row>
    <row r="3" spans="1:22" x14ac:dyDescent="0.2">
      <c r="K3" s="6" t="s">
        <v>20</v>
      </c>
    </row>
    <row r="4" spans="1:22" ht="15.75" x14ac:dyDescent="0.25">
      <c r="A4" s="42" t="str">
        <f>'Players by Team'!G9</f>
        <v>CENTENNIAL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4" t="s">
        <v>18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 t="s">
        <v>19</v>
      </c>
      <c r="V4" s="14" t="s">
        <v>2</v>
      </c>
    </row>
    <row r="5" spans="1:22" x14ac:dyDescent="0.2">
      <c r="A5" s="33" t="str">
        <f>'Players by Team'!G10</f>
        <v>Alisha Rametra</v>
      </c>
      <c r="B5" s="28"/>
      <c r="C5" s="29"/>
      <c r="D5" s="28"/>
      <c r="E5" s="29"/>
      <c r="F5" s="28"/>
      <c r="G5" s="29"/>
      <c r="H5" s="28"/>
      <c r="I5" s="29"/>
      <c r="J5" s="34"/>
      <c r="K5" s="30">
        <f>SUM(B5:J5)</f>
        <v>0</v>
      </c>
      <c r="L5" s="28"/>
      <c r="M5" s="29"/>
      <c r="N5" s="28"/>
      <c r="O5" s="29"/>
      <c r="P5" s="28"/>
      <c r="Q5" s="29"/>
      <c r="R5" s="28"/>
      <c r="S5" s="29"/>
      <c r="T5" s="28"/>
      <c r="U5" s="31">
        <f>SUM(L5:T5)</f>
        <v>0</v>
      </c>
      <c r="V5" s="32">
        <f>K5+U5</f>
        <v>0</v>
      </c>
    </row>
    <row r="6" spans="1:22" x14ac:dyDescent="0.2">
      <c r="A6" s="33" t="str">
        <f>'Players by Team'!G11</f>
        <v>Tarini Bhoga</v>
      </c>
      <c r="B6" s="28"/>
      <c r="C6" s="29"/>
      <c r="D6" s="28"/>
      <c r="E6" s="29"/>
      <c r="F6" s="28"/>
      <c r="G6" s="29"/>
      <c r="H6" s="28"/>
      <c r="I6" s="29"/>
      <c r="J6" s="28"/>
      <c r="K6" s="30">
        <f>SUM(B6:J6)</f>
        <v>0</v>
      </c>
      <c r="L6" s="28"/>
      <c r="M6" s="29"/>
      <c r="N6" s="28"/>
      <c r="O6" s="29"/>
      <c r="P6" s="28"/>
      <c r="Q6" s="29"/>
      <c r="R6" s="28"/>
      <c r="S6" s="29"/>
      <c r="T6" s="28"/>
      <c r="U6" s="31">
        <f>SUM(L6:T6)</f>
        <v>0</v>
      </c>
      <c r="V6" s="32">
        <f>K6+U6</f>
        <v>0</v>
      </c>
    </row>
    <row r="7" spans="1:22" x14ac:dyDescent="0.2">
      <c r="A7" s="33" t="str">
        <f>'Players by Team'!G12</f>
        <v>Kara Kim</v>
      </c>
      <c r="B7" s="28"/>
      <c r="C7" s="29"/>
      <c r="D7" s="28"/>
      <c r="E7" s="29"/>
      <c r="F7" s="28"/>
      <c r="G7" s="29"/>
      <c r="H7" s="28"/>
      <c r="I7" s="29"/>
      <c r="J7" s="28"/>
      <c r="K7" s="30">
        <f>SUM(B7:J7)</f>
        <v>0</v>
      </c>
      <c r="L7" s="28"/>
      <c r="M7" s="29"/>
      <c r="N7" s="28"/>
      <c r="O7" s="29"/>
      <c r="P7" s="28"/>
      <c r="Q7" s="29"/>
      <c r="R7" s="28"/>
      <c r="S7" s="29"/>
      <c r="T7" s="28"/>
      <c r="U7" s="31">
        <f>SUM(L7:T7)</f>
        <v>0</v>
      </c>
      <c r="V7" s="32">
        <f>K7+U7</f>
        <v>0</v>
      </c>
    </row>
    <row r="8" spans="1:22" x14ac:dyDescent="0.2">
      <c r="A8" s="33" t="str">
        <f>'Players by Team'!G13</f>
        <v>Vibha Datla</v>
      </c>
      <c r="B8" s="28"/>
      <c r="C8" s="29"/>
      <c r="D8" s="28"/>
      <c r="E8" s="29"/>
      <c r="F8" s="28"/>
      <c r="G8" s="29"/>
      <c r="H8" s="28"/>
      <c r="I8" s="29"/>
      <c r="J8" s="28"/>
      <c r="K8" s="30">
        <f>SUM(B8:J8)</f>
        <v>0</v>
      </c>
      <c r="L8" s="28"/>
      <c r="M8" s="29"/>
      <c r="N8" s="28"/>
      <c r="O8" s="29"/>
      <c r="P8" s="28"/>
      <c r="Q8" s="29"/>
      <c r="R8" s="28"/>
      <c r="S8" s="29"/>
      <c r="T8" s="28"/>
      <c r="U8" s="31">
        <f>SUM(L8:T8)</f>
        <v>0</v>
      </c>
      <c r="V8" s="32">
        <f>K8+U8</f>
        <v>0</v>
      </c>
    </row>
    <row r="9" spans="1:22" x14ac:dyDescent="0.2">
      <c r="A9" s="33" t="str">
        <f>'Players by Team'!G14</f>
        <v>Kennedy Brandstetter</v>
      </c>
      <c r="B9" s="28"/>
      <c r="C9" s="29"/>
      <c r="D9" s="28"/>
      <c r="E9" s="29"/>
      <c r="F9" s="28"/>
      <c r="G9" s="29"/>
      <c r="H9" s="28"/>
      <c r="I9" s="29"/>
      <c r="J9" s="28"/>
      <c r="K9" s="30">
        <f>SUM(B9:J9)</f>
        <v>0</v>
      </c>
      <c r="L9" s="28"/>
      <c r="M9" s="29"/>
      <c r="N9" s="28"/>
      <c r="O9" s="29"/>
      <c r="P9" s="28"/>
      <c r="Q9" s="29"/>
      <c r="R9" s="28"/>
      <c r="S9" s="29"/>
      <c r="T9" s="28"/>
      <c r="U9" s="31">
        <f>SUM(L9:T9)</f>
        <v>0</v>
      </c>
      <c r="V9" s="32">
        <f>K9+U9</f>
        <v>0</v>
      </c>
    </row>
    <row r="11" spans="1:22" ht="15.75" x14ac:dyDescent="0.25">
      <c r="A11" s="42" t="str">
        <f>'Players by Team'!M9</f>
        <v>COPPELL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4" t="s">
        <v>18</v>
      </c>
      <c r="L11" s="14">
        <v>10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 t="s">
        <v>19</v>
      </c>
      <c r="V11" s="14" t="s">
        <v>2</v>
      </c>
    </row>
    <row r="12" spans="1:22" x14ac:dyDescent="0.2">
      <c r="A12" s="33" t="str">
        <f>'Players by Team'!M10</f>
        <v>Kirstin Angosta</v>
      </c>
      <c r="B12" s="28"/>
      <c r="C12" s="29"/>
      <c r="D12" s="28"/>
      <c r="E12" s="29"/>
      <c r="F12" s="28"/>
      <c r="G12" s="29"/>
      <c r="H12" s="28"/>
      <c r="I12" s="29"/>
      <c r="J12" s="28"/>
      <c r="K12" s="30">
        <f>SUM(B12:J12)</f>
        <v>0</v>
      </c>
      <c r="L12" s="28"/>
      <c r="M12" s="29"/>
      <c r="N12" s="28"/>
      <c r="O12" s="29"/>
      <c r="P12" s="28"/>
      <c r="Q12" s="29"/>
      <c r="R12" s="28"/>
      <c r="S12" s="29"/>
      <c r="T12" s="28"/>
      <c r="U12" s="31">
        <f>SUM(L12:T12)</f>
        <v>0</v>
      </c>
      <c r="V12" s="32">
        <f>K12+U12</f>
        <v>0</v>
      </c>
    </row>
    <row r="13" spans="1:22" x14ac:dyDescent="0.2">
      <c r="A13" s="33" t="str">
        <f>'Players by Team'!M11</f>
        <v>Rylie Allison</v>
      </c>
      <c r="B13" s="28"/>
      <c r="C13" s="29"/>
      <c r="D13" s="28"/>
      <c r="E13" s="29"/>
      <c r="F13" s="28"/>
      <c r="G13" s="29"/>
      <c r="H13" s="28"/>
      <c r="I13" s="29"/>
      <c r="J13" s="28"/>
      <c r="K13" s="30">
        <f>SUM(B13:J13)</f>
        <v>0</v>
      </c>
      <c r="L13" s="28"/>
      <c r="M13" s="29"/>
      <c r="N13" s="28"/>
      <c r="O13" s="29"/>
      <c r="P13" s="28"/>
      <c r="Q13" s="29"/>
      <c r="R13" s="28"/>
      <c r="S13" s="29"/>
      <c r="T13" s="28"/>
      <c r="U13" s="31">
        <f>SUM(L13:T13)</f>
        <v>0</v>
      </c>
      <c r="V13" s="32">
        <f>K13+U13</f>
        <v>0</v>
      </c>
    </row>
    <row r="14" spans="1:22" x14ac:dyDescent="0.2">
      <c r="A14" s="33" t="str">
        <f>'Players by Team'!M12</f>
        <v>Rachel Pryor</v>
      </c>
      <c r="B14" s="28"/>
      <c r="C14" s="29"/>
      <c r="D14" s="28"/>
      <c r="E14" s="29"/>
      <c r="F14" s="28"/>
      <c r="G14" s="29"/>
      <c r="H14" s="28"/>
      <c r="I14" s="29"/>
      <c r="J14" s="28"/>
      <c r="K14" s="30">
        <f>SUM(B14:J14)</f>
        <v>0</v>
      </c>
      <c r="L14" s="28"/>
      <c r="M14" s="29"/>
      <c r="N14" s="28"/>
      <c r="O14" s="29"/>
      <c r="P14" s="28"/>
      <c r="Q14" s="29"/>
      <c r="R14" s="28"/>
      <c r="S14" s="29"/>
      <c r="T14" s="28"/>
      <c r="U14" s="31">
        <f>SUM(L14:T14)</f>
        <v>0</v>
      </c>
      <c r="V14" s="32">
        <f>K14+U14</f>
        <v>0</v>
      </c>
    </row>
    <row r="15" spans="1:22" x14ac:dyDescent="0.2">
      <c r="A15" s="33" t="str">
        <f>'Players by Team'!M13</f>
        <v>Alicia Bellendir</v>
      </c>
      <c r="B15" s="28"/>
      <c r="C15" s="29"/>
      <c r="D15" s="28"/>
      <c r="E15" s="29"/>
      <c r="F15" s="28"/>
      <c r="G15" s="29"/>
      <c r="H15" s="28"/>
      <c r="I15" s="29"/>
      <c r="J15" s="28"/>
      <c r="K15" s="30">
        <f>SUM(B15:J15)</f>
        <v>0</v>
      </c>
      <c r="L15" s="28"/>
      <c r="M15" s="29"/>
      <c r="N15" s="28"/>
      <c r="O15" s="29"/>
      <c r="P15" s="28"/>
      <c r="Q15" s="29"/>
      <c r="R15" s="28"/>
      <c r="S15" s="29"/>
      <c r="T15" s="28"/>
      <c r="U15" s="31">
        <f>SUM(L15:T15)</f>
        <v>0</v>
      </c>
      <c r="V15" s="32">
        <f>K15+U15</f>
        <v>0</v>
      </c>
    </row>
    <row r="16" spans="1:22" x14ac:dyDescent="0.2">
      <c r="A16" s="33" t="str">
        <f>'Players by Team'!M14</f>
        <v>Riya Bapna</v>
      </c>
      <c r="B16" s="28"/>
      <c r="C16" s="29"/>
      <c r="D16" s="28"/>
      <c r="E16" s="29"/>
      <c r="F16" s="28"/>
      <c r="G16" s="29"/>
      <c r="H16" s="28"/>
      <c r="I16" s="29"/>
      <c r="J16" s="28"/>
      <c r="K16" s="30">
        <f>SUM(B16:J16)</f>
        <v>0</v>
      </c>
      <c r="L16" s="28"/>
      <c r="M16" s="29"/>
      <c r="N16" s="28"/>
      <c r="O16" s="29"/>
      <c r="P16" s="28"/>
      <c r="Q16" s="29"/>
      <c r="R16" s="28"/>
      <c r="S16" s="29"/>
      <c r="T16" s="28"/>
      <c r="U16" s="31">
        <f>SUM(L16:T16)</f>
        <v>0</v>
      </c>
      <c r="V16" s="32">
        <f>K16+U16</f>
        <v>0</v>
      </c>
    </row>
    <row r="18" spans="1:22" ht="15.75" x14ac:dyDescent="0.25">
      <c r="A18" s="42" t="str">
        <f>'Players by Team'!S9</f>
        <v>EASTWOOD</v>
      </c>
      <c r="B18" s="12">
        <v>1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4" t="s">
        <v>18</v>
      </c>
      <c r="L18" s="14">
        <v>10</v>
      </c>
      <c r="M18" s="14">
        <v>11</v>
      </c>
      <c r="N18" s="14">
        <v>12</v>
      </c>
      <c r="O18" s="14">
        <v>13</v>
      </c>
      <c r="P18" s="14">
        <v>14</v>
      </c>
      <c r="Q18" s="14">
        <v>15</v>
      </c>
      <c r="R18" s="14">
        <v>16</v>
      </c>
      <c r="S18" s="14">
        <v>17</v>
      </c>
      <c r="T18" s="14">
        <v>18</v>
      </c>
      <c r="U18" s="14" t="s">
        <v>19</v>
      </c>
      <c r="V18" s="14" t="s">
        <v>2</v>
      </c>
    </row>
    <row r="19" spans="1:22" x14ac:dyDescent="0.2">
      <c r="A19" s="33" t="str">
        <f>'Players by Team'!S10</f>
        <v>Kelly Peden</v>
      </c>
      <c r="B19" s="28"/>
      <c r="C19" s="29"/>
      <c r="D19" s="28"/>
      <c r="E19" s="29"/>
      <c r="F19" s="28"/>
      <c r="G19" s="29"/>
      <c r="H19" s="28"/>
      <c r="I19" s="29"/>
      <c r="J19" s="28"/>
      <c r="K19" s="30">
        <f>SUM(B19:J19)</f>
        <v>0</v>
      </c>
      <c r="L19" s="28"/>
      <c r="M19" s="29"/>
      <c r="N19" s="28"/>
      <c r="O19" s="29"/>
      <c r="P19" s="28"/>
      <c r="Q19" s="29"/>
      <c r="R19" s="28"/>
      <c r="S19" s="29"/>
      <c r="T19" s="28"/>
      <c r="U19" s="31">
        <f>SUM(L19:T19)</f>
        <v>0</v>
      </c>
      <c r="V19" s="32">
        <f>K19+U19</f>
        <v>0</v>
      </c>
    </row>
    <row r="20" spans="1:22" x14ac:dyDescent="0.2">
      <c r="A20" s="33" t="str">
        <f>'Players by Team'!S11</f>
        <v>Priscilla Padilla</v>
      </c>
      <c r="B20" s="28"/>
      <c r="C20" s="29"/>
      <c r="D20" s="28"/>
      <c r="E20" s="29"/>
      <c r="F20" s="28"/>
      <c r="G20" s="29"/>
      <c r="H20" s="28"/>
      <c r="I20" s="29"/>
      <c r="J20" s="28"/>
      <c r="K20" s="30">
        <f>SUM(B20:J20)</f>
        <v>0</v>
      </c>
      <c r="L20" s="28"/>
      <c r="M20" s="29"/>
      <c r="N20" s="28"/>
      <c r="O20" s="29"/>
      <c r="P20" s="28"/>
      <c r="Q20" s="29"/>
      <c r="R20" s="28"/>
      <c r="S20" s="29"/>
      <c r="T20" s="28"/>
      <c r="U20" s="31">
        <f>SUM(L20:T20)</f>
        <v>0</v>
      </c>
      <c r="V20" s="32">
        <f>K20+U20</f>
        <v>0</v>
      </c>
    </row>
    <row r="21" spans="1:22" x14ac:dyDescent="0.2">
      <c r="A21" s="33" t="str">
        <f>'Players by Team'!S12</f>
        <v>Sofia Chavez</v>
      </c>
      <c r="B21" s="28"/>
      <c r="C21" s="29"/>
      <c r="D21" s="28"/>
      <c r="E21" s="29"/>
      <c r="F21" s="28"/>
      <c r="G21" s="29"/>
      <c r="H21" s="28"/>
      <c r="I21" s="29"/>
      <c r="J21" s="28"/>
      <c r="K21" s="30">
        <f>SUM(B21:J21)</f>
        <v>0</v>
      </c>
      <c r="L21" s="28"/>
      <c r="M21" s="29"/>
      <c r="N21" s="28"/>
      <c r="O21" s="29"/>
      <c r="P21" s="28"/>
      <c r="Q21" s="29"/>
      <c r="R21" s="28"/>
      <c r="S21" s="29"/>
      <c r="T21" s="28"/>
      <c r="U21" s="31">
        <f>SUM(L21:T21)</f>
        <v>0</v>
      </c>
      <c r="V21" s="32">
        <f>K21+U21</f>
        <v>0</v>
      </c>
    </row>
    <row r="22" spans="1:22" x14ac:dyDescent="0.2">
      <c r="A22" s="33" t="str">
        <f>'Players by Team'!S13</f>
        <v>Amanda Imai</v>
      </c>
      <c r="B22" s="28"/>
      <c r="C22" s="29"/>
      <c r="D22" s="28"/>
      <c r="E22" s="29"/>
      <c r="F22" s="28"/>
      <c r="G22" s="29"/>
      <c r="H22" s="28"/>
      <c r="I22" s="29"/>
      <c r="J22" s="28"/>
      <c r="K22" s="30">
        <f>SUM(B22:J22)</f>
        <v>0</v>
      </c>
      <c r="L22" s="28"/>
      <c r="M22" s="29"/>
      <c r="N22" s="28"/>
      <c r="O22" s="29"/>
      <c r="P22" s="28"/>
      <c r="Q22" s="29"/>
      <c r="R22" s="28"/>
      <c r="S22" s="29"/>
      <c r="T22" s="28"/>
      <c r="U22" s="31">
        <f>SUM(L22:T22)</f>
        <v>0</v>
      </c>
      <c r="V22" s="32">
        <f>K22+U22</f>
        <v>0</v>
      </c>
    </row>
    <row r="23" spans="1:22" x14ac:dyDescent="0.2">
      <c r="A23" s="33" t="str">
        <f>'Players by Team'!S14</f>
        <v>Sophie Vidal</v>
      </c>
      <c r="B23" s="28"/>
      <c r="C23" s="29"/>
      <c r="D23" s="28"/>
      <c r="E23" s="29"/>
      <c r="F23" s="28"/>
      <c r="G23" s="29"/>
      <c r="H23" s="28"/>
      <c r="I23" s="29"/>
      <c r="J23" s="28"/>
      <c r="K23" s="30">
        <f>SUM(B23:J23)</f>
        <v>0</v>
      </c>
      <c r="L23" s="28"/>
      <c r="M23" s="29"/>
      <c r="N23" s="28"/>
      <c r="O23" s="29"/>
      <c r="P23" s="28"/>
      <c r="Q23" s="29"/>
      <c r="R23" s="28"/>
      <c r="S23" s="29"/>
      <c r="T23" s="28"/>
      <c r="U23" s="31">
        <f>SUM(L23:T23)</f>
        <v>0</v>
      </c>
      <c r="V23" s="32">
        <f>K23+U23</f>
        <v>0</v>
      </c>
    </row>
    <row r="25" spans="1:22" ht="15.75" x14ac:dyDescent="0.25">
      <c r="A25" s="42" t="str">
        <f>'Players by Team'!M17</f>
        <v>GRAPEVINE</v>
      </c>
      <c r="B25" s="12">
        <v>1</v>
      </c>
      <c r="C25" s="12">
        <v>2</v>
      </c>
      <c r="D25" s="12">
        <v>3</v>
      </c>
      <c r="E25" s="12">
        <v>4</v>
      </c>
      <c r="F25" s="12">
        <v>5</v>
      </c>
      <c r="G25" s="12">
        <v>6</v>
      </c>
      <c r="H25" s="12">
        <v>7</v>
      </c>
      <c r="I25" s="12">
        <v>8</v>
      </c>
      <c r="J25" s="12">
        <v>9</v>
      </c>
      <c r="K25" s="14" t="s">
        <v>18</v>
      </c>
      <c r="L25" s="14">
        <v>10</v>
      </c>
      <c r="M25" s="14">
        <v>11</v>
      </c>
      <c r="N25" s="14">
        <v>12</v>
      </c>
      <c r="O25" s="14">
        <v>13</v>
      </c>
      <c r="P25" s="14">
        <v>14</v>
      </c>
      <c r="Q25" s="14">
        <v>15</v>
      </c>
      <c r="R25" s="14">
        <v>16</v>
      </c>
      <c r="S25" s="14">
        <v>17</v>
      </c>
      <c r="T25" s="14">
        <v>18</v>
      </c>
      <c r="U25" s="14" t="s">
        <v>19</v>
      </c>
      <c r="V25" s="14" t="s">
        <v>2</v>
      </c>
    </row>
    <row r="26" spans="1:22" x14ac:dyDescent="0.2">
      <c r="A26" s="35" t="str">
        <f>'Players by Team'!M18</f>
        <v>Chloe Sirkin</v>
      </c>
      <c r="B26" s="28"/>
      <c r="C26" s="29"/>
      <c r="D26" s="28"/>
      <c r="E26" s="29"/>
      <c r="F26" s="28"/>
      <c r="G26" s="29"/>
      <c r="H26" s="28"/>
      <c r="I26" s="29"/>
      <c r="J26" s="28"/>
      <c r="K26" s="30">
        <f>SUM(B26:J26)</f>
        <v>0</v>
      </c>
      <c r="L26" s="28"/>
      <c r="M26" s="29"/>
      <c r="N26" s="28"/>
      <c r="O26" s="29"/>
      <c r="P26" s="28"/>
      <c r="Q26" s="29"/>
      <c r="R26" s="28"/>
      <c r="S26" s="29"/>
      <c r="T26" s="28"/>
      <c r="U26" s="31">
        <f>SUM(L26:T26)</f>
        <v>0</v>
      </c>
      <c r="V26" s="32">
        <f>K26+U26</f>
        <v>0</v>
      </c>
    </row>
    <row r="27" spans="1:22" x14ac:dyDescent="0.2">
      <c r="A27" s="35" t="str">
        <f>'Players by Team'!M19</f>
        <v>Karelyn Hong</v>
      </c>
      <c r="B27" s="28"/>
      <c r="C27" s="29"/>
      <c r="D27" s="28"/>
      <c r="E27" s="29"/>
      <c r="F27" s="28"/>
      <c r="G27" s="29"/>
      <c r="H27" s="28"/>
      <c r="I27" s="29"/>
      <c r="J27" s="28"/>
      <c r="K27" s="30">
        <f>SUM(B27:J27)</f>
        <v>0</v>
      </c>
      <c r="L27" s="28"/>
      <c r="M27" s="29"/>
      <c r="N27" s="28"/>
      <c r="O27" s="29"/>
      <c r="P27" s="28"/>
      <c r="Q27" s="29"/>
      <c r="R27" s="28"/>
      <c r="S27" s="29"/>
      <c r="T27" s="28"/>
      <c r="U27" s="31">
        <f>SUM(L27:T27)</f>
        <v>0</v>
      </c>
      <c r="V27" s="32">
        <f>K27+U27</f>
        <v>0</v>
      </c>
    </row>
    <row r="28" spans="1:22" x14ac:dyDescent="0.2">
      <c r="A28" s="35" t="str">
        <f>'Players by Team'!M20</f>
        <v>Jules Moore</v>
      </c>
      <c r="B28" s="28"/>
      <c r="C28" s="29"/>
      <c r="D28" s="28"/>
      <c r="E28" s="29"/>
      <c r="F28" s="28"/>
      <c r="G28" s="29"/>
      <c r="H28" s="28"/>
      <c r="I28" s="29"/>
      <c r="J28" s="28"/>
      <c r="K28" s="30">
        <f>SUM(B28:J28)</f>
        <v>0</v>
      </c>
      <c r="L28" s="28"/>
      <c r="M28" s="29"/>
      <c r="N28" s="28"/>
      <c r="O28" s="29"/>
      <c r="P28" s="28"/>
      <c r="Q28" s="29"/>
      <c r="R28" s="28"/>
      <c r="S28" s="29"/>
      <c r="T28" s="28"/>
      <c r="U28" s="31">
        <f>SUM(L28:T28)</f>
        <v>0</v>
      </c>
      <c r="V28" s="32">
        <f>K28+U28</f>
        <v>0</v>
      </c>
    </row>
    <row r="29" spans="1:22" x14ac:dyDescent="0.2">
      <c r="A29" s="35" t="str">
        <f>'Players by Team'!M21</f>
        <v>Katie Brown</v>
      </c>
      <c r="B29" s="28"/>
      <c r="C29" s="29"/>
      <c r="D29" s="28"/>
      <c r="E29" s="29"/>
      <c r="F29" s="28"/>
      <c r="G29" s="29"/>
      <c r="H29" s="28"/>
      <c r="I29" s="29"/>
      <c r="J29" s="28"/>
      <c r="K29" s="30">
        <f>SUM(B29:J29)</f>
        <v>0</v>
      </c>
      <c r="L29" s="28"/>
      <c r="M29" s="29"/>
      <c r="N29" s="28"/>
      <c r="O29" s="29"/>
      <c r="P29" s="28"/>
      <c r="Q29" s="29"/>
      <c r="R29" s="28"/>
      <c r="S29" s="29"/>
      <c r="T29" s="28"/>
      <c r="U29" s="31">
        <f>SUM(L29:T29)</f>
        <v>0</v>
      </c>
      <c r="V29" s="32">
        <f>K29+U29</f>
        <v>0</v>
      </c>
    </row>
    <row r="30" spans="1:22" x14ac:dyDescent="0.2">
      <c r="A30" s="35" t="str">
        <f>'Players by Team'!M22</f>
        <v>Arya Oberg</v>
      </c>
      <c r="B30" s="28"/>
      <c r="C30" s="29"/>
      <c r="D30" s="28"/>
      <c r="E30" s="29"/>
      <c r="F30" s="28"/>
      <c r="G30" s="29"/>
      <c r="H30" s="28"/>
      <c r="I30" s="29"/>
      <c r="J30" s="28"/>
      <c r="K30" s="30">
        <f>SUM(B30:J30)</f>
        <v>0</v>
      </c>
      <c r="L30" s="28"/>
      <c r="M30" s="29"/>
      <c r="N30" s="28"/>
      <c r="O30" s="29"/>
      <c r="P30" s="28"/>
      <c r="Q30" s="29"/>
      <c r="R30" s="28"/>
      <c r="S30" s="29"/>
      <c r="T30" s="28"/>
      <c r="U30" s="31">
        <f>SUM(L30:T30)</f>
        <v>0</v>
      </c>
      <c r="V30" s="32">
        <f>K30+U30</f>
        <v>0</v>
      </c>
    </row>
    <row r="32" spans="1:22" ht="15.75" x14ac:dyDescent="0.25">
      <c r="A32" s="42" t="str">
        <f>'Players by Team'!S17</f>
        <v>HEBRON</v>
      </c>
      <c r="B32" s="12">
        <v>1</v>
      </c>
      <c r="C32" s="12">
        <v>2</v>
      </c>
      <c r="D32" s="12">
        <v>3</v>
      </c>
      <c r="E32" s="12">
        <v>4</v>
      </c>
      <c r="F32" s="12">
        <v>5</v>
      </c>
      <c r="G32" s="12">
        <v>6</v>
      </c>
      <c r="H32" s="12">
        <v>7</v>
      </c>
      <c r="I32" s="12">
        <v>8</v>
      </c>
      <c r="J32" s="12">
        <v>9</v>
      </c>
      <c r="K32" s="14" t="s">
        <v>18</v>
      </c>
      <c r="L32" s="14">
        <v>10</v>
      </c>
      <c r="M32" s="14">
        <v>11</v>
      </c>
      <c r="N32" s="14">
        <v>12</v>
      </c>
      <c r="O32" s="14">
        <v>13</v>
      </c>
      <c r="P32" s="14">
        <v>14</v>
      </c>
      <c r="Q32" s="14">
        <v>15</v>
      </c>
      <c r="R32" s="14">
        <v>16</v>
      </c>
      <c r="S32" s="14">
        <v>17</v>
      </c>
      <c r="T32" s="14">
        <v>18</v>
      </c>
      <c r="U32" s="14" t="s">
        <v>19</v>
      </c>
      <c r="V32" s="14" t="s">
        <v>2</v>
      </c>
    </row>
    <row r="33" spans="1:22" x14ac:dyDescent="0.2">
      <c r="A33" s="35" t="str">
        <f>'Players by Team'!S18</f>
        <v>Stalee Fields</v>
      </c>
      <c r="B33" s="28"/>
      <c r="C33" s="29"/>
      <c r="D33" s="28"/>
      <c r="E33" s="29"/>
      <c r="F33" s="28"/>
      <c r="G33" s="29"/>
      <c r="H33" s="28"/>
      <c r="I33" s="29"/>
      <c r="J33" s="28"/>
      <c r="K33" s="30">
        <f>SUM(B33:J33)</f>
        <v>0</v>
      </c>
      <c r="L33" s="28"/>
      <c r="M33" s="29"/>
      <c r="N33" s="28"/>
      <c r="O33" s="29"/>
      <c r="P33" s="28"/>
      <c r="Q33" s="29"/>
      <c r="R33" s="28"/>
      <c r="S33" s="29"/>
      <c r="T33" s="28"/>
      <c r="U33" s="31">
        <f>SUM(L33:T33)</f>
        <v>0</v>
      </c>
      <c r="V33" s="32">
        <f>K33+U33</f>
        <v>0</v>
      </c>
    </row>
    <row r="34" spans="1:22" x14ac:dyDescent="0.2">
      <c r="A34" s="35" t="str">
        <f>'Players by Team'!S19</f>
        <v>Grace Simonsen</v>
      </c>
      <c r="B34" s="28"/>
      <c r="C34" s="29"/>
      <c r="D34" s="28"/>
      <c r="E34" s="29"/>
      <c r="F34" s="28"/>
      <c r="G34" s="29"/>
      <c r="H34" s="28"/>
      <c r="I34" s="29"/>
      <c r="J34" s="28"/>
      <c r="K34" s="30">
        <f>SUM(B34:J34)</f>
        <v>0</v>
      </c>
      <c r="L34" s="28"/>
      <c r="M34" s="29"/>
      <c r="N34" s="28"/>
      <c r="O34" s="29"/>
      <c r="P34" s="28"/>
      <c r="Q34" s="29"/>
      <c r="R34" s="28"/>
      <c r="S34" s="29"/>
      <c r="T34" s="28"/>
      <c r="U34" s="31">
        <f>SUM(L34:T34)</f>
        <v>0</v>
      </c>
      <c r="V34" s="32">
        <f>K34+U34</f>
        <v>0</v>
      </c>
    </row>
    <row r="35" spans="1:22" x14ac:dyDescent="0.2">
      <c r="A35" s="35" t="str">
        <f>'Players by Team'!S20</f>
        <v>Layla Horton</v>
      </c>
      <c r="B35" s="28"/>
      <c r="C35" s="29"/>
      <c r="D35" s="28"/>
      <c r="E35" s="29"/>
      <c r="F35" s="28"/>
      <c r="G35" s="29"/>
      <c r="H35" s="28"/>
      <c r="I35" s="29"/>
      <c r="J35" s="28"/>
      <c r="K35" s="30">
        <f>SUM(B35:J35)</f>
        <v>0</v>
      </c>
      <c r="L35" s="28"/>
      <c r="M35" s="29"/>
      <c r="N35" s="28"/>
      <c r="O35" s="29"/>
      <c r="P35" s="28"/>
      <c r="Q35" s="29"/>
      <c r="R35" s="28"/>
      <c r="S35" s="29"/>
      <c r="T35" s="28"/>
      <c r="U35" s="31">
        <f>SUM(L35:T35)</f>
        <v>0</v>
      </c>
      <c r="V35" s="32">
        <f>K35+U35</f>
        <v>0</v>
      </c>
    </row>
    <row r="36" spans="1:22" x14ac:dyDescent="0.2">
      <c r="A36" s="35" t="str">
        <f>'Players by Team'!S21</f>
        <v>Avery Nguyen</v>
      </c>
      <c r="B36" s="28"/>
      <c r="C36" s="29"/>
      <c r="D36" s="28"/>
      <c r="E36" s="29"/>
      <c r="F36" s="28"/>
      <c r="G36" s="29"/>
      <c r="H36" s="28"/>
      <c r="I36" s="29"/>
      <c r="J36" s="28"/>
      <c r="K36" s="30">
        <f>SUM(B36:J36)</f>
        <v>0</v>
      </c>
      <c r="L36" s="28"/>
      <c r="M36" s="29"/>
      <c r="N36" s="28"/>
      <c r="O36" s="29"/>
      <c r="P36" s="28"/>
      <c r="Q36" s="29"/>
      <c r="R36" s="28"/>
      <c r="S36" s="29"/>
      <c r="T36" s="28"/>
      <c r="U36" s="31">
        <f>SUM(L36:T36)</f>
        <v>0</v>
      </c>
      <c r="V36" s="32">
        <f>K36+U36</f>
        <v>0</v>
      </c>
    </row>
    <row r="37" spans="1:22" x14ac:dyDescent="0.2">
      <c r="A37" s="35" t="str">
        <f>'Players by Team'!S22</f>
        <v>Emma Sayre</v>
      </c>
      <c r="B37" s="28"/>
      <c r="C37" s="29"/>
      <c r="D37" s="28"/>
      <c r="E37" s="29"/>
      <c r="F37" s="28"/>
      <c r="G37" s="29"/>
      <c r="H37" s="28"/>
      <c r="I37" s="29"/>
      <c r="J37" s="28"/>
      <c r="K37" s="30">
        <f>SUM(B37:J37)</f>
        <v>0</v>
      </c>
      <c r="L37" s="28"/>
      <c r="M37" s="29"/>
      <c r="N37" s="28"/>
      <c r="O37" s="29"/>
      <c r="P37" s="28"/>
      <c r="Q37" s="29"/>
      <c r="R37" s="28"/>
      <c r="S37" s="29"/>
      <c r="T37" s="28"/>
      <c r="U37" s="31">
        <f>SUM(L37:T37)</f>
        <v>0</v>
      </c>
      <c r="V37" s="32">
        <f>K37+U37</f>
        <v>0</v>
      </c>
    </row>
    <row r="39" spans="1:22" ht="15.75" x14ac:dyDescent="0.25">
      <c r="A39" s="42" t="str">
        <f>'Players by Team'!A25</f>
        <v>HIGHLAND PARK</v>
      </c>
      <c r="B39" s="12">
        <v>1</v>
      </c>
      <c r="C39" s="12">
        <v>2</v>
      </c>
      <c r="D39" s="12">
        <v>3</v>
      </c>
      <c r="E39" s="12">
        <v>4</v>
      </c>
      <c r="F39" s="12">
        <v>5</v>
      </c>
      <c r="G39" s="12">
        <v>6</v>
      </c>
      <c r="H39" s="12">
        <v>7</v>
      </c>
      <c r="I39" s="12">
        <v>8</v>
      </c>
      <c r="J39" s="12">
        <v>9</v>
      </c>
      <c r="K39" s="14" t="s">
        <v>18</v>
      </c>
      <c r="L39" s="14">
        <v>10</v>
      </c>
      <c r="M39" s="14">
        <v>11</v>
      </c>
      <c r="N39" s="14">
        <v>12</v>
      </c>
      <c r="O39" s="14">
        <v>13</v>
      </c>
      <c r="P39" s="14">
        <v>14</v>
      </c>
      <c r="Q39" s="14">
        <v>15</v>
      </c>
      <c r="R39" s="14">
        <v>16</v>
      </c>
      <c r="S39" s="14">
        <v>17</v>
      </c>
      <c r="T39" s="14">
        <v>18</v>
      </c>
      <c r="U39" s="14" t="s">
        <v>19</v>
      </c>
      <c r="V39" s="14" t="s">
        <v>2</v>
      </c>
    </row>
    <row r="40" spans="1:22" x14ac:dyDescent="0.2">
      <c r="A40" s="35" t="str">
        <f>'Players by Team'!A26</f>
        <v>Grace Heiss</v>
      </c>
      <c r="B40" s="28"/>
      <c r="C40" s="29"/>
      <c r="D40" s="28"/>
      <c r="E40" s="29"/>
      <c r="F40" s="28"/>
      <c r="G40" s="29"/>
      <c r="H40" s="28"/>
      <c r="I40" s="29"/>
      <c r="J40" s="28"/>
      <c r="K40" s="30">
        <f>SUM(B40:J40)</f>
        <v>0</v>
      </c>
      <c r="L40" s="28"/>
      <c r="M40" s="29"/>
      <c r="N40" s="28"/>
      <c r="O40" s="29"/>
      <c r="P40" s="28"/>
      <c r="Q40" s="29"/>
      <c r="R40" s="28"/>
      <c r="S40" s="29"/>
      <c r="T40" s="28"/>
      <c r="U40" s="31">
        <f>SUM(L40:T40)</f>
        <v>0</v>
      </c>
      <c r="V40" s="32">
        <f>K40+U40</f>
        <v>0</v>
      </c>
    </row>
    <row r="41" spans="1:22" x14ac:dyDescent="0.2">
      <c r="A41" s="35" t="str">
        <f>'Players by Team'!A27</f>
        <v>Landry Saylor</v>
      </c>
      <c r="B41" s="28"/>
      <c r="C41" s="29"/>
      <c r="D41" s="28"/>
      <c r="E41" s="29"/>
      <c r="F41" s="28"/>
      <c r="G41" s="29"/>
      <c r="H41" s="28"/>
      <c r="I41" s="29"/>
      <c r="J41" s="28"/>
      <c r="K41" s="30">
        <f>SUM(B41:J41)</f>
        <v>0</v>
      </c>
      <c r="L41" s="28"/>
      <c r="M41" s="29"/>
      <c r="N41" s="28"/>
      <c r="O41" s="29"/>
      <c r="P41" s="28"/>
      <c r="Q41" s="29"/>
      <c r="R41" s="28"/>
      <c r="S41" s="29"/>
      <c r="T41" s="28"/>
      <c r="U41" s="31">
        <f>SUM(L41:T41)</f>
        <v>0</v>
      </c>
      <c r="V41" s="32">
        <f>K41+U41</f>
        <v>0</v>
      </c>
    </row>
    <row r="42" spans="1:22" x14ac:dyDescent="0.2">
      <c r="A42" s="35" t="str">
        <f>'Players by Team'!A28</f>
        <v>Iris Song</v>
      </c>
      <c r="B42" s="28"/>
      <c r="C42" s="29"/>
      <c r="D42" s="28"/>
      <c r="E42" s="29"/>
      <c r="F42" s="28"/>
      <c r="G42" s="29"/>
      <c r="H42" s="28"/>
      <c r="I42" s="29"/>
      <c r="J42" s="28"/>
      <c r="K42" s="30">
        <f>SUM(B42:J42)</f>
        <v>0</v>
      </c>
      <c r="L42" s="28"/>
      <c r="M42" s="29"/>
      <c r="N42" s="28"/>
      <c r="O42" s="29"/>
      <c r="P42" s="28"/>
      <c r="Q42" s="29"/>
      <c r="R42" s="28"/>
      <c r="S42" s="29"/>
      <c r="T42" s="28"/>
      <c r="U42" s="31">
        <f>SUM(L42:T42)</f>
        <v>0</v>
      </c>
      <c r="V42" s="32">
        <f>K42+U42</f>
        <v>0</v>
      </c>
    </row>
    <row r="43" spans="1:22" x14ac:dyDescent="0.2">
      <c r="A43" s="35" t="str">
        <f>'Players by Team'!A29</f>
        <v>Claire Wiebe</v>
      </c>
      <c r="B43" s="28"/>
      <c r="C43" s="29"/>
      <c r="D43" s="28"/>
      <c r="E43" s="29"/>
      <c r="F43" s="28"/>
      <c r="G43" s="29"/>
      <c r="H43" s="28"/>
      <c r="I43" s="29"/>
      <c r="J43" s="28"/>
      <c r="K43" s="30">
        <f>SUM(B43:J43)</f>
        <v>0</v>
      </c>
      <c r="L43" s="28"/>
      <c r="M43" s="29"/>
      <c r="N43" s="28"/>
      <c r="O43" s="29"/>
      <c r="P43" s="28"/>
      <c r="Q43" s="29"/>
      <c r="R43" s="28"/>
      <c r="S43" s="29"/>
      <c r="T43" s="28"/>
      <c r="U43" s="31">
        <f>SUM(L43:T43)</f>
        <v>0</v>
      </c>
      <c r="V43" s="32">
        <f>K43+U43</f>
        <v>0</v>
      </c>
    </row>
    <row r="44" spans="1:22" x14ac:dyDescent="0.2">
      <c r="A44" s="35" t="str">
        <f>'Players by Team'!A30</f>
        <v>Allison McCain</v>
      </c>
      <c r="B44" s="28"/>
      <c r="C44" s="29"/>
      <c r="D44" s="28"/>
      <c r="E44" s="29"/>
      <c r="F44" s="28"/>
      <c r="G44" s="29"/>
      <c r="H44" s="28"/>
      <c r="I44" s="29"/>
      <c r="J44" s="28"/>
      <c r="K44" s="30">
        <f>SUM(B44:J44)</f>
        <v>0</v>
      </c>
      <c r="L44" s="28"/>
      <c r="M44" s="29"/>
      <c r="N44" s="28"/>
      <c r="O44" s="29"/>
      <c r="P44" s="28"/>
      <c r="Q44" s="29"/>
      <c r="R44" s="28"/>
      <c r="S44" s="29"/>
      <c r="T44" s="28"/>
      <c r="U44" s="31">
        <f>SUM(L44:T44)</f>
        <v>0</v>
      </c>
      <c r="V44" s="32">
        <f>K44+U44</f>
        <v>0</v>
      </c>
    </row>
    <row r="46" spans="1:22" ht="15.75" x14ac:dyDescent="0.25">
      <c r="A46" s="42" t="str">
        <f>'Players by Team'!S25</f>
        <v>KINGWOOD</v>
      </c>
      <c r="B46" s="12">
        <v>1</v>
      </c>
      <c r="C46" s="12">
        <v>2</v>
      </c>
      <c r="D46" s="12">
        <v>3</v>
      </c>
      <c r="E46" s="12">
        <v>4</v>
      </c>
      <c r="F46" s="12">
        <v>5</v>
      </c>
      <c r="G46" s="12">
        <v>6</v>
      </c>
      <c r="H46" s="12">
        <v>7</v>
      </c>
      <c r="I46" s="12">
        <v>8</v>
      </c>
      <c r="J46" s="12">
        <v>9</v>
      </c>
      <c r="K46" s="14" t="s">
        <v>18</v>
      </c>
      <c r="L46" s="14">
        <v>10</v>
      </c>
      <c r="M46" s="14">
        <v>11</v>
      </c>
      <c r="N46" s="14">
        <v>12</v>
      </c>
      <c r="O46" s="14">
        <v>13</v>
      </c>
      <c r="P46" s="14">
        <v>14</v>
      </c>
      <c r="Q46" s="14">
        <v>15</v>
      </c>
      <c r="R46" s="14">
        <v>16</v>
      </c>
      <c r="S46" s="14">
        <v>17</v>
      </c>
      <c r="T46" s="14">
        <v>18</v>
      </c>
      <c r="U46" s="14" t="s">
        <v>19</v>
      </c>
      <c r="V46" s="14" t="s">
        <v>2</v>
      </c>
    </row>
    <row r="47" spans="1:22" x14ac:dyDescent="0.2">
      <c r="A47" s="35" t="str">
        <f>'Players by Team'!S26</f>
        <v>Morgan Ankenbrandt</v>
      </c>
      <c r="B47" s="28"/>
      <c r="C47" s="29"/>
      <c r="D47" s="28"/>
      <c r="E47" s="29"/>
      <c r="F47" s="28"/>
      <c r="G47" s="29"/>
      <c r="H47" s="28"/>
      <c r="I47" s="29"/>
      <c r="J47" s="28"/>
      <c r="K47" s="30">
        <f>SUM(B47:J47)</f>
        <v>0</v>
      </c>
      <c r="L47" s="28"/>
      <c r="M47" s="29"/>
      <c r="N47" s="28"/>
      <c r="O47" s="29"/>
      <c r="P47" s="28"/>
      <c r="Q47" s="29"/>
      <c r="R47" s="28"/>
      <c r="S47" s="29"/>
      <c r="T47" s="28"/>
      <c r="U47" s="31">
        <f>SUM(L47:T47)</f>
        <v>0</v>
      </c>
      <c r="V47" s="32">
        <f>K47+U47</f>
        <v>0</v>
      </c>
    </row>
    <row r="48" spans="1:22" x14ac:dyDescent="0.2">
      <c r="A48" s="35" t="str">
        <f>'Players by Team'!S27</f>
        <v>Bella Flores</v>
      </c>
      <c r="B48" s="28"/>
      <c r="C48" s="29"/>
      <c r="D48" s="28"/>
      <c r="E48" s="29"/>
      <c r="F48" s="28"/>
      <c r="G48" s="29"/>
      <c r="H48" s="28"/>
      <c r="I48" s="29"/>
      <c r="J48" s="28"/>
      <c r="K48" s="30">
        <f>SUM(B48:J48)</f>
        <v>0</v>
      </c>
      <c r="L48" s="28"/>
      <c r="M48" s="29"/>
      <c r="N48" s="28"/>
      <c r="O48" s="29"/>
      <c r="P48" s="28"/>
      <c r="Q48" s="29"/>
      <c r="R48" s="28"/>
      <c r="S48" s="29"/>
      <c r="T48" s="28"/>
      <c r="U48" s="31">
        <f>SUM(L48:T48)</f>
        <v>0</v>
      </c>
      <c r="V48" s="32">
        <f>K48+U48</f>
        <v>0</v>
      </c>
    </row>
    <row r="49" spans="1:22" x14ac:dyDescent="0.2">
      <c r="A49" s="35" t="str">
        <f>'Players by Team'!S28</f>
        <v>Khloe Jones</v>
      </c>
      <c r="B49" s="28"/>
      <c r="C49" s="29"/>
      <c r="D49" s="28"/>
      <c r="E49" s="29"/>
      <c r="F49" s="28"/>
      <c r="G49" s="29"/>
      <c r="H49" s="28"/>
      <c r="I49" s="29"/>
      <c r="J49" s="28"/>
      <c r="K49" s="30">
        <f>SUM(B49:J49)</f>
        <v>0</v>
      </c>
      <c r="L49" s="28"/>
      <c r="M49" s="29"/>
      <c r="N49" s="28"/>
      <c r="O49" s="29"/>
      <c r="P49" s="28"/>
      <c r="Q49" s="29"/>
      <c r="R49" s="28"/>
      <c r="S49" s="29"/>
      <c r="T49" s="28"/>
      <c r="U49" s="31">
        <f>SUM(L49:T49)</f>
        <v>0</v>
      </c>
      <c r="V49" s="32">
        <f>K49+U49</f>
        <v>0</v>
      </c>
    </row>
    <row r="50" spans="1:22" x14ac:dyDescent="0.2">
      <c r="A50" s="35" t="str">
        <f>'Players by Team'!S29</f>
        <v>Kate Hartnett</v>
      </c>
      <c r="B50" s="28"/>
      <c r="C50" s="29"/>
      <c r="D50" s="28"/>
      <c r="E50" s="29"/>
      <c r="F50" s="28"/>
      <c r="G50" s="29"/>
      <c r="H50" s="28"/>
      <c r="I50" s="29"/>
      <c r="J50" s="28"/>
      <c r="K50" s="30">
        <f>SUM(B50:J50)</f>
        <v>0</v>
      </c>
      <c r="L50" s="28"/>
      <c r="M50" s="29"/>
      <c r="N50" s="28"/>
      <c r="O50" s="29"/>
      <c r="P50" s="28"/>
      <c r="Q50" s="29"/>
      <c r="R50" s="28"/>
      <c r="S50" s="29"/>
      <c r="T50" s="28"/>
      <c r="U50" s="31">
        <f>SUM(L50:T50)</f>
        <v>0</v>
      </c>
      <c r="V50" s="32">
        <f>K50+U50</f>
        <v>0</v>
      </c>
    </row>
    <row r="51" spans="1:22" x14ac:dyDescent="0.2">
      <c r="A51" s="35" t="str">
        <f>'Players by Team'!S30</f>
        <v>Cameron Stewart</v>
      </c>
      <c r="B51" s="28"/>
      <c r="C51" s="29"/>
      <c r="D51" s="28"/>
      <c r="E51" s="29"/>
      <c r="F51" s="28"/>
      <c r="G51" s="29"/>
      <c r="H51" s="28"/>
      <c r="I51" s="29"/>
      <c r="J51" s="28"/>
      <c r="K51" s="30">
        <f>SUM(B51:J51)</f>
        <v>0</v>
      </c>
      <c r="L51" s="28"/>
      <c r="M51" s="29"/>
      <c r="N51" s="28"/>
      <c r="O51" s="29"/>
      <c r="P51" s="28"/>
      <c r="Q51" s="29"/>
      <c r="R51" s="28"/>
      <c r="S51" s="29"/>
      <c r="T51" s="28"/>
      <c r="U51" s="31">
        <f>SUM(L51:T51)</f>
        <v>0</v>
      </c>
      <c r="V51" s="32">
        <f>K51+U51</f>
        <v>0</v>
      </c>
    </row>
    <row r="53" spans="1:22" ht="15.75" x14ac:dyDescent="0.25">
      <c r="A53" s="42" t="str">
        <f>'Players by Team'!A33</f>
        <v>LAKE DALLAS</v>
      </c>
      <c r="B53" s="12">
        <v>1</v>
      </c>
      <c r="C53" s="12">
        <v>2</v>
      </c>
      <c r="D53" s="12">
        <v>3</v>
      </c>
      <c r="E53" s="12">
        <v>4</v>
      </c>
      <c r="F53" s="12">
        <v>5</v>
      </c>
      <c r="G53" s="12">
        <v>6</v>
      </c>
      <c r="H53" s="12">
        <v>7</v>
      </c>
      <c r="I53" s="12">
        <v>8</v>
      </c>
      <c r="J53" s="12">
        <v>9</v>
      </c>
      <c r="K53" s="14" t="s">
        <v>18</v>
      </c>
      <c r="L53" s="14">
        <v>10</v>
      </c>
      <c r="M53" s="14">
        <v>11</v>
      </c>
      <c r="N53" s="14">
        <v>12</v>
      </c>
      <c r="O53" s="14">
        <v>13</v>
      </c>
      <c r="P53" s="14">
        <v>14</v>
      </c>
      <c r="Q53" s="14">
        <v>15</v>
      </c>
      <c r="R53" s="14">
        <v>16</v>
      </c>
      <c r="S53" s="14">
        <v>17</v>
      </c>
      <c r="T53" s="14">
        <v>18</v>
      </c>
      <c r="U53" s="14" t="s">
        <v>19</v>
      </c>
      <c r="V53" s="14" t="s">
        <v>2</v>
      </c>
    </row>
    <row r="54" spans="1:22" x14ac:dyDescent="0.2">
      <c r="A54" s="35" t="str">
        <f>'Players by Team'!A34</f>
        <v>Waverly Harper</v>
      </c>
      <c r="B54" s="28"/>
      <c r="C54" s="29"/>
      <c r="D54" s="28"/>
      <c r="E54" s="29"/>
      <c r="F54" s="28"/>
      <c r="G54" s="29"/>
      <c r="H54" s="28"/>
      <c r="I54" s="29"/>
      <c r="J54" s="28"/>
      <c r="K54" s="30">
        <f>SUM(B54:J54)</f>
        <v>0</v>
      </c>
      <c r="L54" s="28"/>
      <c r="M54" s="29"/>
      <c r="N54" s="28"/>
      <c r="O54" s="29"/>
      <c r="P54" s="28"/>
      <c r="Q54" s="29"/>
      <c r="R54" s="28"/>
      <c r="S54" s="29"/>
      <c r="T54" s="28"/>
      <c r="U54" s="31">
        <f>SUM(L54:T54)</f>
        <v>0</v>
      </c>
      <c r="V54" s="32">
        <f>K54+U54</f>
        <v>0</v>
      </c>
    </row>
    <row r="55" spans="1:22" x14ac:dyDescent="0.2">
      <c r="A55" s="35" t="str">
        <f>'Players by Team'!A35</f>
        <v>Libby Thomson</v>
      </c>
      <c r="B55" s="28"/>
      <c r="C55" s="29"/>
      <c r="D55" s="28"/>
      <c r="E55" s="29"/>
      <c r="F55" s="28"/>
      <c r="G55" s="29"/>
      <c r="H55" s="28"/>
      <c r="I55" s="29"/>
      <c r="J55" s="28"/>
      <c r="K55" s="30">
        <f>SUM(B55:J55)</f>
        <v>0</v>
      </c>
      <c r="L55" s="28"/>
      <c r="M55" s="29"/>
      <c r="N55" s="28"/>
      <c r="O55" s="29"/>
      <c r="P55" s="28"/>
      <c r="Q55" s="29"/>
      <c r="R55" s="28"/>
      <c r="S55" s="29"/>
      <c r="T55" s="28"/>
      <c r="U55" s="31">
        <f>SUM(L55:T55)</f>
        <v>0</v>
      </c>
      <c r="V55" s="32">
        <f>K55+U55</f>
        <v>0</v>
      </c>
    </row>
    <row r="56" spans="1:22" x14ac:dyDescent="0.2">
      <c r="A56" s="35" t="str">
        <f>'Players by Team'!A36</f>
        <v>Aniston Harrell</v>
      </c>
      <c r="B56" s="28"/>
      <c r="C56" s="29"/>
      <c r="D56" s="28"/>
      <c r="E56" s="29"/>
      <c r="F56" s="28"/>
      <c r="G56" s="29"/>
      <c r="H56" s="28"/>
      <c r="I56" s="29"/>
      <c r="J56" s="28"/>
      <c r="K56" s="30">
        <f>SUM(B56:J56)</f>
        <v>0</v>
      </c>
      <c r="L56" s="28"/>
      <c r="M56" s="29"/>
      <c r="N56" s="28"/>
      <c r="O56" s="29"/>
      <c r="P56" s="28"/>
      <c r="Q56" s="29"/>
      <c r="R56" s="28"/>
      <c r="S56" s="29"/>
      <c r="T56" s="28"/>
      <c r="U56" s="31">
        <f>SUM(L56:T56)</f>
        <v>0</v>
      </c>
      <c r="V56" s="32">
        <f>K56+U56</f>
        <v>0</v>
      </c>
    </row>
    <row r="57" spans="1:22" x14ac:dyDescent="0.2">
      <c r="A57" s="35" t="str">
        <f>'Players by Team'!A37</f>
        <v>Marisa Hughes</v>
      </c>
      <c r="B57" s="28"/>
      <c r="C57" s="29"/>
      <c r="D57" s="28"/>
      <c r="E57" s="29"/>
      <c r="F57" s="28"/>
      <c r="G57" s="29"/>
      <c r="H57" s="28"/>
      <c r="I57" s="29"/>
      <c r="J57" s="28"/>
      <c r="K57" s="30">
        <f>SUM(B57:J57)</f>
        <v>0</v>
      </c>
      <c r="L57" s="28"/>
      <c r="M57" s="29"/>
      <c r="N57" s="28"/>
      <c r="O57" s="29"/>
      <c r="P57" s="28"/>
      <c r="Q57" s="29"/>
      <c r="R57" s="28"/>
      <c r="S57" s="29"/>
      <c r="T57" s="28"/>
      <c r="U57" s="31">
        <f>SUM(L57:T57)</f>
        <v>0</v>
      </c>
      <c r="V57" s="32">
        <f>K57+U57</f>
        <v>0</v>
      </c>
    </row>
    <row r="58" spans="1:22" x14ac:dyDescent="0.2">
      <c r="A58" s="35" t="str">
        <f>'Players by Team'!A38</f>
        <v>Savannah Carter</v>
      </c>
      <c r="B58" s="28"/>
      <c r="C58" s="29"/>
      <c r="D58" s="28"/>
      <c r="E58" s="29"/>
      <c r="F58" s="28"/>
      <c r="G58" s="29"/>
      <c r="H58" s="28"/>
      <c r="I58" s="29"/>
      <c r="J58" s="28"/>
      <c r="K58" s="30">
        <f>SUM(B58:J58)</f>
        <v>0</v>
      </c>
      <c r="L58" s="28"/>
      <c r="M58" s="29"/>
      <c r="N58" s="28"/>
      <c r="O58" s="29"/>
      <c r="P58" s="28"/>
      <c r="Q58" s="29"/>
      <c r="R58" s="28"/>
      <c r="S58" s="29"/>
      <c r="T58" s="28"/>
      <c r="U58" s="31">
        <f>SUM(L58:T58)</f>
        <v>0</v>
      </c>
      <c r="V58" s="32">
        <f>K58+U58</f>
        <v>0</v>
      </c>
    </row>
    <row r="60" spans="1:22" ht="15.75" x14ac:dyDescent="0.25">
      <c r="A60" s="42" t="str">
        <f>'Players by Team'!M33</f>
        <v>LEBANON TRAIL</v>
      </c>
      <c r="B60" s="12">
        <v>1</v>
      </c>
      <c r="C60" s="12">
        <v>2</v>
      </c>
      <c r="D60" s="12">
        <v>3</v>
      </c>
      <c r="E60" s="12">
        <v>4</v>
      </c>
      <c r="F60" s="12">
        <v>5</v>
      </c>
      <c r="G60" s="12">
        <v>6</v>
      </c>
      <c r="H60" s="12">
        <v>7</v>
      </c>
      <c r="I60" s="12">
        <v>8</v>
      </c>
      <c r="J60" s="12">
        <v>9</v>
      </c>
      <c r="K60" s="14" t="s">
        <v>18</v>
      </c>
      <c r="L60" s="14">
        <v>10</v>
      </c>
      <c r="M60" s="14">
        <v>11</v>
      </c>
      <c r="N60" s="14">
        <v>12</v>
      </c>
      <c r="O60" s="14">
        <v>13</v>
      </c>
      <c r="P60" s="14">
        <v>14</v>
      </c>
      <c r="Q60" s="14">
        <v>15</v>
      </c>
      <c r="R60" s="14">
        <v>16</v>
      </c>
      <c r="S60" s="14">
        <v>17</v>
      </c>
      <c r="T60" s="14">
        <v>18</v>
      </c>
      <c r="U60" s="14" t="s">
        <v>19</v>
      </c>
      <c r="V60" s="14" t="s">
        <v>2</v>
      </c>
    </row>
    <row r="61" spans="1:22" x14ac:dyDescent="0.2">
      <c r="A61" s="35" t="str">
        <f>'Players by Team'!M34</f>
        <v>Erica Kim</v>
      </c>
      <c r="B61" s="28"/>
      <c r="C61" s="29"/>
      <c r="D61" s="28"/>
      <c r="E61" s="29"/>
      <c r="F61" s="28"/>
      <c r="G61" s="29"/>
      <c r="H61" s="28"/>
      <c r="I61" s="29"/>
      <c r="J61" s="28"/>
      <c r="K61" s="30">
        <f>SUM(B61:J61)</f>
        <v>0</v>
      </c>
      <c r="L61" s="28"/>
      <c r="M61" s="29"/>
      <c r="N61" s="28"/>
      <c r="O61" s="29"/>
      <c r="P61" s="28"/>
      <c r="Q61" s="29"/>
      <c r="R61" s="28"/>
      <c r="S61" s="29"/>
      <c r="T61" s="28"/>
      <c r="U61" s="31">
        <f>SUM(L61:T61)</f>
        <v>0</v>
      </c>
      <c r="V61" s="32">
        <f>K61+U61</f>
        <v>0</v>
      </c>
    </row>
    <row r="62" spans="1:22" x14ac:dyDescent="0.2">
      <c r="A62" s="35" t="str">
        <f>'Players by Team'!M35</f>
        <v>Grace Kim</v>
      </c>
      <c r="B62" s="28"/>
      <c r="C62" s="29"/>
      <c r="D62" s="28"/>
      <c r="E62" s="29"/>
      <c r="F62" s="28"/>
      <c r="G62" s="29"/>
      <c r="H62" s="28"/>
      <c r="I62" s="29"/>
      <c r="J62" s="28"/>
      <c r="K62" s="30">
        <f>SUM(B62:J62)</f>
        <v>0</v>
      </c>
      <c r="L62" s="28"/>
      <c r="M62" s="29"/>
      <c r="N62" s="28"/>
      <c r="O62" s="29"/>
      <c r="P62" s="28"/>
      <c r="Q62" s="29"/>
      <c r="R62" s="28"/>
      <c r="S62" s="29"/>
      <c r="T62" s="28"/>
      <c r="U62" s="31">
        <f>SUM(L62:T62)</f>
        <v>0</v>
      </c>
      <c r="V62" s="32">
        <f>K62+U62</f>
        <v>0</v>
      </c>
    </row>
    <row r="63" spans="1:22" x14ac:dyDescent="0.2">
      <c r="A63" s="35" t="str">
        <f>'Players by Team'!M36</f>
        <v>Esther Santos</v>
      </c>
      <c r="B63" s="28"/>
      <c r="C63" s="29"/>
      <c r="D63" s="28"/>
      <c r="E63" s="29"/>
      <c r="F63" s="28"/>
      <c r="G63" s="29"/>
      <c r="H63" s="28"/>
      <c r="I63" s="29"/>
      <c r="J63" s="28"/>
      <c r="K63" s="30">
        <f>SUM(B63:J63)</f>
        <v>0</v>
      </c>
      <c r="L63" s="28"/>
      <c r="M63" s="29"/>
      <c r="N63" s="28"/>
      <c r="O63" s="29"/>
      <c r="P63" s="28"/>
      <c r="Q63" s="29"/>
      <c r="R63" s="28"/>
      <c r="S63" s="29"/>
      <c r="T63" s="28"/>
      <c r="U63" s="31">
        <f>SUM(L63:T63)</f>
        <v>0</v>
      </c>
      <c r="V63" s="32">
        <f>K63+U63</f>
        <v>0</v>
      </c>
    </row>
    <row r="64" spans="1:22" x14ac:dyDescent="0.2">
      <c r="A64" s="35" t="str">
        <f>'Players by Team'!M37</f>
        <v>Emma Anderson</v>
      </c>
      <c r="B64" s="28"/>
      <c r="C64" s="29"/>
      <c r="D64" s="28"/>
      <c r="E64" s="29"/>
      <c r="F64" s="28"/>
      <c r="G64" s="29"/>
      <c r="H64" s="28"/>
      <c r="I64" s="29"/>
      <c r="J64" s="28"/>
      <c r="K64" s="30">
        <f>SUM(B64:J64)</f>
        <v>0</v>
      </c>
      <c r="L64" s="28"/>
      <c r="M64" s="29"/>
      <c r="N64" s="28"/>
      <c r="O64" s="29"/>
      <c r="P64" s="28"/>
      <c r="Q64" s="29"/>
      <c r="R64" s="28"/>
      <c r="S64" s="29"/>
      <c r="T64" s="28"/>
      <c r="U64" s="31">
        <f>SUM(L64:T64)</f>
        <v>0</v>
      </c>
      <c r="V64" s="32">
        <f>K64+U64</f>
        <v>0</v>
      </c>
    </row>
    <row r="65" spans="1:22" x14ac:dyDescent="0.2">
      <c r="A65" s="35">
        <f>'Players by Team'!M38</f>
        <v>0</v>
      </c>
      <c r="B65" s="28"/>
      <c r="C65" s="29"/>
      <c r="D65" s="28"/>
      <c r="E65" s="29"/>
      <c r="F65" s="28"/>
      <c r="G65" s="29"/>
      <c r="H65" s="28"/>
      <c r="I65" s="29"/>
      <c r="J65" s="28"/>
      <c r="K65" s="30">
        <f>SUM(B65:J65)</f>
        <v>0</v>
      </c>
      <c r="L65" s="28"/>
      <c r="M65" s="29"/>
      <c r="N65" s="28"/>
      <c r="O65" s="29"/>
      <c r="P65" s="28"/>
      <c r="Q65" s="29"/>
      <c r="R65" s="28"/>
      <c r="S65" s="29"/>
      <c r="T65" s="28"/>
      <c r="U65" s="31">
        <f>SUM(L65:T65)</f>
        <v>0</v>
      </c>
      <c r="V65" s="32">
        <f>K65+U65</f>
        <v>0</v>
      </c>
    </row>
    <row r="67" spans="1:22" ht="15.75" x14ac:dyDescent="0.25">
      <c r="A67" s="42" t="str">
        <f>'Players by Team'!S33</f>
        <v>LUFKIN</v>
      </c>
      <c r="B67" s="12">
        <v>1</v>
      </c>
      <c r="C67" s="12">
        <v>2</v>
      </c>
      <c r="D67" s="12">
        <v>3</v>
      </c>
      <c r="E67" s="12">
        <v>4</v>
      </c>
      <c r="F67" s="12">
        <v>5</v>
      </c>
      <c r="G67" s="12">
        <v>6</v>
      </c>
      <c r="H67" s="12">
        <v>7</v>
      </c>
      <c r="I67" s="12">
        <v>8</v>
      </c>
      <c r="J67" s="12">
        <v>9</v>
      </c>
      <c r="K67" s="14" t="s">
        <v>18</v>
      </c>
      <c r="L67" s="14">
        <v>10</v>
      </c>
      <c r="M67" s="14">
        <v>11</v>
      </c>
      <c r="N67" s="14">
        <v>12</v>
      </c>
      <c r="O67" s="14">
        <v>13</v>
      </c>
      <c r="P67" s="14">
        <v>14</v>
      </c>
      <c r="Q67" s="14">
        <v>15</v>
      </c>
      <c r="R67" s="14">
        <v>16</v>
      </c>
      <c r="S67" s="14">
        <v>17</v>
      </c>
      <c r="T67" s="14">
        <v>18</v>
      </c>
      <c r="U67" s="14" t="s">
        <v>19</v>
      </c>
      <c r="V67" s="14" t="s">
        <v>2</v>
      </c>
    </row>
    <row r="68" spans="1:22" x14ac:dyDescent="0.2">
      <c r="A68" s="35" t="str">
        <f>'Players by Team'!S34</f>
        <v>Alex Haney</v>
      </c>
      <c r="B68" s="28"/>
      <c r="C68" s="29"/>
      <c r="D68" s="28"/>
      <c r="E68" s="29"/>
      <c r="F68" s="28"/>
      <c r="G68" s="29"/>
      <c r="H68" s="28"/>
      <c r="I68" s="29"/>
      <c r="J68" s="28"/>
      <c r="K68" s="30">
        <f>SUM(B68:J68)</f>
        <v>0</v>
      </c>
      <c r="L68" s="28"/>
      <c r="M68" s="29"/>
      <c r="N68" s="28"/>
      <c r="O68" s="29"/>
      <c r="P68" s="28"/>
      <c r="Q68" s="29"/>
      <c r="R68" s="28"/>
      <c r="S68" s="29"/>
      <c r="T68" s="28"/>
      <c r="U68" s="31">
        <f>SUM(L68:T68)</f>
        <v>0</v>
      </c>
      <c r="V68" s="32">
        <f>K68+U68</f>
        <v>0</v>
      </c>
    </row>
    <row r="69" spans="1:22" x14ac:dyDescent="0.2">
      <c r="A69" s="35" t="str">
        <f>'Players by Team'!S35</f>
        <v>Delaney Neal</v>
      </c>
      <c r="B69" s="28"/>
      <c r="C69" s="29"/>
      <c r="D69" s="28"/>
      <c r="E69" s="29"/>
      <c r="F69" s="28"/>
      <c r="G69" s="29"/>
      <c r="H69" s="28"/>
      <c r="I69" s="29"/>
      <c r="J69" s="28"/>
      <c r="K69" s="30">
        <f>SUM(B69:J69)</f>
        <v>0</v>
      </c>
      <c r="L69" s="28"/>
      <c r="M69" s="29"/>
      <c r="N69" s="28"/>
      <c r="O69" s="29"/>
      <c r="P69" s="28"/>
      <c r="Q69" s="29"/>
      <c r="R69" s="28"/>
      <c r="S69" s="29"/>
      <c r="T69" s="28"/>
      <c r="U69" s="31">
        <f>SUM(L69:T69)</f>
        <v>0</v>
      </c>
      <c r="V69" s="32">
        <f>K69+U69</f>
        <v>0</v>
      </c>
    </row>
    <row r="70" spans="1:22" x14ac:dyDescent="0.2">
      <c r="A70" s="35" t="str">
        <f>'Players by Team'!S36</f>
        <v>Victoria Vanderleest</v>
      </c>
      <c r="B70" s="28"/>
      <c r="C70" s="29"/>
      <c r="D70" s="28"/>
      <c r="E70" s="29"/>
      <c r="F70" s="28"/>
      <c r="G70" s="29"/>
      <c r="H70" s="28"/>
      <c r="I70" s="29"/>
      <c r="J70" s="28"/>
      <c r="K70" s="30">
        <f>SUM(B70:J70)</f>
        <v>0</v>
      </c>
      <c r="L70" s="28"/>
      <c r="M70" s="29"/>
      <c r="N70" s="28"/>
      <c r="O70" s="29"/>
      <c r="P70" s="28"/>
      <c r="Q70" s="29"/>
      <c r="R70" s="28"/>
      <c r="S70" s="29"/>
      <c r="T70" s="28"/>
      <c r="U70" s="31">
        <f>SUM(L70:T70)</f>
        <v>0</v>
      </c>
      <c r="V70" s="32">
        <f>K70+U70</f>
        <v>0</v>
      </c>
    </row>
    <row r="71" spans="1:22" x14ac:dyDescent="0.2">
      <c r="A71" s="35" t="str">
        <f>'Players by Team'!S37</f>
        <v>Kathryn Teague</v>
      </c>
      <c r="B71" s="28"/>
      <c r="C71" s="29"/>
      <c r="D71" s="28"/>
      <c r="E71" s="29"/>
      <c r="F71" s="28"/>
      <c r="G71" s="29"/>
      <c r="H71" s="28"/>
      <c r="I71" s="29"/>
      <c r="J71" s="28"/>
      <c r="K71" s="30">
        <f>SUM(B71:J71)</f>
        <v>0</v>
      </c>
      <c r="L71" s="28"/>
      <c r="M71" s="29"/>
      <c r="N71" s="28"/>
      <c r="O71" s="29"/>
      <c r="P71" s="28"/>
      <c r="Q71" s="29"/>
      <c r="R71" s="28"/>
      <c r="S71" s="29"/>
      <c r="T71" s="28"/>
      <c r="U71" s="31">
        <f>SUM(L71:T71)</f>
        <v>0</v>
      </c>
      <c r="V71" s="32">
        <f>K71+U71</f>
        <v>0</v>
      </c>
    </row>
    <row r="72" spans="1:22" x14ac:dyDescent="0.2">
      <c r="A72" s="35" t="str">
        <f>'Players by Team'!S38</f>
        <v>Bella Chong</v>
      </c>
      <c r="B72" s="28"/>
      <c r="C72" s="29"/>
      <c r="D72" s="28"/>
      <c r="E72" s="29"/>
      <c r="F72" s="28"/>
      <c r="G72" s="29"/>
      <c r="H72" s="28"/>
      <c r="I72" s="29"/>
      <c r="J72" s="28"/>
      <c r="K72" s="30">
        <f>SUM(B72:J72)</f>
        <v>0</v>
      </c>
      <c r="L72" s="28"/>
      <c r="M72" s="29"/>
      <c r="N72" s="28"/>
      <c r="O72" s="29"/>
      <c r="P72" s="28"/>
      <c r="Q72" s="29"/>
      <c r="R72" s="28"/>
      <c r="S72" s="29"/>
      <c r="T72" s="28"/>
      <c r="U72" s="31">
        <f>SUM(L72:T72)</f>
        <v>0</v>
      </c>
      <c r="V72" s="32">
        <f>K72+U72</f>
        <v>0</v>
      </c>
    </row>
    <row r="74" spans="1:22" ht="15.75" x14ac:dyDescent="0.25">
      <c r="A74" s="42" t="str">
        <f>'Players by Team'!M41</f>
        <v>MEMORIAL</v>
      </c>
      <c r="B74" s="12">
        <v>1</v>
      </c>
      <c r="C74" s="12">
        <v>2</v>
      </c>
      <c r="D74" s="12">
        <v>3</v>
      </c>
      <c r="E74" s="12">
        <v>4</v>
      </c>
      <c r="F74" s="12">
        <v>5</v>
      </c>
      <c r="G74" s="12">
        <v>6</v>
      </c>
      <c r="H74" s="12">
        <v>7</v>
      </c>
      <c r="I74" s="12">
        <v>8</v>
      </c>
      <c r="J74" s="12">
        <v>9</v>
      </c>
      <c r="K74" s="14" t="s">
        <v>18</v>
      </c>
      <c r="L74" s="14">
        <v>10</v>
      </c>
      <c r="M74" s="14">
        <v>11</v>
      </c>
      <c r="N74" s="14">
        <v>12</v>
      </c>
      <c r="O74" s="14">
        <v>13</v>
      </c>
      <c r="P74" s="14">
        <v>14</v>
      </c>
      <c r="Q74" s="14">
        <v>15</v>
      </c>
      <c r="R74" s="14">
        <v>16</v>
      </c>
      <c r="S74" s="14">
        <v>17</v>
      </c>
      <c r="T74" s="14">
        <v>18</v>
      </c>
      <c r="U74" s="14" t="s">
        <v>19</v>
      </c>
      <c r="V74" s="14" t="s">
        <v>2</v>
      </c>
    </row>
    <row r="75" spans="1:22" x14ac:dyDescent="0.2">
      <c r="A75" s="35" t="str">
        <f>'Players by Team'!M42</f>
        <v>Lydia Howard</v>
      </c>
      <c r="B75" s="28"/>
      <c r="C75" s="29"/>
      <c r="D75" s="28"/>
      <c r="E75" s="29"/>
      <c r="F75" s="28"/>
      <c r="G75" s="29"/>
      <c r="H75" s="28"/>
      <c r="I75" s="29"/>
      <c r="J75" s="28"/>
      <c r="K75" s="30">
        <f>SUM(B75:J75)</f>
        <v>0</v>
      </c>
      <c r="L75" s="28"/>
      <c r="M75" s="29"/>
      <c r="N75" s="28"/>
      <c r="O75" s="29"/>
      <c r="P75" s="28"/>
      <c r="Q75" s="29"/>
      <c r="R75" s="28"/>
      <c r="S75" s="29"/>
      <c r="T75" s="28"/>
      <c r="U75" s="31">
        <f>SUM(L75:T75)</f>
        <v>0</v>
      </c>
      <c r="V75" s="32">
        <f>K75+U75</f>
        <v>0</v>
      </c>
    </row>
    <row r="76" spans="1:22" x14ac:dyDescent="0.2">
      <c r="A76" s="35" t="str">
        <f>'Players by Team'!M43</f>
        <v>Grace Wu</v>
      </c>
      <c r="B76" s="28"/>
      <c r="C76" s="29"/>
      <c r="D76" s="28"/>
      <c r="E76" s="29"/>
      <c r="F76" s="28"/>
      <c r="G76" s="29"/>
      <c r="H76" s="28"/>
      <c r="I76" s="29"/>
      <c r="J76" s="28"/>
      <c r="K76" s="30">
        <f>SUM(B76:J76)</f>
        <v>0</v>
      </c>
      <c r="L76" s="28"/>
      <c r="M76" s="29"/>
      <c r="N76" s="28"/>
      <c r="O76" s="29"/>
      <c r="P76" s="28"/>
      <c r="Q76" s="29"/>
      <c r="R76" s="28"/>
      <c r="S76" s="29"/>
      <c r="T76" s="28"/>
      <c r="U76" s="31">
        <f>SUM(L76:T76)</f>
        <v>0</v>
      </c>
      <c r="V76" s="32">
        <f>K76+U76</f>
        <v>0</v>
      </c>
    </row>
    <row r="77" spans="1:22" x14ac:dyDescent="0.2">
      <c r="A77" s="35" t="str">
        <f>'Players by Team'!M44</f>
        <v>Claire Cagle</v>
      </c>
      <c r="B77" s="28"/>
      <c r="C77" s="29"/>
      <c r="D77" s="28"/>
      <c r="E77" s="29"/>
      <c r="F77" s="28"/>
      <c r="G77" s="29"/>
      <c r="H77" s="28"/>
      <c r="I77" s="29"/>
      <c r="J77" s="28"/>
      <c r="K77" s="30">
        <f>SUM(B77:J77)</f>
        <v>0</v>
      </c>
      <c r="L77" s="28"/>
      <c r="M77" s="29"/>
      <c r="N77" s="28"/>
      <c r="O77" s="29"/>
      <c r="P77" s="28"/>
      <c r="Q77" s="29"/>
      <c r="R77" s="28"/>
      <c r="S77" s="29"/>
      <c r="T77" s="28"/>
      <c r="U77" s="31">
        <f>SUM(L77:T77)</f>
        <v>0</v>
      </c>
      <c r="V77" s="32">
        <f>K77+U77</f>
        <v>0</v>
      </c>
    </row>
    <row r="78" spans="1:22" x14ac:dyDescent="0.2">
      <c r="A78" s="35" t="str">
        <f>'Players by Team'!M45</f>
        <v>Arwen Settipalli</v>
      </c>
      <c r="B78" s="28"/>
      <c r="C78" s="29"/>
      <c r="D78" s="28"/>
      <c r="E78" s="29"/>
      <c r="F78" s="28"/>
      <c r="G78" s="29"/>
      <c r="H78" s="28"/>
      <c r="I78" s="29"/>
      <c r="J78" s="28"/>
      <c r="K78" s="30">
        <f>SUM(B78:J78)</f>
        <v>0</v>
      </c>
      <c r="L78" s="28"/>
      <c r="M78" s="29"/>
      <c r="N78" s="28"/>
      <c r="O78" s="29"/>
      <c r="P78" s="28"/>
      <c r="Q78" s="29"/>
      <c r="R78" s="28"/>
      <c r="S78" s="29"/>
      <c r="T78" s="28"/>
      <c r="U78" s="31">
        <f>SUM(L78:T78)</f>
        <v>0</v>
      </c>
      <c r="V78" s="32">
        <f>K78+U78</f>
        <v>0</v>
      </c>
    </row>
    <row r="79" spans="1:22" x14ac:dyDescent="0.2">
      <c r="A79" s="35" t="str">
        <f>'Players by Team'!M46</f>
        <v>Kaitlyn Stoehr</v>
      </c>
      <c r="B79" s="28"/>
      <c r="C79" s="29"/>
      <c r="D79" s="28"/>
      <c r="E79" s="29"/>
      <c r="F79" s="28"/>
      <c r="G79" s="29"/>
      <c r="H79" s="28"/>
      <c r="I79" s="29"/>
      <c r="J79" s="28"/>
      <c r="K79" s="30">
        <f>SUM(B79:J79)</f>
        <v>0</v>
      </c>
      <c r="L79" s="28"/>
      <c r="M79" s="29"/>
      <c r="N79" s="28"/>
      <c r="O79" s="29"/>
      <c r="P79" s="28"/>
      <c r="Q79" s="29"/>
      <c r="R79" s="28"/>
      <c r="S79" s="29"/>
      <c r="T79" s="28"/>
      <c r="U79" s="31">
        <f>SUM(L79:T79)</f>
        <v>0</v>
      </c>
      <c r="V79" s="32">
        <f>K79+U79</f>
        <v>0</v>
      </c>
    </row>
    <row r="81" spans="1:22" ht="15.75" x14ac:dyDescent="0.25">
      <c r="A81" s="42">
        <f>'Players by Team'!S41</f>
        <v>0</v>
      </c>
      <c r="B81" s="12">
        <v>1</v>
      </c>
      <c r="C81" s="12">
        <v>2</v>
      </c>
      <c r="D81" s="12">
        <v>3</v>
      </c>
      <c r="E81" s="12">
        <v>4</v>
      </c>
      <c r="F81" s="12">
        <v>5</v>
      </c>
      <c r="G81" s="12">
        <v>6</v>
      </c>
      <c r="H81" s="12">
        <v>7</v>
      </c>
      <c r="I81" s="12">
        <v>8</v>
      </c>
      <c r="J81" s="12">
        <v>9</v>
      </c>
      <c r="K81" s="14" t="s">
        <v>18</v>
      </c>
      <c r="L81" s="14">
        <v>10</v>
      </c>
      <c r="M81" s="14">
        <v>11</v>
      </c>
      <c r="N81" s="14">
        <v>12</v>
      </c>
      <c r="O81" s="14">
        <v>13</v>
      </c>
      <c r="P81" s="14">
        <v>14</v>
      </c>
      <c r="Q81" s="14">
        <v>15</v>
      </c>
      <c r="R81" s="14">
        <v>16</v>
      </c>
      <c r="S81" s="14">
        <v>17</v>
      </c>
      <c r="T81" s="14">
        <v>18</v>
      </c>
      <c r="U81" s="14" t="s">
        <v>19</v>
      </c>
      <c r="V81" s="14" t="s">
        <v>2</v>
      </c>
    </row>
    <row r="82" spans="1:22" x14ac:dyDescent="0.2">
      <c r="A82" s="35">
        <f>'Players by Team'!S42</f>
        <v>0</v>
      </c>
      <c r="B82" s="28"/>
      <c r="C82" s="29"/>
      <c r="D82" s="28"/>
      <c r="E82" s="29"/>
      <c r="F82" s="28"/>
      <c r="G82" s="29"/>
      <c r="H82" s="28"/>
      <c r="I82" s="29"/>
      <c r="J82" s="28"/>
      <c r="K82" s="30">
        <f>SUM(B82:J82)</f>
        <v>0</v>
      </c>
      <c r="L82" s="28"/>
      <c r="M82" s="29"/>
      <c r="N82" s="28"/>
      <c r="O82" s="29"/>
      <c r="P82" s="28"/>
      <c r="Q82" s="29"/>
      <c r="R82" s="28"/>
      <c r="S82" s="29"/>
      <c r="T82" s="28"/>
      <c r="U82" s="31">
        <f>SUM(L82:T82)</f>
        <v>0</v>
      </c>
      <c r="V82" s="32">
        <f>K82+U82</f>
        <v>0</v>
      </c>
    </row>
    <row r="83" spans="1:22" x14ac:dyDescent="0.2">
      <c r="A83" s="35">
        <f>'Players by Team'!S43</f>
        <v>0</v>
      </c>
      <c r="B83" s="28"/>
      <c r="C83" s="29"/>
      <c r="D83" s="28"/>
      <c r="E83" s="29"/>
      <c r="F83" s="28"/>
      <c r="G83" s="29"/>
      <c r="H83" s="28"/>
      <c r="I83" s="29"/>
      <c r="J83" s="28"/>
      <c r="K83" s="30">
        <f>SUM(B83:J83)</f>
        <v>0</v>
      </c>
      <c r="L83" s="28"/>
      <c r="M83" s="29"/>
      <c r="N83" s="28"/>
      <c r="O83" s="29"/>
      <c r="P83" s="28"/>
      <c r="Q83" s="29"/>
      <c r="R83" s="28"/>
      <c r="S83" s="29"/>
      <c r="T83" s="28"/>
      <c r="U83" s="31">
        <f>SUM(L83:T83)</f>
        <v>0</v>
      </c>
      <c r="V83" s="32">
        <f>K83+U83</f>
        <v>0</v>
      </c>
    </row>
    <row r="84" spans="1:22" x14ac:dyDescent="0.2">
      <c r="A84" s="35">
        <f>'Players by Team'!S44</f>
        <v>0</v>
      </c>
      <c r="B84" s="28"/>
      <c r="C84" s="29"/>
      <c r="D84" s="28"/>
      <c r="E84" s="29"/>
      <c r="F84" s="28"/>
      <c r="G84" s="29"/>
      <c r="H84" s="28"/>
      <c r="I84" s="29"/>
      <c r="J84" s="28"/>
      <c r="K84" s="30">
        <f>SUM(B84:J84)</f>
        <v>0</v>
      </c>
      <c r="L84" s="28"/>
      <c r="M84" s="29"/>
      <c r="N84" s="28"/>
      <c r="O84" s="29"/>
      <c r="P84" s="28"/>
      <c r="Q84" s="29"/>
      <c r="R84" s="28"/>
      <c r="S84" s="29"/>
      <c r="T84" s="28"/>
      <c r="U84" s="31">
        <f>SUM(L84:T84)</f>
        <v>0</v>
      </c>
      <c r="V84" s="32">
        <f>K84+U84</f>
        <v>0</v>
      </c>
    </row>
    <row r="85" spans="1:22" x14ac:dyDescent="0.2">
      <c r="A85" s="35">
        <f>'Players by Team'!S45</f>
        <v>0</v>
      </c>
      <c r="B85" s="28"/>
      <c r="C85" s="29"/>
      <c r="D85" s="28"/>
      <c r="E85" s="29"/>
      <c r="F85" s="28"/>
      <c r="G85" s="29"/>
      <c r="H85" s="28"/>
      <c r="I85" s="29"/>
      <c r="J85" s="28"/>
      <c r="K85" s="30">
        <f>SUM(B85:J85)</f>
        <v>0</v>
      </c>
      <c r="L85" s="28"/>
      <c r="M85" s="29"/>
      <c r="N85" s="28"/>
      <c r="O85" s="29"/>
      <c r="P85" s="28"/>
      <c r="Q85" s="29"/>
      <c r="R85" s="28"/>
      <c r="S85" s="29"/>
      <c r="T85" s="28"/>
      <c r="U85" s="31">
        <f>SUM(L85:T85)</f>
        <v>0</v>
      </c>
      <c r="V85" s="32">
        <f>K85+U85</f>
        <v>0</v>
      </c>
    </row>
    <row r="86" spans="1:22" x14ac:dyDescent="0.2">
      <c r="A86" s="35">
        <f>'Players by Team'!S46</f>
        <v>0</v>
      </c>
      <c r="B86" s="28"/>
      <c r="C86" s="29"/>
      <c r="D86" s="28"/>
      <c r="E86" s="29"/>
      <c r="F86" s="28"/>
      <c r="G86" s="29"/>
      <c r="H86" s="28"/>
      <c r="I86" s="29"/>
      <c r="J86" s="28"/>
      <c r="K86" s="30">
        <f>SUM(B86:J86)</f>
        <v>0</v>
      </c>
      <c r="L86" s="28"/>
      <c r="M86" s="29"/>
      <c r="N86" s="28"/>
      <c r="O86" s="29"/>
      <c r="P86" s="28"/>
      <c r="Q86" s="29"/>
      <c r="R86" s="28"/>
      <c r="S86" s="29"/>
      <c r="T86" s="28"/>
      <c r="U86" s="31">
        <f>SUM(L86:T86)</f>
        <v>0</v>
      </c>
      <c r="V86" s="32">
        <f>K86+U86</f>
        <v>0</v>
      </c>
    </row>
    <row r="88" spans="1:22" ht="15.75" x14ac:dyDescent="0.25">
      <c r="A88" s="42" t="str">
        <f>'Players by Team'!A49</f>
        <v>MIDLAND LEGACY</v>
      </c>
      <c r="B88" s="12">
        <v>1</v>
      </c>
      <c r="C88" s="12">
        <v>2</v>
      </c>
      <c r="D88" s="12">
        <v>3</v>
      </c>
      <c r="E88" s="12">
        <v>4</v>
      </c>
      <c r="F88" s="12">
        <v>5</v>
      </c>
      <c r="G88" s="12">
        <v>6</v>
      </c>
      <c r="H88" s="12">
        <v>7</v>
      </c>
      <c r="I88" s="12">
        <v>8</v>
      </c>
      <c r="J88" s="12">
        <v>9</v>
      </c>
      <c r="K88" s="14" t="s">
        <v>18</v>
      </c>
      <c r="L88" s="14">
        <v>10</v>
      </c>
      <c r="M88" s="14">
        <v>11</v>
      </c>
      <c r="N88" s="14">
        <v>12</v>
      </c>
      <c r="O88" s="14">
        <v>13</v>
      </c>
      <c r="P88" s="14">
        <v>14</v>
      </c>
      <c r="Q88" s="14">
        <v>15</v>
      </c>
      <c r="R88" s="14">
        <v>16</v>
      </c>
      <c r="S88" s="14">
        <v>17</v>
      </c>
      <c r="T88" s="14">
        <v>18</v>
      </c>
      <c r="U88" s="14" t="s">
        <v>19</v>
      </c>
      <c r="V88" s="14" t="s">
        <v>2</v>
      </c>
    </row>
    <row r="89" spans="1:22" x14ac:dyDescent="0.2">
      <c r="A89" s="35" t="str">
        <f>'Players by Team'!A50</f>
        <v>Sarah Reed</v>
      </c>
      <c r="B89" s="28"/>
      <c r="C89" s="29"/>
      <c r="D89" s="28"/>
      <c r="E89" s="29"/>
      <c r="F89" s="28"/>
      <c r="G89" s="29"/>
      <c r="H89" s="28"/>
      <c r="I89" s="29"/>
      <c r="J89" s="28"/>
      <c r="K89" s="30">
        <f>SUM(B89:J89)</f>
        <v>0</v>
      </c>
      <c r="L89" s="28"/>
      <c r="M89" s="29"/>
      <c r="N89" s="28"/>
      <c r="O89" s="29"/>
      <c r="P89" s="28"/>
      <c r="Q89" s="29"/>
      <c r="R89" s="28"/>
      <c r="S89" s="29"/>
      <c r="T89" s="28"/>
      <c r="U89" s="31">
        <f>SUM(L89:T89)</f>
        <v>0</v>
      </c>
      <c r="V89" s="32">
        <f>K89+U89</f>
        <v>0</v>
      </c>
    </row>
    <row r="90" spans="1:22" x14ac:dyDescent="0.2">
      <c r="A90" s="35" t="str">
        <f>'Players by Team'!A51</f>
        <v>Natalie Armenta</v>
      </c>
      <c r="B90" s="28"/>
      <c r="C90" s="29"/>
      <c r="D90" s="28"/>
      <c r="E90" s="29"/>
      <c r="F90" s="28"/>
      <c r="G90" s="29"/>
      <c r="H90" s="28"/>
      <c r="I90" s="29"/>
      <c r="J90" s="28"/>
      <c r="K90" s="30">
        <f>SUM(B90:J90)</f>
        <v>0</v>
      </c>
      <c r="L90" s="28"/>
      <c r="M90" s="29"/>
      <c r="N90" s="28"/>
      <c r="O90" s="29"/>
      <c r="P90" s="28"/>
      <c r="Q90" s="29"/>
      <c r="R90" s="28"/>
      <c r="S90" s="29"/>
      <c r="T90" s="28"/>
      <c r="U90" s="31">
        <f>SUM(L90:T90)</f>
        <v>0</v>
      </c>
      <c r="V90" s="32">
        <f>K90+U90</f>
        <v>0</v>
      </c>
    </row>
    <row r="91" spans="1:22" x14ac:dyDescent="0.2">
      <c r="A91" s="35" t="str">
        <f>'Players by Team'!A52</f>
        <v>Ashley Kruse</v>
      </c>
      <c r="B91" s="28"/>
      <c r="C91" s="29"/>
      <c r="D91" s="28"/>
      <c r="E91" s="29"/>
      <c r="F91" s="28"/>
      <c r="G91" s="29"/>
      <c r="H91" s="28"/>
      <c r="I91" s="29"/>
      <c r="J91" s="28"/>
      <c r="K91" s="30">
        <f>SUM(B91:J91)</f>
        <v>0</v>
      </c>
      <c r="L91" s="28"/>
      <c r="M91" s="29"/>
      <c r="N91" s="28"/>
      <c r="O91" s="29"/>
      <c r="P91" s="28"/>
      <c r="Q91" s="29"/>
      <c r="R91" s="28"/>
      <c r="S91" s="29"/>
      <c r="T91" s="28"/>
      <c r="U91" s="31">
        <f>SUM(L91:T91)</f>
        <v>0</v>
      </c>
      <c r="V91" s="32">
        <f>K91+U91</f>
        <v>0</v>
      </c>
    </row>
    <row r="92" spans="1:22" x14ac:dyDescent="0.2">
      <c r="A92" s="35" t="str">
        <f>'Players by Team'!A53</f>
        <v>Gracie O'Brien</v>
      </c>
      <c r="B92" s="28"/>
      <c r="C92" s="29"/>
      <c r="D92" s="28"/>
      <c r="E92" s="29"/>
      <c r="F92" s="28"/>
      <c r="G92" s="29"/>
      <c r="H92" s="28"/>
      <c r="I92" s="29"/>
      <c r="J92" s="28"/>
      <c r="K92" s="30">
        <f>SUM(B92:J92)</f>
        <v>0</v>
      </c>
      <c r="L92" s="28"/>
      <c r="M92" s="29"/>
      <c r="N92" s="28"/>
      <c r="O92" s="29"/>
      <c r="P92" s="28"/>
      <c r="Q92" s="29"/>
      <c r="R92" s="28"/>
      <c r="S92" s="29"/>
      <c r="T92" s="28"/>
      <c r="U92" s="31">
        <f>SUM(L92:T92)</f>
        <v>0</v>
      </c>
      <c r="V92" s="32">
        <f>K92+U92</f>
        <v>0</v>
      </c>
    </row>
    <row r="93" spans="1:22" x14ac:dyDescent="0.2">
      <c r="A93" s="35" t="str">
        <f>'Players by Team'!A54</f>
        <v>Sierra Snapp</v>
      </c>
      <c r="B93" s="28"/>
      <c r="C93" s="29"/>
      <c r="D93" s="28"/>
      <c r="E93" s="29"/>
      <c r="F93" s="28"/>
      <c r="G93" s="29"/>
      <c r="H93" s="28"/>
      <c r="I93" s="29"/>
      <c r="J93" s="28"/>
      <c r="K93" s="30">
        <f>SUM(B93:J93)</f>
        <v>0</v>
      </c>
      <c r="L93" s="28"/>
      <c r="M93" s="29"/>
      <c r="N93" s="28"/>
      <c r="O93" s="29"/>
      <c r="P93" s="28"/>
      <c r="Q93" s="29"/>
      <c r="R93" s="28"/>
      <c r="S93" s="29"/>
      <c r="T93" s="28"/>
      <c r="U93" s="31">
        <f>SUM(L93:T93)</f>
        <v>0</v>
      </c>
      <c r="V93" s="32">
        <f>K93+U93</f>
        <v>0</v>
      </c>
    </row>
    <row r="95" spans="1:22" ht="15.75" x14ac:dyDescent="0.25">
      <c r="A95" s="42" t="str">
        <f>'Players by Team'!M49</f>
        <v>REAGAN</v>
      </c>
      <c r="B95" s="12">
        <v>1</v>
      </c>
      <c r="C95" s="12">
        <v>2</v>
      </c>
      <c r="D95" s="12">
        <v>3</v>
      </c>
      <c r="E95" s="12">
        <v>4</v>
      </c>
      <c r="F95" s="12">
        <v>5</v>
      </c>
      <c r="G95" s="12">
        <v>6</v>
      </c>
      <c r="H95" s="12">
        <v>7</v>
      </c>
      <c r="I95" s="12">
        <v>8</v>
      </c>
      <c r="J95" s="12">
        <v>9</v>
      </c>
      <c r="K95" s="14" t="s">
        <v>18</v>
      </c>
      <c r="L95" s="14">
        <v>10</v>
      </c>
      <c r="M95" s="14">
        <v>11</v>
      </c>
      <c r="N95" s="14">
        <v>12</v>
      </c>
      <c r="O95" s="14">
        <v>13</v>
      </c>
      <c r="P95" s="14">
        <v>14</v>
      </c>
      <c r="Q95" s="14">
        <v>15</v>
      </c>
      <c r="R95" s="14">
        <v>16</v>
      </c>
      <c r="S95" s="14">
        <v>17</v>
      </c>
      <c r="T95" s="14">
        <v>18</v>
      </c>
      <c r="U95" s="14" t="s">
        <v>19</v>
      </c>
      <c r="V95" s="14" t="s">
        <v>2</v>
      </c>
    </row>
    <row r="96" spans="1:22" x14ac:dyDescent="0.2">
      <c r="A96" s="35" t="str">
        <f>'Players by Team'!M50</f>
        <v>Camille Pazouki</v>
      </c>
      <c r="B96" s="28"/>
      <c r="C96" s="29"/>
      <c r="D96" s="28"/>
      <c r="E96" s="29"/>
      <c r="F96" s="28"/>
      <c r="G96" s="29"/>
      <c r="H96" s="28"/>
      <c r="I96" s="29"/>
      <c r="J96" s="28"/>
      <c r="K96" s="30">
        <f>SUM(B96:J96)</f>
        <v>0</v>
      </c>
      <c r="L96" s="28"/>
      <c r="M96" s="29"/>
      <c r="N96" s="28"/>
      <c r="O96" s="29"/>
      <c r="P96" s="28"/>
      <c r="Q96" s="29"/>
      <c r="R96" s="28"/>
      <c r="S96" s="29"/>
      <c r="T96" s="28"/>
      <c r="U96" s="31">
        <f>SUM(L96:T96)</f>
        <v>0</v>
      </c>
      <c r="V96" s="32">
        <f>K96+U96</f>
        <v>0</v>
      </c>
    </row>
    <row r="97" spans="1:22" x14ac:dyDescent="0.2">
      <c r="A97" s="35" t="str">
        <f>'Players by Team'!M51</f>
        <v>Lydia Portlock</v>
      </c>
      <c r="B97" s="28"/>
      <c r="C97" s="29"/>
      <c r="D97" s="28"/>
      <c r="E97" s="29"/>
      <c r="F97" s="28"/>
      <c r="G97" s="29"/>
      <c r="H97" s="28"/>
      <c r="I97" s="29"/>
      <c r="J97" s="28"/>
      <c r="K97" s="30">
        <f>SUM(B97:J97)</f>
        <v>0</v>
      </c>
      <c r="L97" s="28"/>
      <c r="M97" s="29"/>
      <c r="N97" s="28"/>
      <c r="O97" s="29"/>
      <c r="P97" s="28"/>
      <c r="Q97" s="29"/>
      <c r="R97" s="28"/>
      <c r="S97" s="29"/>
      <c r="T97" s="28"/>
      <c r="U97" s="31">
        <f>SUM(L97:T97)</f>
        <v>0</v>
      </c>
      <c r="V97" s="32">
        <f>K97+U97</f>
        <v>0</v>
      </c>
    </row>
    <row r="98" spans="1:22" x14ac:dyDescent="0.2">
      <c r="A98" s="35" t="str">
        <f>'Players by Team'!M52</f>
        <v>Marissa Loya</v>
      </c>
      <c r="B98" s="28"/>
      <c r="C98" s="29"/>
      <c r="D98" s="28"/>
      <c r="E98" s="29"/>
      <c r="F98" s="28"/>
      <c r="G98" s="29"/>
      <c r="H98" s="28"/>
      <c r="I98" s="29"/>
      <c r="J98" s="28"/>
      <c r="K98" s="30">
        <f>SUM(B98:J98)</f>
        <v>0</v>
      </c>
      <c r="L98" s="28"/>
      <c r="M98" s="29"/>
      <c r="N98" s="28"/>
      <c r="O98" s="29"/>
      <c r="P98" s="28"/>
      <c r="Q98" s="29"/>
      <c r="R98" s="28"/>
      <c r="S98" s="29"/>
      <c r="T98" s="28"/>
      <c r="U98" s="31">
        <f>SUM(L98:T98)</f>
        <v>0</v>
      </c>
      <c r="V98" s="32">
        <f>K98+U98</f>
        <v>0</v>
      </c>
    </row>
    <row r="99" spans="1:22" x14ac:dyDescent="0.2">
      <c r="A99" s="35" t="str">
        <f>'Players by Team'!M53</f>
        <v>Danielle Bailey</v>
      </c>
      <c r="B99" s="28"/>
      <c r="C99" s="29"/>
      <c r="D99" s="28"/>
      <c r="E99" s="29"/>
      <c r="F99" s="28"/>
      <c r="G99" s="29"/>
      <c r="H99" s="28"/>
      <c r="I99" s="29"/>
      <c r="J99" s="28"/>
      <c r="K99" s="30">
        <f>SUM(B99:J99)</f>
        <v>0</v>
      </c>
      <c r="L99" s="28"/>
      <c r="M99" s="29"/>
      <c r="N99" s="28"/>
      <c r="O99" s="29"/>
      <c r="P99" s="28"/>
      <c r="Q99" s="29"/>
      <c r="R99" s="28"/>
      <c r="S99" s="29"/>
      <c r="T99" s="28"/>
      <c r="U99" s="31">
        <f>SUM(L99:T99)</f>
        <v>0</v>
      </c>
      <c r="V99" s="32">
        <f>K99+U99</f>
        <v>0</v>
      </c>
    </row>
    <row r="100" spans="1:22" x14ac:dyDescent="0.2">
      <c r="A100" s="35" t="str">
        <f>'Players by Team'!M54</f>
        <v>Marlo Zamora</v>
      </c>
      <c r="B100" s="28"/>
      <c r="C100" s="29"/>
      <c r="D100" s="28"/>
      <c r="E100" s="29"/>
      <c r="F100" s="28"/>
      <c r="G100" s="29"/>
      <c r="H100" s="28"/>
      <c r="I100" s="29"/>
      <c r="J100" s="28"/>
      <c r="K100" s="30">
        <f>SUM(B100:J100)</f>
        <v>0</v>
      </c>
      <c r="L100" s="28"/>
      <c r="M100" s="29"/>
      <c r="N100" s="28"/>
      <c r="O100" s="29"/>
      <c r="P100" s="28"/>
      <c r="Q100" s="29"/>
      <c r="R100" s="28"/>
      <c r="S100" s="29"/>
      <c r="T100" s="28"/>
      <c r="U100" s="31">
        <f>SUM(L100:T100)</f>
        <v>0</v>
      </c>
      <c r="V100" s="32">
        <f>K100+U100</f>
        <v>0</v>
      </c>
    </row>
    <row r="102" spans="1:22" ht="15.75" x14ac:dyDescent="0.25">
      <c r="A102" s="42" t="str">
        <f>'Players by Team'!G57</f>
        <v>WAKELAND</v>
      </c>
      <c r="B102" s="12">
        <v>1</v>
      </c>
      <c r="C102" s="12">
        <v>2</v>
      </c>
      <c r="D102" s="12">
        <v>3</v>
      </c>
      <c r="E102" s="12">
        <v>4</v>
      </c>
      <c r="F102" s="12">
        <v>5</v>
      </c>
      <c r="G102" s="12">
        <v>6</v>
      </c>
      <c r="H102" s="12">
        <v>7</v>
      </c>
      <c r="I102" s="12">
        <v>8</v>
      </c>
      <c r="J102" s="12">
        <v>9</v>
      </c>
      <c r="K102" s="14" t="s">
        <v>18</v>
      </c>
      <c r="L102" s="14">
        <v>10</v>
      </c>
      <c r="M102" s="14">
        <v>11</v>
      </c>
      <c r="N102" s="14">
        <v>12</v>
      </c>
      <c r="O102" s="14">
        <v>13</v>
      </c>
      <c r="P102" s="14">
        <v>14</v>
      </c>
      <c r="Q102" s="14">
        <v>15</v>
      </c>
      <c r="R102" s="14">
        <v>16</v>
      </c>
      <c r="S102" s="14">
        <v>17</v>
      </c>
      <c r="T102" s="14">
        <v>18</v>
      </c>
      <c r="U102" s="14" t="s">
        <v>19</v>
      </c>
      <c r="V102" s="14" t="s">
        <v>2</v>
      </c>
    </row>
    <row r="103" spans="1:22" x14ac:dyDescent="0.2">
      <c r="A103" s="35" t="str">
        <f>'Players by Team'!G58</f>
        <v>Kara Lee</v>
      </c>
      <c r="B103" s="28"/>
      <c r="C103" s="29"/>
      <c r="D103" s="28"/>
      <c r="E103" s="29"/>
      <c r="F103" s="28"/>
      <c r="G103" s="29"/>
      <c r="H103" s="28"/>
      <c r="I103" s="29"/>
      <c r="J103" s="28"/>
      <c r="K103" s="30">
        <f>SUM(B103:J103)</f>
        <v>0</v>
      </c>
      <c r="L103" s="28"/>
      <c r="M103" s="29"/>
      <c r="N103" s="28"/>
      <c r="O103" s="29"/>
      <c r="P103" s="28"/>
      <c r="Q103" s="29"/>
      <c r="R103" s="28"/>
      <c r="S103" s="29"/>
      <c r="T103" s="28"/>
      <c r="U103" s="31">
        <f>SUM(L103:T103)</f>
        <v>0</v>
      </c>
      <c r="V103" s="32">
        <f>K103+U103</f>
        <v>0</v>
      </c>
    </row>
    <row r="104" spans="1:22" x14ac:dyDescent="0.2">
      <c r="A104" s="35" t="str">
        <f>'Players by Team'!G59</f>
        <v>Grace Kalina</v>
      </c>
      <c r="B104" s="28"/>
      <c r="C104" s="29"/>
      <c r="D104" s="28"/>
      <c r="E104" s="29"/>
      <c r="F104" s="28"/>
      <c r="G104" s="29"/>
      <c r="H104" s="28"/>
      <c r="I104" s="29"/>
      <c r="J104" s="28"/>
      <c r="K104" s="30">
        <f>SUM(B104:J104)</f>
        <v>0</v>
      </c>
      <c r="L104" s="28"/>
      <c r="M104" s="29"/>
      <c r="N104" s="28"/>
      <c r="O104" s="29"/>
      <c r="P104" s="28"/>
      <c r="Q104" s="29"/>
      <c r="R104" s="28"/>
      <c r="S104" s="29"/>
      <c r="T104" s="28"/>
      <c r="U104" s="31">
        <f>SUM(L104:T104)</f>
        <v>0</v>
      </c>
      <c r="V104" s="32">
        <f>K104+U104</f>
        <v>0</v>
      </c>
    </row>
    <row r="105" spans="1:22" x14ac:dyDescent="0.2">
      <c r="A105" s="35" t="str">
        <f>'Players by Team'!G60</f>
        <v>Avery Necciai</v>
      </c>
      <c r="B105" s="28"/>
      <c r="C105" s="29"/>
      <c r="D105" s="28"/>
      <c r="E105" s="29"/>
      <c r="F105" s="28"/>
      <c r="G105" s="29"/>
      <c r="H105" s="28"/>
      <c r="I105" s="29"/>
      <c r="J105" s="28"/>
      <c r="K105" s="30">
        <f>SUM(B105:J105)</f>
        <v>0</v>
      </c>
      <c r="L105" s="28"/>
      <c r="M105" s="29"/>
      <c r="N105" s="28"/>
      <c r="O105" s="29"/>
      <c r="P105" s="28"/>
      <c r="Q105" s="29"/>
      <c r="R105" s="28"/>
      <c r="S105" s="29"/>
      <c r="T105" s="28"/>
      <c r="U105" s="31">
        <f>SUM(L105:T105)</f>
        <v>0</v>
      </c>
      <c r="V105" s="32">
        <f>K105+U105</f>
        <v>0</v>
      </c>
    </row>
    <row r="106" spans="1:22" x14ac:dyDescent="0.2">
      <c r="A106" s="35" t="str">
        <f>'Players by Team'!G61</f>
        <v>Adelina Toba</v>
      </c>
      <c r="B106" s="28"/>
      <c r="C106" s="29"/>
      <c r="D106" s="28"/>
      <c r="E106" s="29"/>
      <c r="F106" s="28"/>
      <c r="G106" s="29"/>
      <c r="H106" s="28"/>
      <c r="I106" s="29"/>
      <c r="J106" s="28"/>
      <c r="K106" s="30">
        <f>SUM(B106:J106)</f>
        <v>0</v>
      </c>
      <c r="L106" s="28"/>
      <c r="M106" s="29"/>
      <c r="N106" s="28"/>
      <c r="O106" s="29"/>
      <c r="P106" s="28"/>
      <c r="Q106" s="29"/>
      <c r="R106" s="28"/>
      <c r="S106" s="29"/>
      <c r="T106" s="28"/>
      <c r="U106" s="31">
        <f>SUM(L106:T106)</f>
        <v>0</v>
      </c>
      <c r="V106" s="32">
        <f>K106+U106</f>
        <v>0</v>
      </c>
    </row>
    <row r="107" spans="1:22" x14ac:dyDescent="0.2">
      <c r="A107" s="35" t="str">
        <f>'Players by Team'!G62</f>
        <v>Veronica Escalona</v>
      </c>
      <c r="B107" s="28"/>
      <c r="C107" s="29"/>
      <c r="D107" s="28"/>
      <c r="E107" s="29"/>
      <c r="F107" s="28"/>
      <c r="G107" s="29"/>
      <c r="H107" s="28"/>
      <c r="I107" s="29"/>
      <c r="J107" s="28"/>
      <c r="K107" s="30">
        <f>SUM(B107:J107)</f>
        <v>0</v>
      </c>
      <c r="L107" s="28"/>
      <c r="M107" s="29"/>
      <c r="N107" s="28"/>
      <c r="O107" s="29"/>
      <c r="P107" s="28"/>
      <c r="Q107" s="29"/>
      <c r="R107" s="28"/>
      <c r="S107" s="29"/>
      <c r="T107" s="28"/>
      <c r="U107" s="31">
        <f>SUM(L107:T107)</f>
        <v>0</v>
      </c>
      <c r="V107" s="32">
        <f>K107+U107</f>
        <v>0</v>
      </c>
    </row>
    <row r="109" spans="1:22" ht="15.75" x14ac:dyDescent="0.25">
      <c r="A109" s="42" t="e">
        <f>'Players by Team'!#REF!</f>
        <v>#REF!</v>
      </c>
      <c r="B109" s="12">
        <v>1</v>
      </c>
      <c r="C109" s="12">
        <v>2</v>
      </c>
      <c r="D109" s="12">
        <v>3</v>
      </c>
      <c r="E109" s="12">
        <v>4</v>
      </c>
      <c r="F109" s="12">
        <v>5</v>
      </c>
      <c r="G109" s="12">
        <v>6</v>
      </c>
      <c r="H109" s="12">
        <v>7</v>
      </c>
      <c r="I109" s="12">
        <v>8</v>
      </c>
      <c r="J109" s="12">
        <v>9</v>
      </c>
      <c r="K109" s="14" t="s">
        <v>18</v>
      </c>
      <c r="L109" s="14">
        <v>10</v>
      </c>
      <c r="M109" s="14">
        <v>11</v>
      </c>
      <c r="N109" s="14">
        <v>12</v>
      </c>
      <c r="O109" s="14">
        <v>13</v>
      </c>
      <c r="P109" s="14">
        <v>14</v>
      </c>
      <c r="Q109" s="14">
        <v>15</v>
      </c>
      <c r="R109" s="14">
        <v>16</v>
      </c>
      <c r="S109" s="14">
        <v>17</v>
      </c>
      <c r="T109" s="14">
        <v>18</v>
      </c>
      <c r="U109" s="14" t="s">
        <v>19</v>
      </c>
      <c r="V109" s="14" t="s">
        <v>2</v>
      </c>
    </row>
    <row r="110" spans="1:22" x14ac:dyDescent="0.2">
      <c r="A110" s="35" t="e">
        <f>'Players by Team'!#REF!</f>
        <v>#REF!</v>
      </c>
      <c r="B110" s="28"/>
      <c r="C110" s="29"/>
      <c r="D110" s="28"/>
      <c r="E110" s="29"/>
      <c r="F110" s="28"/>
      <c r="G110" s="29"/>
      <c r="H110" s="28"/>
      <c r="I110" s="29"/>
      <c r="J110" s="28"/>
      <c r="K110" s="30">
        <f>SUM(B110:J110)</f>
        <v>0</v>
      </c>
      <c r="L110" s="28"/>
      <c r="M110" s="29"/>
      <c r="N110" s="28"/>
      <c r="O110" s="29"/>
      <c r="P110" s="28"/>
      <c r="Q110" s="29"/>
      <c r="R110" s="28"/>
      <c r="S110" s="29"/>
      <c r="T110" s="28"/>
      <c r="U110" s="31">
        <f>SUM(L110:T110)</f>
        <v>0</v>
      </c>
      <c r="V110" s="32">
        <f>K110+U110</f>
        <v>0</v>
      </c>
    </row>
    <row r="111" spans="1:22" x14ac:dyDescent="0.2">
      <c r="A111" s="35" t="e">
        <f>'Players by Team'!#REF!</f>
        <v>#REF!</v>
      </c>
      <c r="B111" s="28"/>
      <c r="C111" s="29"/>
      <c r="D111" s="28"/>
      <c r="E111" s="29"/>
      <c r="F111" s="28"/>
      <c r="G111" s="29"/>
      <c r="H111" s="28"/>
      <c r="I111" s="29"/>
      <c r="J111" s="28"/>
      <c r="K111" s="30">
        <f>SUM(B111:J111)</f>
        <v>0</v>
      </c>
      <c r="L111" s="28"/>
      <c r="M111" s="29"/>
      <c r="N111" s="28"/>
      <c r="O111" s="29"/>
      <c r="P111" s="28"/>
      <c r="Q111" s="29"/>
      <c r="R111" s="28"/>
      <c r="S111" s="29"/>
      <c r="T111" s="28"/>
      <c r="U111" s="31">
        <f>SUM(L111:T111)</f>
        <v>0</v>
      </c>
      <c r="V111" s="32">
        <f>K111+U111</f>
        <v>0</v>
      </c>
    </row>
    <row r="112" spans="1:22" x14ac:dyDescent="0.2">
      <c r="A112" s="35" t="e">
        <f>'Players by Team'!#REF!</f>
        <v>#REF!</v>
      </c>
      <c r="B112" s="28"/>
      <c r="C112" s="29"/>
      <c r="D112" s="28"/>
      <c r="E112" s="29"/>
      <c r="F112" s="28"/>
      <c r="G112" s="29"/>
      <c r="H112" s="28"/>
      <c r="I112" s="29"/>
      <c r="J112" s="28"/>
      <c r="K112" s="30">
        <f>SUM(B112:J112)</f>
        <v>0</v>
      </c>
      <c r="L112" s="28"/>
      <c r="M112" s="29"/>
      <c r="N112" s="28"/>
      <c r="O112" s="29"/>
      <c r="P112" s="28"/>
      <c r="Q112" s="29"/>
      <c r="R112" s="28"/>
      <c r="S112" s="29"/>
      <c r="T112" s="28"/>
      <c r="U112" s="31">
        <f>SUM(L112:T112)</f>
        <v>0</v>
      </c>
      <c r="V112" s="32">
        <f>K112+U112</f>
        <v>0</v>
      </c>
    </row>
    <row r="113" spans="1:22" x14ac:dyDescent="0.2">
      <c r="A113" s="35" t="e">
        <f>'Players by Team'!#REF!</f>
        <v>#REF!</v>
      </c>
      <c r="B113" s="28"/>
      <c r="C113" s="29"/>
      <c r="D113" s="28"/>
      <c r="E113" s="29"/>
      <c r="F113" s="28"/>
      <c r="G113" s="29"/>
      <c r="H113" s="28"/>
      <c r="I113" s="29"/>
      <c r="J113" s="28"/>
      <c r="K113" s="30">
        <f>SUM(B113:J113)</f>
        <v>0</v>
      </c>
      <c r="L113" s="28"/>
      <c r="M113" s="29"/>
      <c r="N113" s="28"/>
      <c r="O113" s="29"/>
      <c r="P113" s="28"/>
      <c r="Q113" s="29"/>
      <c r="R113" s="28"/>
      <c r="S113" s="29"/>
      <c r="T113" s="28"/>
      <c r="U113" s="31">
        <f>SUM(L113:T113)</f>
        <v>0</v>
      </c>
      <c r="V113" s="32">
        <f>K113+U113</f>
        <v>0</v>
      </c>
    </row>
    <row r="114" spans="1:22" x14ac:dyDescent="0.2">
      <c r="A114" s="35" t="e">
        <f>'Players by Team'!#REF!</f>
        <v>#REF!</v>
      </c>
      <c r="B114" s="28"/>
      <c r="C114" s="29"/>
      <c r="D114" s="28"/>
      <c r="E114" s="29"/>
      <c r="F114" s="28"/>
      <c r="G114" s="29"/>
      <c r="H114" s="28"/>
      <c r="I114" s="29"/>
      <c r="J114" s="28"/>
      <c r="K114" s="30">
        <f>SUM(B114:J114)</f>
        <v>0</v>
      </c>
      <c r="L114" s="28"/>
      <c r="M114" s="29"/>
      <c r="N114" s="28"/>
      <c r="O114" s="29"/>
      <c r="P114" s="28"/>
      <c r="Q114" s="29"/>
      <c r="R114" s="28"/>
      <c r="S114" s="29"/>
      <c r="T114" s="28"/>
      <c r="U114" s="31">
        <f>SUM(L114:T114)</f>
        <v>0</v>
      </c>
      <c r="V114" s="32">
        <f>K114+U114</f>
        <v>0</v>
      </c>
    </row>
    <row r="116" spans="1:22" ht="15.75" x14ac:dyDescent="0.25">
      <c r="A116" s="42" t="e">
        <f>'Players by Team'!#REF!</f>
        <v>#REF!</v>
      </c>
      <c r="B116" s="12">
        <v>1</v>
      </c>
      <c r="C116" s="12">
        <v>2</v>
      </c>
      <c r="D116" s="12">
        <v>3</v>
      </c>
      <c r="E116" s="12">
        <v>4</v>
      </c>
      <c r="F116" s="12">
        <v>5</v>
      </c>
      <c r="G116" s="12">
        <v>6</v>
      </c>
      <c r="H116" s="12">
        <v>7</v>
      </c>
      <c r="I116" s="12">
        <v>8</v>
      </c>
      <c r="J116" s="12">
        <v>9</v>
      </c>
      <c r="K116" s="14" t="s">
        <v>18</v>
      </c>
      <c r="L116" s="14">
        <v>10</v>
      </c>
      <c r="M116" s="14">
        <v>11</v>
      </c>
      <c r="N116" s="14">
        <v>12</v>
      </c>
      <c r="O116" s="14">
        <v>13</v>
      </c>
      <c r="P116" s="14">
        <v>14</v>
      </c>
      <c r="Q116" s="14">
        <v>15</v>
      </c>
      <c r="R116" s="14">
        <v>16</v>
      </c>
      <c r="S116" s="14">
        <v>17</v>
      </c>
      <c r="T116" s="14">
        <v>18</v>
      </c>
      <c r="U116" s="14" t="s">
        <v>19</v>
      </c>
      <c r="V116" s="14" t="s">
        <v>2</v>
      </c>
    </row>
    <row r="117" spans="1:22" x14ac:dyDescent="0.2">
      <c r="A117" s="35" t="e">
        <f>'Players by Team'!#REF!</f>
        <v>#REF!</v>
      </c>
      <c r="B117" s="28"/>
      <c r="C117" s="29"/>
      <c r="D117" s="28"/>
      <c r="E117" s="29"/>
      <c r="F117" s="28"/>
      <c r="G117" s="29"/>
      <c r="H117" s="28"/>
      <c r="I117" s="29"/>
      <c r="J117" s="28"/>
      <c r="K117" s="30">
        <f>SUM(B117:J117)</f>
        <v>0</v>
      </c>
      <c r="L117" s="28"/>
      <c r="M117" s="29"/>
      <c r="N117" s="28"/>
      <c r="O117" s="29"/>
      <c r="P117" s="28"/>
      <c r="Q117" s="29"/>
      <c r="R117" s="28"/>
      <c r="S117" s="29"/>
      <c r="T117" s="28"/>
      <c r="U117" s="31">
        <f>SUM(L117:T117)</f>
        <v>0</v>
      </c>
      <c r="V117" s="32">
        <f>K117+U117</f>
        <v>0</v>
      </c>
    </row>
    <row r="118" spans="1:22" x14ac:dyDescent="0.2">
      <c r="A118" s="35" t="e">
        <f>'Players by Team'!#REF!</f>
        <v>#REF!</v>
      </c>
      <c r="B118" s="28"/>
      <c r="C118" s="29"/>
      <c r="D118" s="28"/>
      <c r="E118" s="29"/>
      <c r="F118" s="28"/>
      <c r="G118" s="29"/>
      <c r="H118" s="28"/>
      <c r="I118" s="29"/>
      <c r="J118" s="28"/>
      <c r="K118" s="30">
        <f>SUM(B118:J118)</f>
        <v>0</v>
      </c>
      <c r="L118" s="28"/>
      <c r="M118" s="29"/>
      <c r="N118" s="28"/>
      <c r="O118" s="29"/>
      <c r="P118" s="28"/>
      <c r="Q118" s="29"/>
      <c r="R118" s="28"/>
      <c r="S118" s="29"/>
      <c r="T118" s="28"/>
      <c r="U118" s="31">
        <f>SUM(L118:T118)</f>
        <v>0</v>
      </c>
      <c r="V118" s="32">
        <f>K118+U118</f>
        <v>0</v>
      </c>
    </row>
    <row r="119" spans="1:22" x14ac:dyDescent="0.2">
      <c r="A119" s="35" t="e">
        <f>'Players by Team'!#REF!</f>
        <v>#REF!</v>
      </c>
      <c r="B119" s="28"/>
      <c r="C119" s="29"/>
      <c r="D119" s="28"/>
      <c r="E119" s="29"/>
      <c r="F119" s="28"/>
      <c r="G119" s="29"/>
      <c r="H119" s="28"/>
      <c r="I119" s="29"/>
      <c r="J119" s="28"/>
      <c r="K119" s="30">
        <f>SUM(B119:J119)</f>
        <v>0</v>
      </c>
      <c r="L119" s="28"/>
      <c r="M119" s="29"/>
      <c r="N119" s="28"/>
      <c r="O119" s="29"/>
      <c r="P119" s="28"/>
      <c r="Q119" s="29"/>
      <c r="R119" s="28"/>
      <c r="S119" s="29"/>
      <c r="T119" s="28"/>
      <c r="U119" s="31">
        <f>SUM(L119:T119)</f>
        <v>0</v>
      </c>
      <c r="V119" s="32">
        <f>K119+U119</f>
        <v>0</v>
      </c>
    </row>
    <row r="120" spans="1:22" x14ac:dyDescent="0.2">
      <c r="A120" s="35" t="e">
        <f>'Players by Team'!#REF!</f>
        <v>#REF!</v>
      </c>
      <c r="B120" s="28"/>
      <c r="C120" s="29"/>
      <c r="D120" s="28"/>
      <c r="E120" s="29"/>
      <c r="F120" s="28"/>
      <c r="G120" s="29"/>
      <c r="H120" s="28"/>
      <c r="I120" s="29"/>
      <c r="J120" s="28"/>
      <c r="K120" s="30">
        <f>SUM(B120:J120)</f>
        <v>0</v>
      </c>
      <c r="L120" s="28"/>
      <c r="M120" s="29"/>
      <c r="N120" s="28"/>
      <c r="O120" s="29"/>
      <c r="P120" s="28"/>
      <c r="Q120" s="29"/>
      <c r="R120" s="28"/>
      <c r="S120" s="29"/>
      <c r="T120" s="28"/>
      <c r="U120" s="31">
        <f>SUM(L120:T120)</f>
        <v>0</v>
      </c>
      <c r="V120" s="32">
        <f>K120+U120</f>
        <v>0</v>
      </c>
    </row>
    <row r="121" spans="1:22" x14ac:dyDescent="0.2">
      <c r="A121" s="35" t="e">
        <f>'Players by Team'!#REF!</f>
        <v>#REF!</v>
      </c>
      <c r="B121" s="28"/>
      <c r="C121" s="29"/>
      <c r="D121" s="28"/>
      <c r="E121" s="29"/>
      <c r="F121" s="28"/>
      <c r="G121" s="29"/>
      <c r="H121" s="28"/>
      <c r="I121" s="29"/>
      <c r="J121" s="28"/>
      <c r="K121" s="30">
        <f>SUM(B121:J121)</f>
        <v>0</v>
      </c>
      <c r="L121" s="28"/>
      <c r="M121" s="29"/>
      <c r="N121" s="28"/>
      <c r="O121" s="29"/>
      <c r="P121" s="28"/>
      <c r="Q121" s="29"/>
      <c r="R121" s="28"/>
      <c r="S121" s="29"/>
      <c r="T121" s="28"/>
      <c r="U121" s="31">
        <f>SUM(L121:T121)</f>
        <v>0</v>
      </c>
      <c r="V121" s="32">
        <f>K121+U121</f>
        <v>0</v>
      </c>
    </row>
  </sheetData>
  <sheetProtection selectLockedCells="1" selectUnlockedCells="1"/>
  <pageMargins left="0.75" right="0.75" top="1" bottom="1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49"/>
  <sheetViews>
    <sheetView topLeftCell="A118" zoomScale="85" zoomScaleNormal="85" workbookViewId="0">
      <selection activeCell="D25" sqref="D25:D29"/>
    </sheetView>
  </sheetViews>
  <sheetFormatPr defaultColWidth="8.6640625" defaultRowHeight="15" x14ac:dyDescent="0.2"/>
  <cols>
    <col min="1" max="1" width="27.44140625" style="6" bestFit="1" customWidth="1"/>
    <col min="2" max="10" width="3.6640625" customWidth="1"/>
    <col min="11" max="11" width="6.6640625" customWidth="1"/>
    <col min="12" max="20" width="3.6640625" customWidth="1"/>
    <col min="21" max="22" width="6.6640625" customWidth="1"/>
  </cols>
  <sheetData>
    <row r="1" spans="1:22" x14ac:dyDescent="0.2"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4" t="s">
        <v>18</v>
      </c>
      <c r="L1" s="14">
        <v>10</v>
      </c>
      <c r="M1" s="14">
        <v>11</v>
      </c>
      <c r="N1" s="14">
        <v>12</v>
      </c>
      <c r="O1" s="14">
        <v>13</v>
      </c>
      <c r="P1" s="14">
        <v>14</v>
      </c>
      <c r="Q1" s="14">
        <v>15</v>
      </c>
      <c r="R1" s="14">
        <v>16</v>
      </c>
      <c r="S1" s="14">
        <v>17</v>
      </c>
      <c r="T1" s="14">
        <v>18</v>
      </c>
      <c r="U1" s="14" t="s">
        <v>19</v>
      </c>
      <c r="V1" s="14" t="s">
        <v>2</v>
      </c>
    </row>
    <row r="2" spans="1:22" x14ac:dyDescent="0.2">
      <c r="A2" t="s">
        <v>116</v>
      </c>
      <c r="B2" s="28">
        <v>4</v>
      </c>
      <c r="C2" s="29">
        <v>4</v>
      </c>
      <c r="D2" s="28">
        <v>5</v>
      </c>
      <c r="E2" s="29">
        <v>5</v>
      </c>
      <c r="F2" s="28">
        <v>3</v>
      </c>
      <c r="G2" s="29">
        <v>4</v>
      </c>
      <c r="H2" s="28">
        <v>3</v>
      </c>
      <c r="I2" s="29">
        <v>4</v>
      </c>
      <c r="J2" s="28">
        <v>4</v>
      </c>
      <c r="K2" s="30">
        <f>SUM(B2:J2)</f>
        <v>36</v>
      </c>
      <c r="L2" s="28">
        <v>4</v>
      </c>
      <c r="M2" s="29">
        <v>3</v>
      </c>
      <c r="N2" s="28">
        <v>5</v>
      </c>
      <c r="O2" s="29">
        <v>4</v>
      </c>
      <c r="P2" s="28">
        <v>4</v>
      </c>
      <c r="Q2" s="29">
        <v>5</v>
      </c>
      <c r="R2" s="28">
        <v>3</v>
      </c>
      <c r="S2" s="29">
        <v>4</v>
      </c>
      <c r="T2" s="28">
        <v>4</v>
      </c>
      <c r="U2" s="31">
        <f>SUM(L2:T2)</f>
        <v>36</v>
      </c>
      <c r="V2" s="32">
        <f>K2+U2</f>
        <v>72</v>
      </c>
    </row>
    <row r="3" spans="1:22" x14ac:dyDescent="0.2">
      <c r="K3" s="6" t="s">
        <v>20</v>
      </c>
    </row>
    <row r="4" spans="1:22" ht="15.75" x14ac:dyDescent="0.25">
      <c r="A4" s="42" t="str">
        <f>'Players by Team'!A1</f>
        <v>ALAMO HEIGHTS BLUE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4" t="s">
        <v>18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 t="s">
        <v>19</v>
      </c>
      <c r="V4" s="14" t="s">
        <v>2</v>
      </c>
    </row>
    <row r="5" spans="1:22" x14ac:dyDescent="0.2">
      <c r="A5" s="33" t="str">
        <f>'Players by Team'!A2</f>
        <v>Lindsay Lee</v>
      </c>
      <c r="B5" s="28"/>
      <c r="C5" s="29"/>
      <c r="D5" s="28"/>
      <c r="E5" s="29"/>
      <c r="F5" s="28"/>
      <c r="G5" s="29"/>
      <c r="H5" s="28"/>
      <c r="I5" s="29"/>
      <c r="J5" s="34"/>
      <c r="K5" s="30">
        <f>SUM(B5:J5)</f>
        <v>0</v>
      </c>
      <c r="L5" s="28"/>
      <c r="M5" s="29"/>
      <c r="N5" s="28"/>
      <c r="O5" s="29"/>
      <c r="P5" s="28"/>
      <c r="Q5" s="29"/>
      <c r="R5" s="28"/>
      <c r="S5" s="29"/>
      <c r="T5" s="28"/>
      <c r="U5" s="31">
        <f>SUM(L5:T5)</f>
        <v>0</v>
      </c>
      <c r="V5" s="32">
        <f>K5+U5</f>
        <v>0</v>
      </c>
    </row>
    <row r="6" spans="1:22" x14ac:dyDescent="0.2">
      <c r="A6" s="33" t="str">
        <f>'Players by Team'!A3</f>
        <v>Julia Vollmer</v>
      </c>
      <c r="B6" s="28"/>
      <c r="C6" s="29"/>
      <c r="D6" s="28"/>
      <c r="E6" s="29"/>
      <c r="F6" s="28"/>
      <c r="G6" s="29"/>
      <c r="H6" s="28"/>
      <c r="I6" s="29"/>
      <c r="J6" s="28"/>
      <c r="K6" s="30">
        <f>SUM(B6:J6)</f>
        <v>0</v>
      </c>
      <c r="L6" s="28"/>
      <c r="M6" s="29"/>
      <c r="N6" s="28"/>
      <c r="O6" s="29"/>
      <c r="P6" s="28"/>
      <c r="Q6" s="29"/>
      <c r="R6" s="28"/>
      <c r="S6" s="29"/>
      <c r="T6" s="28"/>
      <c r="U6" s="31">
        <f>SUM(L6:T6)</f>
        <v>0</v>
      </c>
      <c r="V6" s="32">
        <f>K6+U6</f>
        <v>0</v>
      </c>
    </row>
    <row r="7" spans="1:22" x14ac:dyDescent="0.2">
      <c r="A7" s="33" t="str">
        <f>'Players by Team'!A4</f>
        <v>Elizabeth Whalen</v>
      </c>
      <c r="B7" s="28"/>
      <c r="C7" s="29"/>
      <c r="D7" s="28"/>
      <c r="E7" s="29"/>
      <c r="F7" s="28"/>
      <c r="G7" s="29"/>
      <c r="H7" s="28"/>
      <c r="I7" s="29"/>
      <c r="J7" s="28"/>
      <c r="K7" s="30">
        <f>SUM(B7:J7)</f>
        <v>0</v>
      </c>
      <c r="L7" s="28"/>
      <c r="M7" s="29"/>
      <c r="N7" s="28"/>
      <c r="O7" s="29"/>
      <c r="P7" s="28"/>
      <c r="Q7" s="29"/>
      <c r="R7" s="28"/>
      <c r="S7" s="29"/>
      <c r="T7" s="28"/>
      <c r="U7" s="31">
        <f>SUM(L7:T7)</f>
        <v>0</v>
      </c>
      <c r="V7" s="32">
        <f>K7+U7</f>
        <v>0</v>
      </c>
    </row>
    <row r="8" spans="1:22" x14ac:dyDescent="0.2">
      <c r="A8" s="33" t="str">
        <f>'Players by Team'!A5</f>
        <v>Kat Salisbury</v>
      </c>
      <c r="B8" s="28"/>
      <c r="C8" s="29"/>
      <c r="D8" s="28"/>
      <c r="E8" s="29"/>
      <c r="F8" s="28"/>
      <c r="G8" s="29"/>
      <c r="H8" s="28"/>
      <c r="I8" s="29"/>
      <c r="J8" s="28"/>
      <c r="K8" s="30">
        <f>SUM(B8:J8)</f>
        <v>0</v>
      </c>
      <c r="L8" s="28"/>
      <c r="M8" s="29"/>
      <c r="N8" s="28"/>
      <c r="O8" s="29"/>
      <c r="P8" s="28"/>
      <c r="Q8" s="29"/>
      <c r="R8" s="28"/>
      <c r="S8" s="29"/>
      <c r="T8" s="28"/>
      <c r="U8" s="31">
        <f>SUM(L8:T8)</f>
        <v>0</v>
      </c>
      <c r="V8" s="32">
        <f>K8+U8</f>
        <v>0</v>
      </c>
    </row>
    <row r="9" spans="1:22" x14ac:dyDescent="0.2">
      <c r="A9" s="33" t="str">
        <f>'Players by Team'!A6</f>
        <v>Charlotte Gnam</v>
      </c>
      <c r="B9" s="28"/>
      <c r="C9" s="29"/>
      <c r="D9" s="28"/>
      <c r="E9" s="29"/>
      <c r="F9" s="28"/>
      <c r="G9" s="29"/>
      <c r="H9" s="28"/>
      <c r="I9" s="29"/>
      <c r="J9" s="28"/>
      <c r="K9" s="30">
        <f>SUM(B9:J9)</f>
        <v>0</v>
      </c>
      <c r="L9" s="28"/>
      <c r="M9" s="29"/>
      <c r="N9" s="28"/>
      <c r="O9" s="29"/>
      <c r="P9" s="28"/>
      <c r="Q9" s="29"/>
      <c r="R9" s="28"/>
      <c r="S9" s="29"/>
      <c r="T9" s="28"/>
      <c r="U9" s="31">
        <f>SUM(L9:T9)</f>
        <v>0</v>
      </c>
      <c r="V9" s="32">
        <f>K9+U9</f>
        <v>0</v>
      </c>
    </row>
    <row r="11" spans="1:22" ht="15.75" x14ac:dyDescent="0.25">
      <c r="A11" s="42" t="str">
        <f>'Players by Team'!G1</f>
        <v>ALAMO HEIGHTS GOLD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4" t="s">
        <v>18</v>
      </c>
      <c r="L11" s="14">
        <v>10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 t="s">
        <v>19</v>
      </c>
      <c r="V11" s="14" t="s">
        <v>2</v>
      </c>
    </row>
    <row r="12" spans="1:22" x14ac:dyDescent="0.2">
      <c r="A12" s="33" t="str">
        <f>'Players by Team'!G2</f>
        <v>Jule Mahan</v>
      </c>
      <c r="B12" s="28"/>
      <c r="C12" s="29"/>
      <c r="D12" s="28"/>
      <c r="E12" s="29"/>
      <c r="F12" s="28"/>
      <c r="G12" s="29"/>
      <c r="H12" s="28"/>
      <c r="I12" s="29"/>
      <c r="J12" s="28"/>
      <c r="K12" s="30">
        <f>SUM(B12:J12)</f>
        <v>0</v>
      </c>
      <c r="L12" s="28"/>
      <c r="M12" s="29"/>
      <c r="N12" s="28"/>
      <c r="O12" s="29"/>
      <c r="P12" s="28"/>
      <c r="Q12" s="29"/>
      <c r="R12" s="28"/>
      <c r="S12" s="29"/>
      <c r="T12" s="28"/>
      <c r="U12" s="31">
        <f>SUM(L12:T12)</f>
        <v>0</v>
      </c>
      <c r="V12" s="32">
        <f>K12+U12</f>
        <v>0</v>
      </c>
    </row>
    <row r="13" spans="1:22" x14ac:dyDescent="0.2">
      <c r="A13" s="33" t="str">
        <f>'Players by Team'!G3</f>
        <v>Jordan Sandoval</v>
      </c>
      <c r="B13" s="28"/>
      <c r="C13" s="29"/>
      <c r="D13" s="28"/>
      <c r="E13" s="29"/>
      <c r="F13" s="28"/>
      <c r="G13" s="29"/>
      <c r="H13" s="28"/>
      <c r="I13" s="29"/>
      <c r="J13" s="28"/>
      <c r="K13" s="30">
        <f>SUM(B13:J13)</f>
        <v>0</v>
      </c>
      <c r="L13" s="28"/>
      <c r="M13" s="29"/>
      <c r="N13" s="28"/>
      <c r="O13" s="29"/>
      <c r="P13" s="28"/>
      <c r="Q13" s="29"/>
      <c r="R13" s="28"/>
      <c r="S13" s="29"/>
      <c r="T13" s="28"/>
      <c r="U13" s="31">
        <f>SUM(L13:T13)</f>
        <v>0</v>
      </c>
      <c r="V13" s="32">
        <f>K13+U13</f>
        <v>0</v>
      </c>
    </row>
    <row r="14" spans="1:22" x14ac:dyDescent="0.2">
      <c r="A14" s="33" t="str">
        <f>'Players by Team'!G4</f>
        <v>Chelsea Simpson</v>
      </c>
      <c r="B14" s="28"/>
      <c r="C14" s="29"/>
      <c r="D14" s="28"/>
      <c r="E14" s="29"/>
      <c r="F14" s="28"/>
      <c r="G14" s="29"/>
      <c r="H14" s="28"/>
      <c r="I14" s="29"/>
      <c r="J14" s="28"/>
      <c r="K14" s="30">
        <f>SUM(B14:J14)</f>
        <v>0</v>
      </c>
      <c r="L14" s="28"/>
      <c r="M14" s="29"/>
      <c r="N14" s="28"/>
      <c r="O14" s="29"/>
      <c r="P14" s="28"/>
      <c r="Q14" s="29"/>
      <c r="R14" s="28"/>
      <c r="S14" s="29"/>
      <c r="T14" s="28"/>
      <c r="U14" s="31">
        <f>SUM(L14:T14)</f>
        <v>0</v>
      </c>
      <c r="V14" s="32">
        <f>K14+U14</f>
        <v>0</v>
      </c>
    </row>
    <row r="15" spans="1:22" x14ac:dyDescent="0.2">
      <c r="A15" s="33" t="str">
        <f>'Players by Team'!G5</f>
        <v>Jorie Losack</v>
      </c>
      <c r="B15" s="28"/>
      <c r="C15" s="29"/>
      <c r="D15" s="28"/>
      <c r="E15" s="29"/>
      <c r="F15" s="28"/>
      <c r="G15" s="29"/>
      <c r="H15" s="28"/>
      <c r="I15" s="29"/>
      <c r="J15" s="28"/>
      <c r="K15" s="30">
        <f>SUM(B15:J15)</f>
        <v>0</v>
      </c>
      <c r="L15" s="28"/>
      <c r="M15" s="29"/>
      <c r="N15" s="28"/>
      <c r="O15" s="29"/>
      <c r="P15" s="28"/>
      <c r="Q15" s="29"/>
      <c r="R15" s="28"/>
      <c r="S15" s="29"/>
      <c r="T15" s="28"/>
      <c r="U15" s="31">
        <f>SUM(L15:T15)</f>
        <v>0</v>
      </c>
      <c r="V15" s="32">
        <f>K15+U15</f>
        <v>0</v>
      </c>
    </row>
    <row r="16" spans="1:22" x14ac:dyDescent="0.2">
      <c r="A16" s="33">
        <f>'Players by Team'!G6</f>
        <v>0</v>
      </c>
      <c r="B16" s="28"/>
      <c r="C16" s="29"/>
      <c r="D16" s="28"/>
      <c r="E16" s="29"/>
      <c r="F16" s="28"/>
      <c r="G16" s="29"/>
      <c r="H16" s="28"/>
      <c r="I16" s="29"/>
      <c r="J16" s="28"/>
      <c r="K16" s="30">
        <f>SUM(B16:J16)</f>
        <v>0</v>
      </c>
      <c r="L16" s="28"/>
      <c r="M16" s="29"/>
      <c r="N16" s="28"/>
      <c r="O16" s="29"/>
      <c r="P16" s="28"/>
      <c r="Q16" s="29"/>
      <c r="R16" s="28"/>
      <c r="S16" s="29"/>
      <c r="T16" s="28"/>
      <c r="U16" s="31">
        <f>SUM(L16:T16)</f>
        <v>0</v>
      </c>
      <c r="V16" s="32">
        <f>K16+U16</f>
        <v>0</v>
      </c>
    </row>
    <row r="18" spans="1:22" ht="15.75" x14ac:dyDescent="0.25">
      <c r="A18" s="42" t="str">
        <f>'Players by Team'!M1</f>
        <v xml:space="preserve">ALLEN </v>
      </c>
      <c r="B18" s="12">
        <v>1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4" t="s">
        <v>18</v>
      </c>
      <c r="L18" s="14">
        <v>10</v>
      </c>
      <c r="M18" s="14">
        <v>11</v>
      </c>
      <c r="N18" s="14">
        <v>12</v>
      </c>
      <c r="O18" s="14">
        <v>13</v>
      </c>
      <c r="P18" s="14">
        <v>14</v>
      </c>
      <c r="Q18" s="14">
        <v>15</v>
      </c>
      <c r="R18" s="14">
        <v>16</v>
      </c>
      <c r="S18" s="14">
        <v>17</v>
      </c>
      <c r="T18" s="14">
        <v>18</v>
      </c>
      <c r="U18" s="14" t="s">
        <v>19</v>
      </c>
      <c r="V18" s="14" t="s">
        <v>2</v>
      </c>
    </row>
    <row r="19" spans="1:22" x14ac:dyDescent="0.2">
      <c r="A19" s="33" t="str">
        <f>'Players by Team'!M2</f>
        <v>Abigail Inocian</v>
      </c>
      <c r="B19" s="28"/>
      <c r="C19" s="29"/>
      <c r="D19" s="28"/>
      <c r="E19" s="29"/>
      <c r="F19" s="28"/>
      <c r="G19" s="29"/>
      <c r="H19" s="28"/>
      <c r="I19" s="29"/>
      <c r="J19" s="28"/>
      <c r="K19" s="30">
        <f>SUM(B19:J19)</f>
        <v>0</v>
      </c>
      <c r="L19" s="28"/>
      <c r="M19" s="29"/>
      <c r="N19" s="28"/>
      <c r="O19" s="29"/>
      <c r="P19" s="28"/>
      <c r="Q19" s="29"/>
      <c r="R19" s="28"/>
      <c r="S19" s="29"/>
      <c r="T19" s="28"/>
      <c r="U19" s="31">
        <f>SUM(L19:T19)</f>
        <v>0</v>
      </c>
      <c r="V19" s="32">
        <f>K19+U19</f>
        <v>0</v>
      </c>
    </row>
    <row r="20" spans="1:22" x14ac:dyDescent="0.2">
      <c r="A20" s="33" t="str">
        <f>'Players by Team'!M3</f>
        <v>Natalie Quintana</v>
      </c>
      <c r="B20" s="28"/>
      <c r="C20" s="29"/>
      <c r="D20" s="28"/>
      <c r="E20" s="29"/>
      <c r="F20" s="28"/>
      <c r="G20" s="29"/>
      <c r="H20" s="28"/>
      <c r="I20" s="29"/>
      <c r="J20" s="28"/>
      <c r="K20" s="30">
        <f>SUM(B20:J20)</f>
        <v>0</v>
      </c>
      <c r="L20" s="28"/>
      <c r="M20" s="29"/>
      <c r="N20" s="28"/>
      <c r="O20" s="29"/>
      <c r="P20" s="28"/>
      <c r="Q20" s="29"/>
      <c r="R20" s="28"/>
      <c r="S20" s="29"/>
      <c r="T20" s="28"/>
      <c r="U20" s="31">
        <f>SUM(L20:T20)</f>
        <v>0</v>
      </c>
      <c r="V20" s="32">
        <f>K20+U20</f>
        <v>0</v>
      </c>
    </row>
    <row r="21" spans="1:22" x14ac:dyDescent="0.2">
      <c r="A21" s="33" t="str">
        <f>'Players by Team'!M4</f>
        <v>Maddie Wong</v>
      </c>
      <c r="B21" s="28"/>
      <c r="C21" s="29"/>
      <c r="D21" s="28"/>
      <c r="E21" s="29"/>
      <c r="F21" s="28"/>
      <c r="G21" s="29"/>
      <c r="H21" s="28"/>
      <c r="I21" s="29"/>
      <c r="J21" s="28"/>
      <c r="K21" s="30">
        <f>SUM(B21:J21)</f>
        <v>0</v>
      </c>
      <c r="L21" s="28"/>
      <c r="M21" s="29"/>
      <c r="N21" s="28"/>
      <c r="O21" s="29"/>
      <c r="P21" s="28"/>
      <c r="Q21" s="29"/>
      <c r="R21" s="28"/>
      <c r="S21" s="29"/>
      <c r="T21" s="28"/>
      <c r="U21" s="31">
        <f>SUM(L21:T21)</f>
        <v>0</v>
      </c>
      <c r="V21" s="32">
        <f>K21+U21</f>
        <v>0</v>
      </c>
    </row>
    <row r="22" spans="1:22" x14ac:dyDescent="0.2">
      <c r="A22" s="33" t="str">
        <f>'Players by Team'!M5</f>
        <v>Jaelin Sun</v>
      </c>
      <c r="B22" s="28"/>
      <c r="C22" s="29"/>
      <c r="D22" s="28"/>
      <c r="E22" s="29"/>
      <c r="F22" s="28"/>
      <c r="G22" s="29"/>
      <c r="H22" s="28"/>
      <c r="I22" s="29"/>
      <c r="J22" s="28"/>
      <c r="K22" s="30">
        <f>SUM(B22:J22)</f>
        <v>0</v>
      </c>
      <c r="L22" s="28"/>
      <c r="M22" s="29"/>
      <c r="N22" s="28"/>
      <c r="O22" s="29"/>
      <c r="P22" s="28"/>
      <c r="Q22" s="29"/>
      <c r="R22" s="28"/>
      <c r="S22" s="29"/>
      <c r="T22" s="28"/>
      <c r="U22" s="31">
        <f>SUM(L22:T22)</f>
        <v>0</v>
      </c>
      <c r="V22" s="32">
        <f>K22+U22</f>
        <v>0</v>
      </c>
    </row>
    <row r="23" spans="1:22" x14ac:dyDescent="0.2">
      <c r="A23" s="33" t="str">
        <f>'Players by Team'!M6</f>
        <v>Diya Reddy</v>
      </c>
      <c r="B23" s="28"/>
      <c r="C23" s="29"/>
      <c r="D23" s="28"/>
      <c r="E23" s="29"/>
      <c r="F23" s="28"/>
      <c r="G23" s="29"/>
      <c r="H23" s="28"/>
      <c r="I23" s="29"/>
      <c r="J23" s="28"/>
      <c r="K23" s="30">
        <f>SUM(B23:J23)</f>
        <v>0</v>
      </c>
      <c r="L23" s="28"/>
      <c r="M23" s="29"/>
      <c r="N23" s="28"/>
      <c r="O23" s="29"/>
      <c r="P23" s="28"/>
      <c r="Q23" s="29"/>
      <c r="R23" s="28"/>
      <c r="S23" s="29"/>
      <c r="T23" s="28"/>
      <c r="U23" s="31">
        <f>SUM(L23:T23)</f>
        <v>0</v>
      </c>
      <c r="V23" s="32">
        <f>K23+U23</f>
        <v>0</v>
      </c>
    </row>
    <row r="25" spans="1:22" ht="15.75" x14ac:dyDescent="0.25">
      <c r="A25" s="42" t="str">
        <f>'Players by Team'!S1</f>
        <v>AMARILLO</v>
      </c>
      <c r="B25" s="12">
        <v>1</v>
      </c>
      <c r="C25" s="12">
        <v>2</v>
      </c>
      <c r="D25" s="12">
        <v>3</v>
      </c>
      <c r="E25" s="12">
        <v>4</v>
      </c>
      <c r="F25" s="12">
        <v>5</v>
      </c>
      <c r="G25" s="12">
        <v>6</v>
      </c>
      <c r="H25" s="12">
        <v>7</v>
      </c>
      <c r="I25" s="12">
        <v>8</v>
      </c>
      <c r="J25" s="12">
        <v>9</v>
      </c>
      <c r="K25" s="14" t="s">
        <v>18</v>
      </c>
      <c r="L25" s="14">
        <v>10</v>
      </c>
      <c r="M25" s="14">
        <v>11</v>
      </c>
      <c r="N25" s="14">
        <v>12</v>
      </c>
      <c r="O25" s="14">
        <v>13</v>
      </c>
      <c r="P25" s="14">
        <v>14</v>
      </c>
      <c r="Q25" s="14">
        <v>15</v>
      </c>
      <c r="R25" s="14">
        <v>16</v>
      </c>
      <c r="S25" s="14">
        <v>17</v>
      </c>
      <c r="T25" s="14">
        <v>18</v>
      </c>
      <c r="U25" s="14" t="s">
        <v>19</v>
      </c>
      <c r="V25" s="14" t="s">
        <v>2</v>
      </c>
    </row>
    <row r="26" spans="1:22" x14ac:dyDescent="0.2">
      <c r="A26" s="33" t="str">
        <f>'Players by Team'!S2</f>
        <v>Charlee Thacker</v>
      </c>
      <c r="B26" s="28"/>
      <c r="C26" s="29"/>
      <c r="D26" s="28"/>
      <c r="E26" s="29"/>
      <c r="F26" s="28"/>
      <c r="G26" s="29"/>
      <c r="H26" s="28"/>
      <c r="I26" s="29"/>
      <c r="J26" s="28"/>
      <c r="K26" s="30">
        <f>SUM(B26:J26)</f>
        <v>0</v>
      </c>
      <c r="L26" s="28"/>
      <c r="M26" s="29"/>
      <c r="N26" s="28"/>
      <c r="O26" s="29"/>
      <c r="P26" s="28"/>
      <c r="Q26" s="29"/>
      <c r="R26" s="28"/>
      <c r="S26" s="29"/>
      <c r="T26" s="28"/>
      <c r="U26" s="31">
        <f>SUM(L26:T26)</f>
        <v>0</v>
      </c>
      <c r="V26" s="32">
        <f>K26+U26</f>
        <v>0</v>
      </c>
    </row>
    <row r="27" spans="1:22" x14ac:dyDescent="0.2">
      <c r="A27" s="33" t="str">
        <f>'Players by Team'!S3</f>
        <v>Tyler Held</v>
      </c>
      <c r="B27" s="28"/>
      <c r="C27" s="29"/>
      <c r="D27" s="28"/>
      <c r="E27" s="29"/>
      <c r="F27" s="28"/>
      <c r="G27" s="29"/>
      <c r="H27" s="28"/>
      <c r="I27" s="29"/>
      <c r="J27" s="28"/>
      <c r="K27" s="30">
        <f>SUM(B27:J27)</f>
        <v>0</v>
      </c>
      <c r="L27" s="28"/>
      <c r="M27" s="29"/>
      <c r="N27" s="28"/>
      <c r="O27" s="29"/>
      <c r="P27" s="28"/>
      <c r="Q27" s="29"/>
      <c r="R27" s="28"/>
      <c r="S27" s="29"/>
      <c r="T27" s="28"/>
      <c r="U27" s="31">
        <f>SUM(L27:T27)</f>
        <v>0</v>
      </c>
      <c r="V27" s="32">
        <f>K27+U27</f>
        <v>0</v>
      </c>
    </row>
    <row r="28" spans="1:22" x14ac:dyDescent="0.2">
      <c r="A28" s="33" t="str">
        <f>'Players by Team'!S4</f>
        <v>Christie Jones</v>
      </c>
      <c r="B28" s="28"/>
      <c r="C28" s="29"/>
      <c r="D28" s="28"/>
      <c r="E28" s="29"/>
      <c r="F28" s="28"/>
      <c r="G28" s="29"/>
      <c r="H28" s="28"/>
      <c r="I28" s="29"/>
      <c r="J28" s="28"/>
      <c r="K28" s="30">
        <f>SUM(B28:J28)</f>
        <v>0</v>
      </c>
      <c r="L28" s="28"/>
      <c r="M28" s="29"/>
      <c r="N28" s="28"/>
      <c r="O28" s="29"/>
      <c r="P28" s="28"/>
      <c r="Q28" s="29"/>
      <c r="R28" s="28"/>
      <c r="S28" s="29"/>
      <c r="T28" s="28"/>
      <c r="U28" s="31">
        <f>SUM(L28:T28)</f>
        <v>0</v>
      </c>
      <c r="V28" s="32">
        <f>K28+U28</f>
        <v>0</v>
      </c>
    </row>
    <row r="29" spans="1:22" x14ac:dyDescent="0.2">
      <c r="A29" s="33" t="str">
        <f>'Players by Team'!S5</f>
        <v>Avery Hudson</v>
      </c>
      <c r="B29" s="28"/>
      <c r="C29" s="29"/>
      <c r="D29" s="28"/>
      <c r="E29" s="29"/>
      <c r="F29" s="28"/>
      <c r="G29" s="29"/>
      <c r="H29" s="28"/>
      <c r="I29" s="29"/>
      <c r="J29" s="28"/>
      <c r="K29" s="30">
        <f>SUM(B29:J29)</f>
        <v>0</v>
      </c>
      <c r="L29" s="28"/>
      <c r="M29" s="29"/>
      <c r="N29" s="28"/>
      <c r="O29" s="29"/>
      <c r="P29" s="28"/>
      <c r="Q29" s="29"/>
      <c r="R29" s="28"/>
      <c r="S29" s="29"/>
      <c r="T29" s="28"/>
      <c r="U29" s="31">
        <f>SUM(L29:T29)</f>
        <v>0</v>
      </c>
      <c r="V29" s="32">
        <f>K29+U29</f>
        <v>0</v>
      </c>
    </row>
    <row r="30" spans="1:22" x14ac:dyDescent="0.2">
      <c r="A30" s="33" t="str">
        <f>'Players by Team'!S6</f>
        <v>Kylee Demetro</v>
      </c>
      <c r="B30" s="28"/>
      <c r="C30" s="29"/>
      <c r="D30" s="28"/>
      <c r="E30" s="29"/>
      <c r="F30" s="28"/>
      <c r="G30" s="29"/>
      <c r="H30" s="28"/>
      <c r="I30" s="29"/>
      <c r="J30" s="28"/>
      <c r="K30" s="30">
        <f>SUM(B30:J30)</f>
        <v>0</v>
      </c>
      <c r="L30" s="28"/>
      <c r="M30" s="29"/>
      <c r="N30" s="28"/>
      <c r="O30" s="29"/>
      <c r="P30" s="28"/>
      <c r="Q30" s="29"/>
      <c r="R30" s="28"/>
      <c r="S30" s="29"/>
      <c r="T30" s="28"/>
      <c r="U30" s="31">
        <f>SUM(L30:T30)</f>
        <v>0</v>
      </c>
      <c r="V30" s="32">
        <f>K30+U30</f>
        <v>0</v>
      </c>
    </row>
    <row r="32" spans="1:22" ht="15.75" x14ac:dyDescent="0.25">
      <c r="A32" s="42" t="str">
        <f>'Players by Team'!A9</f>
        <v>BYRON NELSON</v>
      </c>
      <c r="B32" s="12">
        <v>1</v>
      </c>
      <c r="C32" s="12">
        <v>2</v>
      </c>
      <c r="D32" s="12">
        <v>3</v>
      </c>
      <c r="E32" s="12">
        <v>4</v>
      </c>
      <c r="F32" s="12">
        <v>5</v>
      </c>
      <c r="G32" s="12">
        <v>6</v>
      </c>
      <c r="H32" s="12">
        <v>7</v>
      </c>
      <c r="I32" s="12">
        <v>8</v>
      </c>
      <c r="J32" s="12">
        <v>9</v>
      </c>
      <c r="K32" s="14" t="s">
        <v>18</v>
      </c>
      <c r="L32" s="14">
        <v>10</v>
      </c>
      <c r="M32" s="14">
        <v>11</v>
      </c>
      <c r="N32" s="14">
        <v>12</v>
      </c>
      <c r="O32" s="14">
        <v>13</v>
      </c>
      <c r="P32" s="14">
        <v>14</v>
      </c>
      <c r="Q32" s="14">
        <v>15</v>
      </c>
      <c r="R32" s="14">
        <v>16</v>
      </c>
      <c r="S32" s="14">
        <v>17</v>
      </c>
      <c r="T32" s="14">
        <v>18</v>
      </c>
      <c r="U32" s="14" t="s">
        <v>19</v>
      </c>
      <c r="V32" s="14" t="s">
        <v>2</v>
      </c>
    </row>
    <row r="33" spans="1:22" x14ac:dyDescent="0.2">
      <c r="A33" s="33" t="str">
        <f>'Players by Team'!A10</f>
        <v>Jordyn Arts</v>
      </c>
      <c r="B33" s="28"/>
      <c r="C33" s="29"/>
      <c r="D33" s="28"/>
      <c r="E33" s="29"/>
      <c r="F33" s="28"/>
      <c r="G33" s="29"/>
      <c r="H33" s="28"/>
      <c r="I33" s="29"/>
      <c r="J33" s="28"/>
      <c r="K33" s="30">
        <f>SUM(B33:J33)</f>
        <v>0</v>
      </c>
      <c r="L33" s="28"/>
      <c r="M33" s="29"/>
      <c r="N33" s="28"/>
      <c r="O33" s="29"/>
      <c r="P33" s="28"/>
      <c r="Q33" s="29"/>
      <c r="R33" s="28"/>
      <c r="S33" s="29"/>
      <c r="T33" s="28"/>
      <c r="U33" s="31">
        <f>SUM(L33:T33)</f>
        <v>0</v>
      </c>
      <c r="V33" s="32">
        <f>K33+U33</f>
        <v>0</v>
      </c>
    </row>
    <row r="34" spans="1:22" x14ac:dyDescent="0.2">
      <c r="A34" s="33" t="str">
        <f>'Players by Team'!A11</f>
        <v>Elle Pistana</v>
      </c>
      <c r="B34" s="28"/>
      <c r="C34" s="29"/>
      <c r="D34" s="28"/>
      <c r="E34" s="29"/>
      <c r="F34" s="28"/>
      <c r="G34" s="29"/>
      <c r="H34" s="28"/>
      <c r="I34" s="29"/>
      <c r="J34" s="28"/>
      <c r="K34" s="30">
        <f>SUM(B34:J34)</f>
        <v>0</v>
      </c>
      <c r="L34" s="28"/>
      <c r="M34" s="29"/>
      <c r="N34" s="28"/>
      <c r="O34" s="29"/>
      <c r="P34" s="28"/>
      <c r="Q34" s="29"/>
      <c r="R34" s="28"/>
      <c r="S34" s="29"/>
      <c r="T34" s="28"/>
      <c r="U34" s="31">
        <f>SUM(L34:T34)</f>
        <v>0</v>
      </c>
      <c r="V34" s="32">
        <f>K34+U34</f>
        <v>0</v>
      </c>
    </row>
    <row r="35" spans="1:22" x14ac:dyDescent="0.2">
      <c r="A35" s="33" t="str">
        <f>'Players by Team'!A12</f>
        <v>McKenna Campbell</v>
      </c>
      <c r="B35" s="28"/>
      <c r="C35" s="29"/>
      <c r="D35" s="28"/>
      <c r="E35" s="29"/>
      <c r="F35" s="28"/>
      <c r="G35" s="29"/>
      <c r="H35" s="28"/>
      <c r="I35" s="29"/>
      <c r="J35" s="28"/>
      <c r="K35" s="30">
        <f>SUM(B35:J35)</f>
        <v>0</v>
      </c>
      <c r="L35" s="28"/>
      <c r="M35" s="29"/>
      <c r="N35" s="28"/>
      <c r="O35" s="29"/>
      <c r="P35" s="28"/>
      <c r="Q35" s="29"/>
      <c r="R35" s="28"/>
      <c r="S35" s="29"/>
      <c r="T35" s="28"/>
      <c r="U35" s="31">
        <f>SUM(L35:T35)</f>
        <v>0</v>
      </c>
      <c r="V35" s="32">
        <f>K35+U35</f>
        <v>0</v>
      </c>
    </row>
    <row r="36" spans="1:22" x14ac:dyDescent="0.2">
      <c r="A36" s="33" t="str">
        <f>'Players by Team'!A13</f>
        <v>Reagan Franzke</v>
      </c>
      <c r="B36" s="28"/>
      <c r="C36" s="29"/>
      <c r="D36" s="28"/>
      <c r="E36" s="29"/>
      <c r="F36" s="28"/>
      <c r="G36" s="29"/>
      <c r="H36" s="28"/>
      <c r="I36" s="29"/>
      <c r="J36" s="28"/>
      <c r="K36" s="30">
        <f>SUM(B36:J36)</f>
        <v>0</v>
      </c>
      <c r="L36" s="28"/>
      <c r="M36" s="29"/>
      <c r="N36" s="28"/>
      <c r="O36" s="29"/>
      <c r="P36" s="28"/>
      <c r="Q36" s="29"/>
      <c r="R36" s="28"/>
      <c r="S36" s="29"/>
      <c r="T36" s="28"/>
      <c r="U36" s="31">
        <f>SUM(L36:T36)</f>
        <v>0</v>
      </c>
      <c r="V36" s="32">
        <f>K36+U36</f>
        <v>0</v>
      </c>
    </row>
    <row r="37" spans="1:22" x14ac:dyDescent="0.2">
      <c r="A37" s="33" t="str">
        <f>'Players by Team'!A14</f>
        <v>Julie Mikulova</v>
      </c>
      <c r="B37" s="28"/>
      <c r="C37" s="29"/>
      <c r="D37" s="28"/>
      <c r="E37" s="29"/>
      <c r="F37" s="28"/>
      <c r="G37" s="29"/>
      <c r="H37" s="28"/>
      <c r="I37" s="29"/>
      <c r="J37" s="28"/>
      <c r="K37" s="30">
        <f>SUM(B37:J37)</f>
        <v>0</v>
      </c>
      <c r="L37" s="28"/>
      <c r="M37" s="29"/>
      <c r="N37" s="28"/>
      <c r="O37" s="29"/>
      <c r="P37" s="28"/>
      <c r="Q37" s="29"/>
      <c r="R37" s="28"/>
      <c r="S37" s="29"/>
      <c r="T37" s="28"/>
      <c r="U37" s="31">
        <f>SUM(L37:T37)</f>
        <v>0</v>
      </c>
      <c r="V37" s="32">
        <f>K37+U37</f>
        <v>0</v>
      </c>
    </row>
    <row r="39" spans="1:22" ht="15.75" x14ac:dyDescent="0.25">
      <c r="A39" s="42" t="str">
        <f>'Players by Team'!A17</f>
        <v>FLOWER MOUND</v>
      </c>
      <c r="B39" s="12">
        <v>1</v>
      </c>
      <c r="C39" s="12">
        <v>2</v>
      </c>
      <c r="D39" s="12">
        <v>3</v>
      </c>
      <c r="E39" s="12">
        <v>4</v>
      </c>
      <c r="F39" s="12">
        <v>5</v>
      </c>
      <c r="G39" s="12">
        <v>6</v>
      </c>
      <c r="H39" s="12">
        <v>7</v>
      </c>
      <c r="I39" s="12">
        <v>8</v>
      </c>
      <c r="J39" s="12">
        <v>9</v>
      </c>
      <c r="K39" s="14" t="s">
        <v>18</v>
      </c>
      <c r="L39" s="14">
        <v>10</v>
      </c>
      <c r="M39" s="14">
        <v>11</v>
      </c>
      <c r="N39" s="14">
        <v>12</v>
      </c>
      <c r="O39" s="14">
        <v>13</v>
      </c>
      <c r="P39" s="14">
        <v>14</v>
      </c>
      <c r="Q39" s="14">
        <v>15</v>
      </c>
      <c r="R39" s="14">
        <v>16</v>
      </c>
      <c r="S39" s="14">
        <v>17</v>
      </c>
      <c r="T39" s="14">
        <v>18</v>
      </c>
      <c r="U39" s="14" t="s">
        <v>19</v>
      </c>
      <c r="V39" s="14" t="s">
        <v>2</v>
      </c>
    </row>
    <row r="40" spans="1:22" x14ac:dyDescent="0.2">
      <c r="A40" s="35" t="str">
        <f>'Players by Team'!A18</f>
        <v>Emile Chile</v>
      </c>
      <c r="B40" s="28"/>
      <c r="C40" s="29"/>
      <c r="D40" s="28"/>
      <c r="E40" s="29"/>
      <c r="F40" s="28"/>
      <c r="G40" s="29"/>
      <c r="H40" s="28"/>
      <c r="I40" s="29"/>
      <c r="J40" s="28"/>
      <c r="K40" s="30">
        <f>SUM(B40:J40)</f>
        <v>0</v>
      </c>
      <c r="L40" s="28"/>
      <c r="M40" s="29"/>
      <c r="N40" s="28"/>
      <c r="O40" s="29"/>
      <c r="P40" s="28"/>
      <c r="Q40" s="29"/>
      <c r="R40" s="28"/>
      <c r="S40" s="29"/>
      <c r="T40" s="28"/>
      <c r="U40" s="31">
        <f>SUM(L40:T40)</f>
        <v>0</v>
      </c>
      <c r="V40" s="32">
        <f>K40+U40</f>
        <v>0</v>
      </c>
    </row>
    <row r="41" spans="1:22" x14ac:dyDescent="0.2">
      <c r="A41" s="35" t="str">
        <f>'Players by Team'!A19</f>
        <v>Tiara Pimentel</v>
      </c>
      <c r="B41" s="28"/>
      <c r="C41" s="29"/>
      <c r="D41" s="28"/>
      <c r="E41" s="29"/>
      <c r="F41" s="28"/>
      <c r="G41" s="29"/>
      <c r="H41" s="28"/>
      <c r="I41" s="29"/>
      <c r="J41" s="28"/>
      <c r="K41" s="30">
        <f>SUM(B41:J41)</f>
        <v>0</v>
      </c>
      <c r="L41" s="28"/>
      <c r="M41" s="29"/>
      <c r="N41" s="28"/>
      <c r="O41" s="29"/>
      <c r="P41" s="28"/>
      <c r="Q41" s="29"/>
      <c r="R41" s="28"/>
      <c r="S41" s="29"/>
      <c r="T41" s="28"/>
      <c r="U41" s="31">
        <f>SUM(L41:T41)</f>
        <v>0</v>
      </c>
      <c r="V41" s="32">
        <f>K41+U41</f>
        <v>0</v>
      </c>
    </row>
    <row r="42" spans="1:22" x14ac:dyDescent="0.2">
      <c r="A42" s="35" t="str">
        <f>'Players by Team'!A20</f>
        <v>Olivia Santiago</v>
      </c>
      <c r="B42" s="28"/>
      <c r="C42" s="29"/>
      <c r="D42" s="28"/>
      <c r="E42" s="29"/>
      <c r="F42" s="28"/>
      <c r="G42" s="29"/>
      <c r="H42" s="28"/>
      <c r="I42" s="29"/>
      <c r="J42" s="28"/>
      <c r="K42" s="30">
        <f>SUM(B42:J42)</f>
        <v>0</v>
      </c>
      <c r="L42" s="28"/>
      <c r="M42" s="29"/>
      <c r="N42" s="28"/>
      <c r="O42" s="29"/>
      <c r="P42" s="28"/>
      <c r="Q42" s="29"/>
      <c r="R42" s="28"/>
      <c r="S42" s="29"/>
      <c r="T42" s="28"/>
      <c r="U42" s="31">
        <f>SUM(L42:T42)</f>
        <v>0</v>
      </c>
      <c r="V42" s="32">
        <f>K42+U42</f>
        <v>0</v>
      </c>
    </row>
    <row r="43" spans="1:22" x14ac:dyDescent="0.2">
      <c r="A43" s="35" t="str">
        <f>'Players by Team'!A21</f>
        <v>Riya Kana</v>
      </c>
      <c r="B43" s="28"/>
      <c r="C43" s="29"/>
      <c r="D43" s="28"/>
      <c r="E43" s="29"/>
      <c r="F43" s="28"/>
      <c r="G43" s="29"/>
      <c r="H43" s="28"/>
      <c r="I43" s="29"/>
      <c r="J43" s="28"/>
      <c r="K43" s="30">
        <f>SUM(B43:J43)</f>
        <v>0</v>
      </c>
      <c r="L43" s="28"/>
      <c r="M43" s="29"/>
      <c r="N43" s="28"/>
      <c r="O43" s="29"/>
      <c r="P43" s="28"/>
      <c r="Q43" s="29"/>
      <c r="R43" s="28"/>
      <c r="S43" s="29"/>
      <c r="T43" s="28"/>
      <c r="U43" s="31">
        <f>SUM(L43:T43)</f>
        <v>0</v>
      </c>
      <c r="V43" s="32">
        <f>K43+U43</f>
        <v>0</v>
      </c>
    </row>
    <row r="44" spans="1:22" x14ac:dyDescent="0.2">
      <c r="A44" s="35" t="str">
        <f>'Players by Team'!A22</f>
        <v>Addison Jennings</v>
      </c>
      <c r="B44" s="28"/>
      <c r="C44" s="29"/>
      <c r="D44" s="28"/>
      <c r="E44" s="29"/>
      <c r="F44" s="28"/>
      <c r="G44" s="29"/>
      <c r="H44" s="28"/>
      <c r="I44" s="29"/>
      <c r="J44" s="28"/>
      <c r="K44" s="30">
        <f>SUM(B44:J44)</f>
        <v>0</v>
      </c>
      <c r="L44" s="28"/>
      <c r="M44" s="29"/>
      <c r="N44" s="28"/>
      <c r="O44" s="29"/>
      <c r="P44" s="28"/>
      <c r="Q44" s="29"/>
      <c r="R44" s="28"/>
      <c r="S44" s="29"/>
      <c r="T44" s="28"/>
      <c r="U44" s="31">
        <f>SUM(L44:T44)</f>
        <v>0</v>
      </c>
      <c r="V44" s="32">
        <f>K44+U44</f>
        <v>0</v>
      </c>
    </row>
    <row r="46" spans="1:22" ht="15.75" x14ac:dyDescent="0.25">
      <c r="A46" s="42" t="str">
        <f>'Players by Team'!G17</f>
        <v>GRAND OAKS</v>
      </c>
      <c r="B46" s="12">
        <v>1</v>
      </c>
      <c r="C46" s="12">
        <v>2</v>
      </c>
      <c r="D46" s="12">
        <v>3</v>
      </c>
      <c r="E46" s="12">
        <v>4</v>
      </c>
      <c r="F46" s="12">
        <v>5</v>
      </c>
      <c r="G46" s="12">
        <v>6</v>
      </c>
      <c r="H46" s="12">
        <v>7</v>
      </c>
      <c r="I46" s="12">
        <v>8</v>
      </c>
      <c r="J46" s="12">
        <v>9</v>
      </c>
      <c r="K46" s="14" t="s">
        <v>18</v>
      </c>
      <c r="L46" s="14">
        <v>10</v>
      </c>
      <c r="M46" s="14">
        <v>11</v>
      </c>
      <c r="N46" s="14">
        <v>12</v>
      </c>
      <c r="O46" s="14">
        <v>13</v>
      </c>
      <c r="P46" s="14">
        <v>14</v>
      </c>
      <c r="Q46" s="14">
        <v>15</v>
      </c>
      <c r="R46" s="14">
        <v>16</v>
      </c>
      <c r="S46" s="14">
        <v>17</v>
      </c>
      <c r="T46" s="14">
        <v>18</v>
      </c>
      <c r="U46" s="14" t="s">
        <v>19</v>
      </c>
      <c r="V46" s="14" t="s">
        <v>2</v>
      </c>
    </row>
    <row r="47" spans="1:22" x14ac:dyDescent="0.2">
      <c r="A47" s="35" t="str">
        <f>'Players by Team'!G18</f>
        <v>London Fowlkes</v>
      </c>
      <c r="B47" s="28"/>
      <c r="C47" s="29"/>
      <c r="D47" s="28"/>
      <c r="E47" s="29"/>
      <c r="F47" s="28"/>
      <c r="G47" s="29"/>
      <c r="H47" s="28"/>
      <c r="I47" s="29"/>
      <c r="J47" s="28"/>
      <c r="K47" s="30">
        <f>SUM(B47:J47)</f>
        <v>0</v>
      </c>
      <c r="L47" s="28"/>
      <c r="M47" s="29"/>
      <c r="N47" s="28"/>
      <c r="O47" s="29"/>
      <c r="P47" s="28"/>
      <c r="Q47" s="29"/>
      <c r="R47" s="28"/>
      <c r="S47" s="29"/>
      <c r="T47" s="28"/>
      <c r="U47" s="31">
        <f>SUM(L47:T47)</f>
        <v>0</v>
      </c>
      <c r="V47" s="32">
        <f>K47+U47</f>
        <v>0</v>
      </c>
    </row>
    <row r="48" spans="1:22" x14ac:dyDescent="0.2">
      <c r="A48" s="35" t="str">
        <f>'Players by Team'!G19</f>
        <v>Brooke Deebs</v>
      </c>
      <c r="B48" s="28"/>
      <c r="C48" s="29"/>
      <c r="D48" s="28"/>
      <c r="E48" s="29"/>
      <c r="F48" s="28"/>
      <c r="G48" s="29"/>
      <c r="H48" s="28"/>
      <c r="I48" s="29"/>
      <c r="J48" s="28"/>
      <c r="K48" s="30">
        <f>SUM(B48:J48)</f>
        <v>0</v>
      </c>
      <c r="L48" s="28"/>
      <c r="M48" s="29"/>
      <c r="N48" s="28"/>
      <c r="O48" s="29"/>
      <c r="P48" s="28"/>
      <c r="Q48" s="29"/>
      <c r="R48" s="28"/>
      <c r="S48" s="29"/>
      <c r="T48" s="28"/>
      <c r="U48" s="31">
        <f>SUM(L48:T48)</f>
        <v>0</v>
      </c>
      <c r="V48" s="32">
        <f>K48+U48</f>
        <v>0</v>
      </c>
    </row>
    <row r="49" spans="1:22" x14ac:dyDescent="0.2">
      <c r="A49" s="35" t="str">
        <f>'Players by Team'!G20</f>
        <v>Kendall Ward</v>
      </c>
      <c r="B49" s="28"/>
      <c r="C49" s="29"/>
      <c r="D49" s="28"/>
      <c r="E49" s="29"/>
      <c r="F49" s="28"/>
      <c r="G49" s="29"/>
      <c r="H49" s="28"/>
      <c r="I49" s="29"/>
      <c r="J49" s="28"/>
      <c r="K49" s="30">
        <f>SUM(B49:J49)</f>
        <v>0</v>
      </c>
      <c r="L49" s="28"/>
      <c r="M49" s="29"/>
      <c r="N49" s="28"/>
      <c r="O49" s="29"/>
      <c r="P49" s="28"/>
      <c r="Q49" s="29"/>
      <c r="R49" s="28"/>
      <c r="S49" s="29"/>
      <c r="T49" s="28"/>
      <c r="U49" s="31">
        <f>SUM(L49:T49)</f>
        <v>0</v>
      </c>
      <c r="V49" s="32">
        <f>K49+U49</f>
        <v>0</v>
      </c>
    </row>
    <row r="50" spans="1:22" x14ac:dyDescent="0.2">
      <c r="A50" s="35" t="str">
        <f>'Players by Team'!G21</f>
        <v>Gabby Vargas</v>
      </c>
      <c r="B50" s="28"/>
      <c r="C50" s="29"/>
      <c r="D50" s="28"/>
      <c r="E50" s="29"/>
      <c r="F50" s="28"/>
      <c r="G50" s="29"/>
      <c r="H50" s="28"/>
      <c r="I50" s="29"/>
      <c r="J50" s="28"/>
      <c r="K50" s="30">
        <f>SUM(B50:J50)</f>
        <v>0</v>
      </c>
      <c r="L50" s="28"/>
      <c r="M50" s="29"/>
      <c r="N50" s="28"/>
      <c r="O50" s="29"/>
      <c r="P50" s="28"/>
      <c r="Q50" s="29"/>
      <c r="R50" s="28"/>
      <c r="S50" s="29"/>
      <c r="T50" s="28"/>
      <c r="U50" s="31">
        <f>SUM(L50:T50)</f>
        <v>0</v>
      </c>
      <c r="V50" s="32">
        <f>K50+U50</f>
        <v>0</v>
      </c>
    </row>
    <row r="51" spans="1:22" x14ac:dyDescent="0.2">
      <c r="A51" s="35" t="str">
        <f>'Players by Team'!G22</f>
        <v>Emma Cook</v>
      </c>
      <c r="B51" s="28"/>
      <c r="C51" s="29"/>
      <c r="D51" s="28"/>
      <c r="E51" s="29"/>
      <c r="F51" s="28"/>
      <c r="G51" s="29"/>
      <c r="H51" s="28"/>
      <c r="I51" s="29"/>
      <c r="J51" s="28"/>
      <c r="K51" s="30">
        <f>SUM(B51:J51)</f>
        <v>0</v>
      </c>
      <c r="L51" s="28"/>
      <c r="M51" s="29"/>
      <c r="N51" s="28"/>
      <c r="O51" s="29"/>
      <c r="P51" s="28"/>
      <c r="Q51" s="29"/>
      <c r="R51" s="28"/>
      <c r="S51" s="29"/>
      <c r="T51" s="28"/>
      <c r="U51" s="31">
        <f>SUM(L51:T51)</f>
        <v>0</v>
      </c>
      <c r="V51" s="32">
        <f>K51+U51</f>
        <v>0</v>
      </c>
    </row>
    <row r="53" spans="1:22" ht="15.75" x14ac:dyDescent="0.25">
      <c r="A53" s="42" t="str">
        <f>'Players by Team'!G25</f>
        <v>JOHNSON</v>
      </c>
      <c r="B53" s="12">
        <v>1</v>
      </c>
      <c r="C53" s="12">
        <v>2</v>
      </c>
      <c r="D53" s="12">
        <v>3</v>
      </c>
      <c r="E53" s="12">
        <v>4</v>
      </c>
      <c r="F53" s="12">
        <v>5</v>
      </c>
      <c r="G53" s="12">
        <v>6</v>
      </c>
      <c r="H53" s="12">
        <v>7</v>
      </c>
      <c r="I53" s="12">
        <v>8</v>
      </c>
      <c r="J53" s="12">
        <v>9</v>
      </c>
      <c r="K53" s="14" t="s">
        <v>18</v>
      </c>
      <c r="L53" s="14">
        <v>10</v>
      </c>
      <c r="M53" s="14">
        <v>11</v>
      </c>
      <c r="N53" s="14">
        <v>12</v>
      </c>
      <c r="O53" s="14">
        <v>13</v>
      </c>
      <c r="P53" s="14">
        <v>14</v>
      </c>
      <c r="Q53" s="14">
        <v>15</v>
      </c>
      <c r="R53" s="14">
        <v>16</v>
      </c>
      <c r="S53" s="14">
        <v>17</v>
      </c>
      <c r="T53" s="14">
        <v>18</v>
      </c>
      <c r="U53" s="14" t="s">
        <v>19</v>
      </c>
      <c r="V53" s="14" t="s">
        <v>2</v>
      </c>
    </row>
    <row r="54" spans="1:22" x14ac:dyDescent="0.2">
      <c r="A54" s="35" t="str">
        <f>'Players by Team'!G26</f>
        <v>Bella Saenz</v>
      </c>
      <c r="B54" s="28"/>
      <c r="C54" s="29"/>
      <c r="D54" s="28"/>
      <c r="E54" s="29"/>
      <c r="F54" s="28"/>
      <c r="G54" s="29"/>
      <c r="H54" s="28"/>
      <c r="I54" s="29"/>
      <c r="J54" s="28"/>
      <c r="K54" s="30">
        <f>SUM(B54:J54)</f>
        <v>0</v>
      </c>
      <c r="L54" s="28"/>
      <c r="M54" s="29"/>
      <c r="N54" s="28"/>
      <c r="O54" s="29"/>
      <c r="P54" s="28"/>
      <c r="Q54" s="29"/>
      <c r="R54" s="28"/>
      <c r="S54" s="29"/>
      <c r="T54" s="28"/>
      <c r="U54" s="31">
        <f>SUM(L54:T54)</f>
        <v>0</v>
      </c>
      <c r="V54" s="32">
        <f>K54+U54</f>
        <v>0</v>
      </c>
    </row>
    <row r="55" spans="1:22" x14ac:dyDescent="0.2">
      <c r="A55" s="35" t="str">
        <f>'Players by Team'!G27</f>
        <v>Preston Saiz</v>
      </c>
      <c r="B55" s="28"/>
      <c r="C55" s="29"/>
      <c r="D55" s="28"/>
      <c r="E55" s="29"/>
      <c r="F55" s="28"/>
      <c r="G55" s="29"/>
      <c r="H55" s="28"/>
      <c r="I55" s="29"/>
      <c r="J55" s="28"/>
      <c r="K55" s="30">
        <f>SUM(B55:J55)</f>
        <v>0</v>
      </c>
      <c r="L55" s="28"/>
      <c r="M55" s="29"/>
      <c r="N55" s="28"/>
      <c r="O55" s="29"/>
      <c r="P55" s="28"/>
      <c r="Q55" s="29"/>
      <c r="R55" s="28"/>
      <c r="S55" s="29"/>
      <c r="T55" s="28"/>
      <c r="U55" s="31">
        <f>SUM(L55:T55)</f>
        <v>0</v>
      </c>
      <c r="V55" s="32">
        <f>K55+U55</f>
        <v>0</v>
      </c>
    </row>
    <row r="56" spans="1:22" x14ac:dyDescent="0.2">
      <c r="A56" s="35" t="str">
        <f>'Players by Team'!G28</f>
        <v>Abby Jimenez</v>
      </c>
      <c r="B56" s="28"/>
      <c r="C56" s="29"/>
      <c r="D56" s="28"/>
      <c r="E56" s="29"/>
      <c r="F56" s="28"/>
      <c r="G56" s="29"/>
      <c r="H56" s="28"/>
      <c r="I56" s="29"/>
      <c r="J56" s="28"/>
      <c r="K56" s="30">
        <f>SUM(B56:J56)</f>
        <v>0</v>
      </c>
      <c r="L56" s="28"/>
      <c r="M56" s="29"/>
      <c r="N56" s="28"/>
      <c r="O56" s="29"/>
      <c r="P56" s="28"/>
      <c r="Q56" s="29"/>
      <c r="R56" s="28"/>
      <c r="S56" s="29"/>
      <c r="T56" s="28"/>
      <c r="U56" s="31">
        <f>SUM(L56:T56)</f>
        <v>0</v>
      </c>
      <c r="V56" s="32">
        <f>K56+U56</f>
        <v>0</v>
      </c>
    </row>
    <row r="57" spans="1:22" x14ac:dyDescent="0.2">
      <c r="A57" s="35" t="str">
        <f>'Players by Team'!G29</f>
        <v>Sejal Novak</v>
      </c>
      <c r="B57" s="28"/>
      <c r="C57" s="29"/>
      <c r="D57" s="28"/>
      <c r="E57" s="29"/>
      <c r="F57" s="28"/>
      <c r="G57" s="29"/>
      <c r="H57" s="28"/>
      <c r="I57" s="29"/>
      <c r="J57" s="28"/>
      <c r="K57" s="30">
        <f>SUM(B57:J57)</f>
        <v>0</v>
      </c>
      <c r="L57" s="28"/>
      <c r="M57" s="29"/>
      <c r="N57" s="28"/>
      <c r="O57" s="29"/>
      <c r="P57" s="28"/>
      <c r="Q57" s="29"/>
      <c r="R57" s="28"/>
      <c r="S57" s="29"/>
      <c r="T57" s="28"/>
      <c r="U57" s="31">
        <f>SUM(L57:T57)</f>
        <v>0</v>
      </c>
      <c r="V57" s="32">
        <f>K57+U57</f>
        <v>0</v>
      </c>
    </row>
    <row r="58" spans="1:22" x14ac:dyDescent="0.2">
      <c r="A58" s="35" t="str">
        <f>'Players by Team'!G30</f>
        <v>Sofia Wildeman</v>
      </c>
      <c r="B58" s="28"/>
      <c r="C58" s="29"/>
      <c r="D58" s="28"/>
      <c r="E58" s="29"/>
      <c r="F58" s="28"/>
      <c r="G58" s="29"/>
      <c r="H58" s="28"/>
      <c r="I58" s="29"/>
      <c r="J58" s="28"/>
      <c r="K58" s="30">
        <f>SUM(B58:J58)</f>
        <v>0</v>
      </c>
      <c r="L58" s="28"/>
      <c r="M58" s="29"/>
      <c r="N58" s="28"/>
      <c r="O58" s="29"/>
      <c r="P58" s="28"/>
      <c r="Q58" s="29"/>
      <c r="R58" s="28"/>
      <c r="S58" s="29"/>
      <c r="T58" s="28"/>
      <c r="U58" s="31">
        <f>SUM(L58:T58)</f>
        <v>0</v>
      </c>
      <c r="V58" s="32">
        <f>K58+U58</f>
        <v>0</v>
      </c>
    </row>
    <row r="59" spans="1:22" ht="15.75" x14ac:dyDescent="0.25">
      <c r="A59" s="42"/>
    </row>
    <row r="60" spans="1:22" ht="15.75" x14ac:dyDescent="0.25">
      <c r="A60" s="42" t="str">
        <f>'Players by Team'!M25</f>
        <v>KELLER</v>
      </c>
      <c r="B60" s="12">
        <v>1</v>
      </c>
      <c r="C60" s="12">
        <v>2</v>
      </c>
      <c r="D60" s="12">
        <v>3</v>
      </c>
      <c r="E60" s="12">
        <v>4</v>
      </c>
      <c r="F60" s="12">
        <v>5</v>
      </c>
      <c r="G60" s="12">
        <v>6</v>
      </c>
      <c r="H60" s="12">
        <v>7</v>
      </c>
      <c r="I60" s="12">
        <v>8</v>
      </c>
      <c r="J60" s="12">
        <v>9</v>
      </c>
      <c r="K60" s="14" t="s">
        <v>18</v>
      </c>
      <c r="L60" s="14">
        <v>10</v>
      </c>
      <c r="M60" s="14">
        <v>11</v>
      </c>
      <c r="N60" s="14">
        <v>12</v>
      </c>
      <c r="O60" s="14">
        <v>13</v>
      </c>
      <c r="P60" s="14">
        <v>14</v>
      </c>
      <c r="Q60" s="14">
        <v>15</v>
      </c>
      <c r="R60" s="14">
        <v>16</v>
      </c>
      <c r="S60" s="14">
        <v>17</v>
      </c>
      <c r="T60" s="14">
        <v>18</v>
      </c>
      <c r="U60" s="14" t="s">
        <v>19</v>
      </c>
      <c r="V60" s="14" t="s">
        <v>2</v>
      </c>
    </row>
    <row r="61" spans="1:22" x14ac:dyDescent="0.2">
      <c r="A61" s="35" t="str">
        <f>'Players by Team'!M26</f>
        <v>Amelia Stankiewicz</v>
      </c>
      <c r="B61" s="28"/>
      <c r="C61" s="29"/>
      <c r="D61" s="28"/>
      <c r="E61" s="29"/>
      <c r="F61" s="28"/>
      <c r="G61" s="29"/>
      <c r="H61" s="28"/>
      <c r="I61" s="29"/>
      <c r="J61" s="28"/>
      <c r="K61" s="30">
        <f>SUM(B61:J61)</f>
        <v>0</v>
      </c>
      <c r="L61" s="28"/>
      <c r="M61" s="29"/>
      <c r="N61" s="28"/>
      <c r="O61" s="29"/>
      <c r="P61" s="28"/>
      <c r="Q61" s="29"/>
      <c r="R61" s="28"/>
      <c r="S61" s="29"/>
      <c r="T61" s="28"/>
      <c r="U61" s="31">
        <f>SUM(L61:T61)</f>
        <v>0</v>
      </c>
      <c r="V61" s="32">
        <f>K61+U61</f>
        <v>0</v>
      </c>
    </row>
    <row r="62" spans="1:22" x14ac:dyDescent="0.2">
      <c r="A62" s="35" t="str">
        <f>'Players by Team'!M27</f>
        <v>Kelsey Kline</v>
      </c>
      <c r="B62" s="28"/>
      <c r="C62" s="29"/>
      <c r="D62" s="28"/>
      <c r="E62" s="29"/>
      <c r="F62" s="28"/>
      <c r="G62" s="29"/>
      <c r="H62" s="28"/>
      <c r="I62" s="29"/>
      <c r="J62" s="28"/>
      <c r="K62" s="30">
        <f>SUM(B62:J62)</f>
        <v>0</v>
      </c>
      <c r="L62" s="28"/>
      <c r="M62" s="29"/>
      <c r="N62" s="28"/>
      <c r="O62" s="29"/>
      <c r="P62" s="28"/>
      <c r="Q62" s="29"/>
      <c r="R62" s="28"/>
      <c r="S62" s="29"/>
      <c r="T62" s="28"/>
      <c r="U62" s="31">
        <f>SUM(L62:T62)</f>
        <v>0</v>
      </c>
      <c r="V62" s="32">
        <f>K62+U62</f>
        <v>0</v>
      </c>
    </row>
    <row r="63" spans="1:22" x14ac:dyDescent="0.2">
      <c r="A63" s="35" t="str">
        <f>'Players by Team'!M28</f>
        <v>Ava Knez</v>
      </c>
      <c r="B63" s="28"/>
      <c r="C63" s="29"/>
      <c r="D63" s="28"/>
      <c r="E63" s="29"/>
      <c r="F63" s="28"/>
      <c r="G63" s="29"/>
      <c r="H63" s="28"/>
      <c r="I63" s="29"/>
      <c r="J63" s="28"/>
      <c r="K63" s="30">
        <f>SUM(B63:J63)</f>
        <v>0</v>
      </c>
      <c r="L63" s="28"/>
      <c r="M63" s="29"/>
      <c r="N63" s="28"/>
      <c r="O63" s="29"/>
      <c r="P63" s="28"/>
      <c r="Q63" s="29"/>
      <c r="R63" s="28"/>
      <c r="S63" s="29"/>
      <c r="T63" s="28"/>
      <c r="U63" s="31">
        <f>SUM(L63:T63)</f>
        <v>0</v>
      </c>
      <c r="V63" s="32">
        <f>K63+U63</f>
        <v>0</v>
      </c>
    </row>
    <row r="64" spans="1:22" x14ac:dyDescent="0.2">
      <c r="A64" s="35" t="str">
        <f>'Players by Team'!M29</f>
        <v>Issy Scalabrino</v>
      </c>
      <c r="B64" s="28"/>
      <c r="C64" s="29"/>
      <c r="D64" s="28"/>
      <c r="E64" s="29"/>
      <c r="F64" s="28"/>
      <c r="G64" s="29"/>
      <c r="H64" s="28"/>
      <c r="I64" s="29"/>
      <c r="J64" s="28"/>
      <c r="K64" s="30">
        <f>SUM(B64:J64)</f>
        <v>0</v>
      </c>
      <c r="L64" s="28"/>
      <c r="M64" s="29"/>
      <c r="N64" s="28"/>
      <c r="O64" s="29"/>
      <c r="P64" s="28"/>
      <c r="Q64" s="29"/>
      <c r="R64" s="28"/>
      <c r="S64" s="29"/>
      <c r="T64" s="28"/>
      <c r="U64" s="31">
        <f>SUM(L64:T64)</f>
        <v>0</v>
      </c>
      <c r="V64" s="32">
        <f>K64+U64</f>
        <v>0</v>
      </c>
    </row>
    <row r="65" spans="1:22" x14ac:dyDescent="0.2">
      <c r="A65" s="35" t="str">
        <f>'Players by Team'!M30</f>
        <v>Gabi Zang</v>
      </c>
      <c r="B65" s="28"/>
      <c r="C65" s="29"/>
      <c r="D65" s="28"/>
      <c r="E65" s="29"/>
      <c r="F65" s="28"/>
      <c r="G65" s="29"/>
      <c r="H65" s="28"/>
      <c r="I65" s="29"/>
      <c r="J65" s="28"/>
      <c r="K65" s="30">
        <f>SUM(B65:J65)</f>
        <v>0</v>
      </c>
      <c r="L65" s="28"/>
      <c r="M65" s="29"/>
      <c r="N65" s="28"/>
      <c r="O65" s="29"/>
      <c r="P65" s="28"/>
      <c r="Q65" s="29"/>
      <c r="R65" s="28"/>
      <c r="S65" s="29"/>
      <c r="T65" s="28"/>
      <c r="U65" s="31">
        <f>SUM(L65:T65)</f>
        <v>0</v>
      </c>
      <c r="V65" s="32">
        <f>K65+U65</f>
        <v>0</v>
      </c>
    </row>
    <row r="67" spans="1:22" ht="15.75" x14ac:dyDescent="0.25">
      <c r="A67" s="42" t="str">
        <f>'Players by Team'!G33</f>
        <v>LAKE TRAVIS</v>
      </c>
      <c r="B67" s="12">
        <v>1</v>
      </c>
      <c r="C67" s="12">
        <v>2</v>
      </c>
      <c r="D67" s="12">
        <v>3</v>
      </c>
      <c r="E67" s="12">
        <v>4</v>
      </c>
      <c r="F67" s="12">
        <v>5</v>
      </c>
      <c r="G67" s="12">
        <v>6</v>
      </c>
      <c r="H67" s="12">
        <v>7</v>
      </c>
      <c r="I67" s="12">
        <v>8</v>
      </c>
      <c r="J67" s="12">
        <v>9</v>
      </c>
      <c r="K67" s="14" t="s">
        <v>18</v>
      </c>
      <c r="L67" s="14">
        <v>10</v>
      </c>
      <c r="M67" s="14">
        <v>11</v>
      </c>
      <c r="N67" s="14">
        <v>12</v>
      </c>
      <c r="O67" s="14">
        <v>13</v>
      </c>
      <c r="P67" s="14">
        <v>14</v>
      </c>
      <c r="Q67" s="14">
        <v>15</v>
      </c>
      <c r="R67" s="14">
        <v>16</v>
      </c>
      <c r="S67" s="14">
        <v>17</v>
      </c>
      <c r="T67" s="14">
        <v>18</v>
      </c>
      <c r="U67" s="14" t="s">
        <v>19</v>
      </c>
      <c r="V67" s="14" t="s">
        <v>2</v>
      </c>
    </row>
    <row r="68" spans="1:22" x14ac:dyDescent="0.2">
      <c r="A68" s="35" t="str">
        <f>'Players by Team'!G34</f>
        <v>Emma von Hoffman</v>
      </c>
      <c r="B68" s="28"/>
      <c r="C68" s="29"/>
      <c r="D68" s="28"/>
      <c r="E68" s="29"/>
      <c r="F68" s="28"/>
      <c r="G68" s="29"/>
      <c r="H68" s="28"/>
      <c r="I68" s="29"/>
      <c r="J68" s="28"/>
      <c r="K68" s="30">
        <f>SUM(B68:J68)</f>
        <v>0</v>
      </c>
      <c r="L68" s="28"/>
      <c r="M68" s="29"/>
      <c r="N68" s="28"/>
      <c r="O68" s="29"/>
      <c r="P68" s="28"/>
      <c r="Q68" s="29"/>
      <c r="R68" s="28"/>
      <c r="S68" s="29"/>
      <c r="T68" s="28"/>
      <c r="U68" s="31">
        <f>SUM(L68:T68)</f>
        <v>0</v>
      </c>
      <c r="V68" s="32">
        <f>K68+U68</f>
        <v>0</v>
      </c>
    </row>
    <row r="69" spans="1:22" x14ac:dyDescent="0.2">
      <c r="A69" s="35" t="str">
        <f>'Players by Team'!G35</f>
        <v>Kate Pickrell</v>
      </c>
      <c r="B69" s="28"/>
      <c r="C69" s="29"/>
      <c r="D69" s="28"/>
      <c r="E69" s="29"/>
      <c r="F69" s="28"/>
      <c r="G69" s="29"/>
      <c r="H69" s="28"/>
      <c r="I69" s="29"/>
      <c r="J69" s="28"/>
      <c r="K69" s="30">
        <f>SUM(B69:J69)</f>
        <v>0</v>
      </c>
      <c r="L69" s="28"/>
      <c r="M69" s="29"/>
      <c r="N69" s="28"/>
      <c r="O69" s="29"/>
      <c r="P69" s="28"/>
      <c r="Q69" s="29"/>
      <c r="R69" s="28"/>
      <c r="S69" s="29"/>
      <c r="T69" s="28"/>
      <c r="U69" s="31">
        <f>SUM(L69:T69)</f>
        <v>0</v>
      </c>
      <c r="V69" s="32">
        <f>K69+U69</f>
        <v>0</v>
      </c>
    </row>
    <row r="70" spans="1:22" x14ac:dyDescent="0.2">
      <c r="A70" s="35" t="str">
        <f>'Players by Team'!G36</f>
        <v>Gabby Roth</v>
      </c>
      <c r="B70" s="28"/>
      <c r="C70" s="29"/>
      <c r="D70" s="28"/>
      <c r="E70" s="29"/>
      <c r="F70" s="28"/>
      <c r="G70" s="29"/>
      <c r="H70" s="28"/>
      <c r="I70" s="29"/>
      <c r="J70" s="28"/>
      <c r="K70" s="30">
        <f>SUM(B70:J70)</f>
        <v>0</v>
      </c>
      <c r="L70" s="28"/>
      <c r="M70" s="29"/>
      <c r="N70" s="28"/>
      <c r="O70" s="29"/>
      <c r="P70" s="28"/>
      <c r="Q70" s="29"/>
      <c r="R70" s="28"/>
      <c r="S70" s="29"/>
      <c r="T70" s="28"/>
      <c r="U70" s="31">
        <f>SUM(L70:T70)</f>
        <v>0</v>
      </c>
      <c r="V70" s="32">
        <f>K70+U70</f>
        <v>0</v>
      </c>
    </row>
    <row r="71" spans="1:22" x14ac:dyDescent="0.2">
      <c r="A71" s="35" t="str">
        <f>'Players by Team'!G37</f>
        <v>Paris Dufresne</v>
      </c>
      <c r="B71" s="28"/>
      <c r="C71" s="29"/>
      <c r="D71" s="28"/>
      <c r="E71" s="29"/>
      <c r="F71" s="28"/>
      <c r="G71" s="29"/>
      <c r="H71" s="28"/>
      <c r="I71" s="29"/>
      <c r="J71" s="28"/>
      <c r="K71" s="30">
        <f>SUM(B71:J71)</f>
        <v>0</v>
      </c>
      <c r="L71" s="28"/>
      <c r="M71" s="29"/>
      <c r="N71" s="28"/>
      <c r="O71" s="29"/>
      <c r="P71" s="28"/>
      <c r="Q71" s="29"/>
      <c r="R71" s="28"/>
      <c r="S71" s="29"/>
      <c r="T71" s="28"/>
      <c r="U71" s="31">
        <f>SUM(L71:T71)</f>
        <v>0</v>
      </c>
      <c r="V71" s="32">
        <f>K71+U71</f>
        <v>0</v>
      </c>
    </row>
    <row r="72" spans="1:22" x14ac:dyDescent="0.2">
      <c r="A72" s="35" t="str">
        <f>'Players by Team'!G38</f>
        <v>Grace Hall</v>
      </c>
      <c r="B72" s="28"/>
      <c r="C72" s="29"/>
      <c r="D72" s="28"/>
      <c r="E72" s="29"/>
      <c r="F72" s="28"/>
      <c r="G72" s="29"/>
      <c r="H72" s="28"/>
      <c r="I72" s="29"/>
      <c r="J72" s="28"/>
      <c r="K72" s="30">
        <f>SUM(B72:J72)</f>
        <v>0</v>
      </c>
      <c r="L72" s="28"/>
      <c r="M72" s="29"/>
      <c r="N72" s="28"/>
      <c r="O72" s="29"/>
      <c r="P72" s="28"/>
      <c r="Q72" s="29"/>
      <c r="R72" s="28"/>
      <c r="S72" s="29"/>
      <c r="T72" s="28"/>
      <c r="U72" s="31">
        <f>SUM(L72:T72)</f>
        <v>0</v>
      </c>
      <c r="V72" s="32">
        <f>K72+U72</f>
        <v>0</v>
      </c>
    </row>
    <row r="74" spans="1:22" ht="15.75" x14ac:dyDescent="0.25">
      <c r="A74" s="42" t="str">
        <f>'Players by Team'!A41</f>
        <v>MANSFIELD</v>
      </c>
      <c r="B74" s="12">
        <v>1</v>
      </c>
      <c r="C74" s="12">
        <v>2</v>
      </c>
      <c r="D74" s="12">
        <v>3</v>
      </c>
      <c r="E74" s="12">
        <v>4</v>
      </c>
      <c r="F74" s="12">
        <v>5</v>
      </c>
      <c r="G74" s="12">
        <v>6</v>
      </c>
      <c r="H74" s="12">
        <v>7</v>
      </c>
      <c r="I74" s="12">
        <v>8</v>
      </c>
      <c r="J74" s="12">
        <v>9</v>
      </c>
      <c r="K74" s="14" t="s">
        <v>18</v>
      </c>
      <c r="L74" s="14">
        <v>10</v>
      </c>
      <c r="M74" s="14">
        <v>11</v>
      </c>
      <c r="N74" s="14">
        <v>12</v>
      </c>
      <c r="O74" s="14">
        <v>13</v>
      </c>
      <c r="P74" s="14">
        <v>14</v>
      </c>
      <c r="Q74" s="14">
        <v>15</v>
      </c>
      <c r="R74" s="14">
        <v>16</v>
      </c>
      <c r="S74" s="14">
        <v>17</v>
      </c>
      <c r="T74" s="14">
        <v>18</v>
      </c>
      <c r="U74" s="14" t="s">
        <v>19</v>
      </c>
      <c r="V74" s="14" t="s">
        <v>2</v>
      </c>
    </row>
    <row r="75" spans="1:22" x14ac:dyDescent="0.2">
      <c r="A75" s="35" t="str">
        <f>'Players by Team'!A42</f>
        <v>Abby Hirtzel</v>
      </c>
      <c r="B75" s="28"/>
      <c r="C75" s="29"/>
      <c r="D75" s="28"/>
      <c r="E75" s="29"/>
      <c r="F75" s="28"/>
      <c r="G75" s="29"/>
      <c r="H75" s="28"/>
      <c r="I75" s="29"/>
      <c r="J75" s="28"/>
      <c r="K75" s="30">
        <f>SUM(B75:J75)</f>
        <v>0</v>
      </c>
      <c r="L75" s="28"/>
      <c r="M75" s="29"/>
      <c r="N75" s="28"/>
      <c r="O75" s="29"/>
      <c r="P75" s="28"/>
      <c r="Q75" s="29"/>
      <c r="R75" s="28"/>
      <c r="S75" s="29"/>
      <c r="T75" s="28"/>
      <c r="U75" s="31">
        <f>SUM(L75:T75)</f>
        <v>0</v>
      </c>
      <c r="V75" s="32">
        <f>K75+U75</f>
        <v>0</v>
      </c>
    </row>
    <row r="76" spans="1:22" x14ac:dyDescent="0.2">
      <c r="A76" s="35" t="str">
        <f>'Players by Team'!A43</f>
        <v>Addison Furtick</v>
      </c>
      <c r="B76" s="28"/>
      <c r="C76" s="29"/>
      <c r="D76" s="28"/>
      <c r="E76" s="29"/>
      <c r="F76" s="28"/>
      <c r="G76" s="29"/>
      <c r="H76" s="28"/>
      <c r="I76" s="29"/>
      <c r="J76" s="28"/>
      <c r="K76" s="30">
        <f>SUM(B76:J76)</f>
        <v>0</v>
      </c>
      <c r="L76" s="28"/>
      <c r="M76" s="29"/>
      <c r="N76" s="28"/>
      <c r="O76" s="29"/>
      <c r="P76" s="28"/>
      <c r="Q76" s="29"/>
      <c r="R76" s="28"/>
      <c r="S76" s="29"/>
      <c r="T76" s="28"/>
      <c r="U76" s="31">
        <f>SUM(L76:T76)</f>
        <v>0</v>
      </c>
      <c r="V76" s="32">
        <f>K76+U76</f>
        <v>0</v>
      </c>
    </row>
    <row r="77" spans="1:22" x14ac:dyDescent="0.2">
      <c r="A77" s="35" t="str">
        <f>'Players by Team'!A44</f>
        <v>Corrina Haros</v>
      </c>
      <c r="B77" s="28"/>
      <c r="C77" s="29"/>
      <c r="D77" s="28"/>
      <c r="E77" s="29"/>
      <c r="F77" s="28"/>
      <c r="G77" s="29"/>
      <c r="H77" s="28"/>
      <c r="I77" s="29"/>
      <c r="J77" s="28"/>
      <c r="K77" s="30">
        <f>SUM(B77:J77)</f>
        <v>0</v>
      </c>
      <c r="L77" s="28"/>
      <c r="M77" s="29"/>
      <c r="N77" s="28"/>
      <c r="O77" s="29"/>
      <c r="P77" s="28"/>
      <c r="Q77" s="29"/>
      <c r="R77" s="28"/>
      <c r="S77" s="29"/>
      <c r="T77" s="28"/>
      <c r="U77" s="31">
        <f>SUM(L77:T77)</f>
        <v>0</v>
      </c>
      <c r="V77" s="32">
        <f>K77+U77</f>
        <v>0</v>
      </c>
    </row>
    <row r="78" spans="1:22" x14ac:dyDescent="0.2">
      <c r="A78" s="35" t="str">
        <f>'Players by Team'!A45</f>
        <v>Avery Hill</v>
      </c>
      <c r="B78" s="28"/>
      <c r="C78" s="29"/>
      <c r="D78" s="28"/>
      <c r="E78" s="29"/>
      <c r="F78" s="28"/>
      <c r="G78" s="29"/>
      <c r="H78" s="28"/>
      <c r="I78" s="29"/>
      <c r="J78" s="28"/>
      <c r="K78" s="30">
        <f>SUM(B78:J78)</f>
        <v>0</v>
      </c>
      <c r="L78" s="28"/>
      <c r="M78" s="29"/>
      <c r="N78" s="28"/>
      <c r="O78" s="29"/>
      <c r="P78" s="28"/>
      <c r="Q78" s="29"/>
      <c r="R78" s="28"/>
      <c r="S78" s="29"/>
      <c r="T78" s="28"/>
      <c r="U78" s="31">
        <f>SUM(L78:T78)</f>
        <v>0</v>
      </c>
      <c r="V78" s="32">
        <f>K78+U78</f>
        <v>0</v>
      </c>
    </row>
    <row r="79" spans="1:22" x14ac:dyDescent="0.2">
      <c r="A79" s="35" t="str">
        <f>'Players by Team'!A46</f>
        <v>Maggie Pham</v>
      </c>
      <c r="B79" s="28"/>
      <c r="C79" s="29"/>
      <c r="D79" s="28"/>
      <c r="E79" s="29"/>
      <c r="F79" s="28"/>
      <c r="G79" s="29"/>
      <c r="H79" s="28"/>
      <c r="I79" s="29"/>
      <c r="J79" s="28"/>
      <c r="K79" s="30">
        <f>SUM(B79:J79)</f>
        <v>0</v>
      </c>
      <c r="L79" s="28"/>
      <c r="M79" s="29"/>
      <c r="N79" s="28"/>
      <c r="O79" s="29"/>
      <c r="P79" s="28"/>
      <c r="Q79" s="29"/>
      <c r="R79" s="28"/>
      <c r="S79" s="29"/>
      <c r="T79" s="28"/>
      <c r="U79" s="31">
        <f>SUM(L79:T79)</f>
        <v>0</v>
      </c>
      <c r="V79" s="32">
        <f>K79+U79</f>
        <v>0</v>
      </c>
    </row>
    <row r="81" spans="1:22" ht="15.75" x14ac:dyDescent="0.25">
      <c r="A81" s="42" t="str">
        <f>'Players by Team'!G41</f>
        <v>MARCUS</v>
      </c>
      <c r="B81" s="12">
        <v>1</v>
      </c>
      <c r="C81" s="12">
        <v>2</v>
      </c>
      <c r="D81" s="12">
        <v>3</v>
      </c>
      <c r="E81" s="12">
        <v>4</v>
      </c>
      <c r="F81" s="12">
        <v>5</v>
      </c>
      <c r="G81" s="12">
        <v>6</v>
      </c>
      <c r="H81" s="12">
        <v>7</v>
      </c>
      <c r="I81" s="12">
        <v>8</v>
      </c>
      <c r="J81" s="12">
        <v>9</v>
      </c>
      <c r="K81" s="14" t="s">
        <v>18</v>
      </c>
      <c r="L81" s="14">
        <v>10</v>
      </c>
      <c r="M81" s="14">
        <v>11</v>
      </c>
      <c r="N81" s="14">
        <v>12</v>
      </c>
      <c r="O81" s="14">
        <v>13</v>
      </c>
      <c r="P81" s="14">
        <v>14</v>
      </c>
      <c r="Q81" s="14">
        <v>15</v>
      </c>
      <c r="R81" s="14">
        <v>16</v>
      </c>
      <c r="S81" s="14">
        <v>17</v>
      </c>
      <c r="T81" s="14">
        <v>18</v>
      </c>
      <c r="U81" s="14" t="s">
        <v>19</v>
      </c>
      <c r="V81" s="14" t="s">
        <v>2</v>
      </c>
    </row>
    <row r="82" spans="1:22" x14ac:dyDescent="0.2">
      <c r="A82" s="35" t="str">
        <f>'Players by Team'!G42</f>
        <v>Kaetie Samuels</v>
      </c>
      <c r="B82" s="28"/>
      <c r="C82" s="29"/>
      <c r="D82" s="28"/>
      <c r="E82" s="29"/>
      <c r="F82" s="28"/>
      <c r="G82" s="29"/>
      <c r="H82" s="28"/>
      <c r="I82" s="29"/>
      <c r="J82" s="28"/>
      <c r="K82" s="30">
        <f>SUM(B82:J82)</f>
        <v>0</v>
      </c>
      <c r="L82" s="28"/>
      <c r="M82" s="29"/>
      <c r="N82" s="28"/>
      <c r="O82" s="29"/>
      <c r="P82" s="28"/>
      <c r="Q82" s="29"/>
      <c r="R82" s="28"/>
      <c r="S82" s="29"/>
      <c r="T82" s="28"/>
      <c r="U82" s="31">
        <f>SUM(L82:T82)</f>
        <v>0</v>
      </c>
      <c r="V82" s="32">
        <f>K82+U82</f>
        <v>0</v>
      </c>
    </row>
    <row r="83" spans="1:22" x14ac:dyDescent="0.2">
      <c r="A83" s="35" t="str">
        <f>'Players by Team'!G43</f>
        <v>Abby Wright</v>
      </c>
      <c r="B83" s="28"/>
      <c r="C83" s="29"/>
      <c r="D83" s="28"/>
      <c r="E83" s="29"/>
      <c r="F83" s="28"/>
      <c r="G83" s="29"/>
      <c r="H83" s="28"/>
      <c r="I83" s="29"/>
      <c r="J83" s="28"/>
      <c r="K83" s="30">
        <f>SUM(B83:J83)</f>
        <v>0</v>
      </c>
      <c r="L83" s="28"/>
      <c r="M83" s="29"/>
      <c r="N83" s="28"/>
      <c r="O83" s="29"/>
      <c r="P83" s="28"/>
      <c r="Q83" s="29"/>
      <c r="R83" s="28"/>
      <c r="S83" s="29"/>
      <c r="T83" s="28"/>
      <c r="U83" s="31">
        <f>SUM(L83:T83)</f>
        <v>0</v>
      </c>
      <c r="V83" s="32">
        <f>K83+U83</f>
        <v>0</v>
      </c>
    </row>
    <row r="84" spans="1:22" x14ac:dyDescent="0.2">
      <c r="A84" s="35" t="str">
        <f>'Players by Team'!G44</f>
        <v>Kyndle Gable</v>
      </c>
      <c r="B84" s="28"/>
      <c r="C84" s="29"/>
      <c r="D84" s="28"/>
      <c r="E84" s="29"/>
      <c r="F84" s="28"/>
      <c r="G84" s="29"/>
      <c r="H84" s="28"/>
      <c r="I84" s="29"/>
      <c r="J84" s="28"/>
      <c r="K84" s="30">
        <f>SUM(B84:J84)</f>
        <v>0</v>
      </c>
      <c r="L84" s="28"/>
      <c r="M84" s="29"/>
      <c r="N84" s="28"/>
      <c r="O84" s="29"/>
      <c r="P84" s="28"/>
      <c r="Q84" s="29"/>
      <c r="R84" s="28"/>
      <c r="S84" s="29"/>
      <c r="T84" s="28"/>
      <c r="U84" s="31">
        <f>SUM(L84:T84)</f>
        <v>0</v>
      </c>
      <c r="V84" s="32">
        <f>K84+U84</f>
        <v>0</v>
      </c>
    </row>
    <row r="85" spans="1:22" x14ac:dyDescent="0.2">
      <c r="A85" s="35" t="str">
        <f>'Players by Team'!G45</f>
        <v>Rhyan Wachal</v>
      </c>
      <c r="B85" s="28"/>
      <c r="C85" s="29"/>
      <c r="D85" s="28"/>
      <c r="E85" s="29"/>
      <c r="F85" s="28"/>
      <c r="G85" s="29"/>
      <c r="H85" s="28"/>
      <c r="I85" s="29"/>
      <c r="J85" s="28"/>
      <c r="K85" s="30">
        <f>SUM(B85:J85)</f>
        <v>0</v>
      </c>
      <c r="L85" s="28"/>
      <c r="M85" s="29"/>
      <c r="N85" s="28"/>
      <c r="O85" s="29"/>
      <c r="P85" s="28"/>
      <c r="Q85" s="29"/>
      <c r="R85" s="28"/>
      <c r="S85" s="29"/>
      <c r="T85" s="28"/>
      <c r="U85" s="31">
        <f>SUM(L85:T85)</f>
        <v>0</v>
      </c>
      <c r="V85" s="32">
        <f>K85+U85</f>
        <v>0</v>
      </c>
    </row>
    <row r="86" spans="1:22" x14ac:dyDescent="0.2">
      <c r="A86" s="35">
        <f>'Players by Team'!G46</f>
        <v>0</v>
      </c>
      <c r="B86" s="28"/>
      <c r="C86" s="29"/>
      <c r="D86" s="28"/>
      <c r="E86" s="29"/>
      <c r="F86" s="28"/>
      <c r="G86" s="29"/>
      <c r="H86" s="28"/>
      <c r="I86" s="29"/>
      <c r="J86" s="28"/>
      <c r="K86" s="30">
        <f>SUM(B86:J86)</f>
        <v>0</v>
      </c>
      <c r="L86" s="28"/>
      <c r="M86" s="29"/>
      <c r="N86" s="28"/>
      <c r="O86" s="29"/>
      <c r="P86" s="28"/>
      <c r="Q86" s="29"/>
      <c r="R86" s="28"/>
      <c r="S86" s="29"/>
      <c r="T86" s="28"/>
      <c r="U86" s="31">
        <f>SUM(L86:T86)</f>
        <v>0</v>
      </c>
      <c r="V86" s="32">
        <f>K86+U86</f>
        <v>0</v>
      </c>
    </row>
    <row r="88" spans="1:22" ht="15.75" x14ac:dyDescent="0.25">
      <c r="A88" s="42" t="str">
        <f>'Players by Team'!G49</f>
        <v>PROSPER</v>
      </c>
      <c r="B88" s="12">
        <v>1</v>
      </c>
      <c r="C88" s="12">
        <v>2</v>
      </c>
      <c r="D88" s="12">
        <v>3</v>
      </c>
      <c r="E88" s="12">
        <v>4</v>
      </c>
      <c r="F88" s="12">
        <v>5</v>
      </c>
      <c r="G88" s="12">
        <v>6</v>
      </c>
      <c r="H88" s="12">
        <v>7</v>
      </c>
      <c r="I88" s="12">
        <v>8</v>
      </c>
      <c r="J88" s="12">
        <v>9</v>
      </c>
      <c r="K88" s="14" t="s">
        <v>18</v>
      </c>
      <c r="L88" s="14">
        <v>10</v>
      </c>
      <c r="M88" s="14">
        <v>11</v>
      </c>
      <c r="N88" s="14">
        <v>12</v>
      </c>
      <c r="O88" s="14">
        <v>13</v>
      </c>
      <c r="P88" s="14">
        <v>14</v>
      </c>
      <c r="Q88" s="14">
        <v>15</v>
      </c>
      <c r="R88" s="14">
        <v>16</v>
      </c>
      <c r="S88" s="14">
        <v>17</v>
      </c>
      <c r="T88" s="14">
        <v>18</v>
      </c>
      <c r="U88" s="14" t="s">
        <v>19</v>
      </c>
      <c r="V88" s="14" t="s">
        <v>2</v>
      </c>
    </row>
    <row r="89" spans="1:22" x14ac:dyDescent="0.2">
      <c r="A89" s="35" t="str">
        <f>'Players by Team'!G50</f>
        <v>Sydney Kinkade</v>
      </c>
      <c r="B89" s="28"/>
      <c r="C89" s="29"/>
      <c r="D89" s="28"/>
      <c r="E89" s="29"/>
      <c r="F89" s="28"/>
      <c r="G89" s="29"/>
      <c r="H89" s="28"/>
      <c r="I89" s="29"/>
      <c r="J89" s="28"/>
      <c r="K89" s="30">
        <f>SUM(B89:J89)</f>
        <v>0</v>
      </c>
      <c r="L89" s="28"/>
      <c r="M89" s="29"/>
      <c r="N89" s="28"/>
      <c r="O89" s="29"/>
      <c r="P89" s="28"/>
      <c r="Q89" s="29"/>
      <c r="R89" s="28"/>
      <c r="S89" s="29"/>
      <c r="T89" s="28"/>
      <c r="U89" s="31">
        <f>SUM(L89:T89)</f>
        <v>0</v>
      </c>
      <c r="V89" s="32">
        <f>K89+U89</f>
        <v>0</v>
      </c>
    </row>
    <row r="90" spans="1:22" x14ac:dyDescent="0.2">
      <c r="A90" s="35" t="str">
        <f>'Players by Team'!G51</f>
        <v>Hannah Fisch</v>
      </c>
      <c r="B90" s="28"/>
      <c r="C90" s="29"/>
      <c r="D90" s="28"/>
      <c r="E90" s="29"/>
      <c r="F90" s="28"/>
      <c r="G90" s="29"/>
      <c r="H90" s="28"/>
      <c r="I90" s="29"/>
      <c r="J90" s="28"/>
      <c r="K90" s="30">
        <f>SUM(B90:J90)</f>
        <v>0</v>
      </c>
      <c r="L90" s="28"/>
      <c r="M90" s="29"/>
      <c r="N90" s="28"/>
      <c r="O90" s="29"/>
      <c r="P90" s="28"/>
      <c r="Q90" s="29"/>
      <c r="R90" s="28"/>
      <c r="S90" s="29"/>
      <c r="T90" s="28"/>
      <c r="U90" s="31">
        <f>SUM(L90:T90)</f>
        <v>0</v>
      </c>
      <c r="V90" s="32">
        <f>K90+U90</f>
        <v>0</v>
      </c>
    </row>
    <row r="91" spans="1:22" x14ac:dyDescent="0.2">
      <c r="A91" s="35" t="str">
        <f>'Players by Team'!G52</f>
        <v>Erica Lee</v>
      </c>
      <c r="B91" s="28"/>
      <c r="C91" s="29"/>
      <c r="D91" s="28"/>
      <c r="E91" s="29"/>
      <c r="F91" s="28"/>
      <c r="G91" s="29"/>
      <c r="H91" s="28"/>
      <c r="I91" s="29"/>
      <c r="J91" s="28"/>
      <c r="K91" s="30">
        <f>SUM(B91:J91)</f>
        <v>0</v>
      </c>
      <c r="L91" s="28"/>
      <c r="M91" s="29"/>
      <c r="N91" s="28"/>
      <c r="O91" s="29"/>
      <c r="P91" s="28"/>
      <c r="Q91" s="29"/>
      <c r="R91" s="28"/>
      <c r="S91" s="29"/>
      <c r="T91" s="28"/>
      <c r="U91" s="31">
        <f>SUM(L91:T91)</f>
        <v>0</v>
      </c>
      <c r="V91" s="32">
        <f>K91+U91</f>
        <v>0</v>
      </c>
    </row>
    <row r="92" spans="1:22" x14ac:dyDescent="0.2">
      <c r="A92" s="35" t="str">
        <f>'Players by Team'!G53</f>
        <v>Savannah Bowers</v>
      </c>
      <c r="B92" s="28"/>
      <c r="C92" s="29"/>
      <c r="D92" s="28"/>
      <c r="E92" s="29"/>
      <c r="F92" s="28"/>
      <c r="G92" s="29"/>
      <c r="H92" s="28"/>
      <c r="I92" s="29"/>
      <c r="J92" s="28"/>
      <c r="K92" s="30">
        <f>SUM(B92:J92)</f>
        <v>0</v>
      </c>
      <c r="L92" s="28"/>
      <c r="M92" s="29"/>
      <c r="N92" s="28"/>
      <c r="O92" s="29"/>
      <c r="P92" s="28"/>
      <c r="Q92" s="29"/>
      <c r="R92" s="28"/>
      <c r="S92" s="29"/>
      <c r="T92" s="28"/>
      <c r="U92" s="31">
        <f>SUM(L92:T92)</f>
        <v>0</v>
      </c>
      <c r="V92" s="32">
        <f>K92+U92</f>
        <v>0</v>
      </c>
    </row>
    <row r="93" spans="1:22" x14ac:dyDescent="0.2">
      <c r="A93" s="35" t="str">
        <f>'Players by Team'!G54</f>
        <v>Kelsey Milburn</v>
      </c>
      <c r="B93" s="28"/>
      <c r="C93" s="29"/>
      <c r="D93" s="28"/>
      <c r="E93" s="29"/>
      <c r="F93" s="28"/>
      <c r="G93" s="29"/>
      <c r="H93" s="28"/>
      <c r="I93" s="29"/>
      <c r="J93" s="28"/>
      <c r="K93" s="30">
        <f>SUM(B93:J93)</f>
        <v>0</v>
      </c>
      <c r="L93" s="28"/>
      <c r="M93" s="29"/>
      <c r="N93" s="28"/>
      <c r="O93" s="29"/>
      <c r="P93" s="28"/>
      <c r="Q93" s="29"/>
      <c r="R93" s="28"/>
      <c r="S93" s="29"/>
      <c r="T93" s="28"/>
      <c r="U93" s="31">
        <f>SUM(L93:T93)</f>
        <v>0</v>
      </c>
      <c r="V93" s="32">
        <f>K93+U93</f>
        <v>0</v>
      </c>
    </row>
    <row r="95" spans="1:22" ht="15.75" x14ac:dyDescent="0.25">
      <c r="A95" s="42" t="str">
        <f>'Players by Team'!A57</f>
        <v>THE WOODLANDS</v>
      </c>
      <c r="B95" s="12">
        <v>1</v>
      </c>
      <c r="C95" s="12">
        <v>2</v>
      </c>
      <c r="D95" s="12">
        <v>3</v>
      </c>
      <c r="E95" s="12">
        <v>4</v>
      </c>
      <c r="F95" s="12">
        <v>5</v>
      </c>
      <c r="G95" s="12">
        <v>6</v>
      </c>
      <c r="H95" s="12">
        <v>7</v>
      </c>
      <c r="I95" s="12">
        <v>8</v>
      </c>
      <c r="J95" s="12">
        <v>9</v>
      </c>
      <c r="K95" s="14" t="s">
        <v>18</v>
      </c>
      <c r="L95" s="14">
        <v>10</v>
      </c>
      <c r="M95" s="14">
        <v>11</v>
      </c>
      <c r="N95" s="14">
        <v>12</v>
      </c>
      <c r="O95" s="14">
        <v>13</v>
      </c>
      <c r="P95" s="14">
        <v>14</v>
      </c>
      <c r="Q95" s="14">
        <v>15</v>
      </c>
      <c r="R95" s="14">
        <v>16</v>
      </c>
      <c r="S95" s="14">
        <v>17</v>
      </c>
      <c r="T95" s="14">
        <v>18</v>
      </c>
      <c r="U95" s="14" t="s">
        <v>19</v>
      </c>
      <c r="V95" s="14" t="s">
        <v>2</v>
      </c>
    </row>
    <row r="96" spans="1:22" x14ac:dyDescent="0.2">
      <c r="A96" s="35" t="str">
        <f>'Players by Team'!A58</f>
        <v>Veronika Exposito</v>
      </c>
      <c r="B96" s="28"/>
      <c r="C96" s="29"/>
      <c r="D96" s="28"/>
      <c r="E96" s="29"/>
      <c r="F96" s="28"/>
      <c r="G96" s="29"/>
      <c r="H96" s="28"/>
      <c r="I96" s="29"/>
      <c r="J96" s="28"/>
      <c r="K96" s="30">
        <f>SUM(B96:J96)</f>
        <v>0</v>
      </c>
      <c r="L96" s="28"/>
      <c r="M96" s="29"/>
      <c r="N96" s="28"/>
      <c r="O96" s="29"/>
      <c r="P96" s="28"/>
      <c r="Q96" s="29"/>
      <c r="R96" s="28"/>
      <c r="S96" s="29"/>
      <c r="T96" s="28"/>
      <c r="U96" s="31">
        <f>SUM(L96:T96)</f>
        <v>0</v>
      </c>
      <c r="V96" s="32">
        <f>K96+U96</f>
        <v>0</v>
      </c>
    </row>
    <row r="97" spans="1:22" x14ac:dyDescent="0.2">
      <c r="A97" s="35" t="str">
        <f>'Players by Team'!A59</f>
        <v>Leena Stephens</v>
      </c>
      <c r="B97" s="28"/>
      <c r="C97" s="29"/>
      <c r="D97" s="28"/>
      <c r="E97" s="29"/>
      <c r="F97" s="28"/>
      <c r="G97" s="29"/>
      <c r="H97" s="28"/>
      <c r="I97" s="29"/>
      <c r="J97" s="28"/>
      <c r="K97" s="30">
        <f>SUM(B97:J97)</f>
        <v>0</v>
      </c>
      <c r="L97" s="28"/>
      <c r="M97" s="29"/>
      <c r="N97" s="28"/>
      <c r="O97" s="29"/>
      <c r="P97" s="28"/>
      <c r="Q97" s="29"/>
      <c r="R97" s="28"/>
      <c r="S97" s="29"/>
      <c r="T97" s="28"/>
      <c r="U97" s="31">
        <f>SUM(L97:T97)</f>
        <v>0</v>
      </c>
      <c r="V97" s="32">
        <f>K97+U97</f>
        <v>0</v>
      </c>
    </row>
    <row r="98" spans="1:22" x14ac:dyDescent="0.2">
      <c r="A98" s="35" t="str">
        <f>'Players by Team'!A60</f>
        <v>Sofia Bastidas</v>
      </c>
      <c r="B98" s="28"/>
      <c r="C98" s="29"/>
      <c r="D98" s="28"/>
      <c r="E98" s="29"/>
      <c r="F98" s="28"/>
      <c r="G98" s="29"/>
      <c r="H98" s="28"/>
      <c r="I98" s="29"/>
      <c r="J98" s="28"/>
      <c r="K98" s="30">
        <f>SUM(B98:J98)</f>
        <v>0</v>
      </c>
      <c r="L98" s="28"/>
      <c r="M98" s="29"/>
      <c r="N98" s="28"/>
      <c r="O98" s="29"/>
      <c r="P98" s="28"/>
      <c r="Q98" s="29"/>
      <c r="R98" s="28"/>
      <c r="S98" s="29"/>
      <c r="T98" s="28"/>
      <c r="U98" s="31">
        <f>SUM(L98:T98)</f>
        <v>0</v>
      </c>
      <c r="V98" s="32">
        <f>K98+U98</f>
        <v>0</v>
      </c>
    </row>
    <row r="99" spans="1:22" x14ac:dyDescent="0.2">
      <c r="A99" s="35" t="str">
        <f>'Players by Team'!A61</f>
        <v>Tate Hutcheson</v>
      </c>
      <c r="B99" s="28"/>
      <c r="C99" s="29"/>
      <c r="D99" s="28"/>
      <c r="E99" s="29"/>
      <c r="F99" s="28"/>
      <c r="G99" s="29"/>
      <c r="H99" s="28"/>
      <c r="I99" s="29"/>
      <c r="J99" s="28"/>
      <c r="K99" s="30">
        <f>SUM(B99:J99)</f>
        <v>0</v>
      </c>
      <c r="L99" s="28"/>
      <c r="M99" s="29"/>
      <c r="N99" s="28"/>
      <c r="O99" s="29"/>
      <c r="P99" s="28"/>
      <c r="Q99" s="29"/>
      <c r="R99" s="28"/>
      <c r="S99" s="29"/>
      <c r="T99" s="28"/>
      <c r="U99" s="31">
        <f>SUM(L99:T99)</f>
        <v>0</v>
      </c>
      <c r="V99" s="32">
        <f>K99+U99</f>
        <v>0</v>
      </c>
    </row>
    <row r="100" spans="1:22" x14ac:dyDescent="0.2">
      <c r="A100" s="35" t="str">
        <f>'Players by Team'!A62</f>
        <v>Charlotte Stick</v>
      </c>
      <c r="B100" s="28"/>
      <c r="C100" s="29"/>
      <c r="D100" s="28"/>
      <c r="E100" s="29"/>
      <c r="F100" s="28"/>
      <c r="G100" s="29"/>
      <c r="H100" s="28"/>
      <c r="I100" s="29"/>
      <c r="J100" s="28"/>
      <c r="K100" s="30">
        <f>SUM(B100:J100)</f>
        <v>0</v>
      </c>
      <c r="L100" s="28"/>
      <c r="M100" s="29"/>
      <c r="N100" s="28"/>
      <c r="O100" s="29"/>
      <c r="P100" s="28"/>
      <c r="Q100" s="29"/>
      <c r="R100" s="28"/>
      <c r="S100" s="29"/>
      <c r="T100" s="28"/>
      <c r="U100" s="31">
        <f>SUM(L100:T100)</f>
        <v>0</v>
      </c>
      <c r="V100" s="32">
        <f>K100+U100</f>
        <v>0</v>
      </c>
    </row>
    <row r="102" spans="1:22" ht="15.75" x14ac:dyDescent="0.25">
      <c r="A102" s="42" t="str">
        <f>'Players by Team'!S49</f>
        <v xml:space="preserve">SOUTHLAKE </v>
      </c>
      <c r="B102" s="12">
        <v>1</v>
      </c>
      <c r="C102" s="12">
        <v>2</v>
      </c>
      <c r="D102" s="12">
        <v>3</v>
      </c>
      <c r="E102" s="12">
        <v>4</v>
      </c>
      <c r="F102" s="12">
        <v>5</v>
      </c>
      <c r="G102" s="12">
        <v>6</v>
      </c>
      <c r="H102" s="12">
        <v>7</v>
      </c>
      <c r="I102" s="12">
        <v>8</v>
      </c>
      <c r="J102" s="12">
        <v>9</v>
      </c>
      <c r="K102" s="14" t="s">
        <v>18</v>
      </c>
      <c r="L102" s="14">
        <v>10</v>
      </c>
      <c r="M102" s="14">
        <v>11</v>
      </c>
      <c r="N102" s="14">
        <v>12</v>
      </c>
      <c r="O102" s="14">
        <v>13</v>
      </c>
      <c r="P102" s="14">
        <v>14</v>
      </c>
      <c r="Q102" s="14">
        <v>15</v>
      </c>
      <c r="R102" s="14">
        <v>16</v>
      </c>
      <c r="S102" s="14">
        <v>17</v>
      </c>
      <c r="T102" s="14">
        <v>18</v>
      </c>
      <c r="U102" s="14" t="s">
        <v>19</v>
      </c>
      <c r="V102" s="14" t="s">
        <v>2</v>
      </c>
    </row>
    <row r="103" spans="1:22" x14ac:dyDescent="0.2">
      <c r="A103" s="35" t="str">
        <f>'Players by Team'!S50</f>
        <v>Ashley Kim</v>
      </c>
      <c r="B103" s="28"/>
      <c r="C103" s="29"/>
      <c r="D103" s="28"/>
      <c r="E103" s="29"/>
      <c r="F103" s="28"/>
      <c r="G103" s="29"/>
      <c r="H103" s="28"/>
      <c r="I103" s="29"/>
      <c r="J103" s="28"/>
      <c r="K103" s="30">
        <f>SUM(B103:J103)</f>
        <v>0</v>
      </c>
      <c r="L103" s="28"/>
      <c r="M103" s="29"/>
      <c r="N103" s="28"/>
      <c r="O103" s="29"/>
      <c r="P103" s="28"/>
      <c r="Q103" s="29"/>
      <c r="R103" s="28"/>
      <c r="S103" s="29"/>
      <c r="T103" s="28"/>
      <c r="U103" s="31">
        <f>SUM(L103:T103)</f>
        <v>0</v>
      </c>
      <c r="V103" s="32">
        <f>K103+U103</f>
        <v>0</v>
      </c>
    </row>
    <row r="104" spans="1:22" x14ac:dyDescent="0.2">
      <c r="A104" s="35" t="str">
        <f>'Players by Team'!S51</f>
        <v>Chiara Brambilla</v>
      </c>
      <c r="B104" s="28"/>
      <c r="C104" s="29"/>
      <c r="D104" s="28"/>
      <c r="E104" s="29"/>
      <c r="F104" s="28"/>
      <c r="G104" s="29"/>
      <c r="H104" s="28"/>
      <c r="I104" s="29"/>
      <c r="J104" s="28"/>
      <c r="K104" s="30">
        <f>SUM(B104:J104)</f>
        <v>0</v>
      </c>
      <c r="L104" s="28"/>
      <c r="M104" s="29"/>
      <c r="N104" s="28"/>
      <c r="O104" s="29"/>
      <c r="P104" s="28"/>
      <c r="Q104" s="29"/>
      <c r="R104" s="28"/>
      <c r="S104" s="29"/>
      <c r="T104" s="28"/>
      <c r="U104" s="31">
        <f>SUM(L104:T104)</f>
        <v>0</v>
      </c>
      <c r="V104" s="32">
        <f>K104+U104</f>
        <v>0</v>
      </c>
    </row>
    <row r="105" spans="1:22" x14ac:dyDescent="0.2">
      <c r="A105" s="35" t="str">
        <f>'Players by Team'!S52</f>
        <v>Caroline Crump</v>
      </c>
      <c r="B105" s="28"/>
      <c r="C105" s="29"/>
      <c r="D105" s="28"/>
      <c r="E105" s="29"/>
      <c r="F105" s="28"/>
      <c r="G105" s="29"/>
      <c r="H105" s="28"/>
      <c r="I105" s="29"/>
      <c r="J105" s="28"/>
      <c r="K105" s="30">
        <f>SUM(B105:J105)</f>
        <v>0</v>
      </c>
      <c r="L105" s="28"/>
      <c r="M105" s="29"/>
      <c r="N105" s="28"/>
      <c r="O105" s="29"/>
      <c r="P105" s="28"/>
      <c r="Q105" s="29"/>
      <c r="R105" s="28"/>
      <c r="S105" s="29"/>
      <c r="T105" s="28"/>
      <c r="U105" s="31">
        <f>SUM(L105:T105)</f>
        <v>0</v>
      </c>
      <c r="V105" s="32">
        <f>K105+U105</f>
        <v>0</v>
      </c>
    </row>
    <row r="106" spans="1:22" x14ac:dyDescent="0.2">
      <c r="A106" s="35" t="str">
        <f>'Players by Team'!S53</f>
        <v>Aubrie Nolen</v>
      </c>
      <c r="B106" s="28"/>
      <c r="C106" s="29"/>
      <c r="D106" s="28"/>
      <c r="E106" s="29"/>
      <c r="F106" s="28"/>
      <c r="G106" s="29"/>
      <c r="H106" s="28"/>
      <c r="I106" s="29"/>
      <c r="J106" s="28"/>
      <c r="K106" s="30">
        <f>SUM(B106:J106)</f>
        <v>0</v>
      </c>
      <c r="L106" s="28"/>
      <c r="M106" s="29"/>
      <c r="N106" s="28"/>
      <c r="O106" s="29"/>
      <c r="P106" s="28"/>
      <c r="Q106" s="29"/>
      <c r="R106" s="28"/>
      <c r="S106" s="29"/>
      <c r="T106" s="28"/>
      <c r="U106" s="31">
        <f>SUM(L106:T106)</f>
        <v>0</v>
      </c>
      <c r="V106" s="32">
        <f>K106+U106</f>
        <v>0</v>
      </c>
    </row>
    <row r="107" spans="1:22" x14ac:dyDescent="0.2">
      <c r="A107" s="35" t="str">
        <f>'Players by Team'!S54</f>
        <v>Tyler Burtnett</v>
      </c>
      <c r="B107" s="28"/>
      <c r="C107" s="29"/>
      <c r="D107" s="28"/>
      <c r="E107" s="29"/>
      <c r="F107" s="28"/>
      <c r="G107" s="29"/>
      <c r="H107" s="28"/>
      <c r="I107" s="29"/>
      <c r="J107" s="28"/>
      <c r="K107" s="30">
        <f>SUM(B107:J107)</f>
        <v>0</v>
      </c>
      <c r="L107" s="28"/>
      <c r="M107" s="29"/>
      <c r="N107" s="28"/>
      <c r="O107" s="29"/>
      <c r="P107" s="28"/>
      <c r="Q107" s="29"/>
      <c r="R107" s="28"/>
      <c r="S107" s="29"/>
      <c r="T107" s="28"/>
      <c r="U107" s="31">
        <f>SUM(L107:T107)</f>
        <v>0</v>
      </c>
      <c r="V107" s="32">
        <f>K107+U107</f>
        <v>0</v>
      </c>
    </row>
    <row r="109" spans="1:22" ht="15.75" x14ac:dyDescent="0.25">
      <c r="A109" s="42">
        <f>'Players by Team'!M57</f>
        <v>0</v>
      </c>
      <c r="B109" s="12">
        <v>1</v>
      </c>
      <c r="C109" s="12">
        <v>2</v>
      </c>
      <c r="D109" s="12">
        <v>3</v>
      </c>
      <c r="E109" s="12">
        <v>4</v>
      </c>
      <c r="F109" s="12">
        <v>5</v>
      </c>
      <c r="G109" s="12">
        <v>6</v>
      </c>
      <c r="H109" s="12">
        <v>7</v>
      </c>
      <c r="I109" s="12">
        <v>8</v>
      </c>
      <c r="J109" s="12">
        <v>9</v>
      </c>
      <c r="K109" s="14" t="s">
        <v>18</v>
      </c>
      <c r="L109" s="14">
        <v>10</v>
      </c>
      <c r="M109" s="14">
        <v>11</v>
      </c>
      <c r="N109" s="14">
        <v>12</v>
      </c>
      <c r="O109" s="14">
        <v>13</v>
      </c>
      <c r="P109" s="14">
        <v>14</v>
      </c>
      <c r="Q109" s="14">
        <v>15</v>
      </c>
      <c r="R109" s="14">
        <v>16</v>
      </c>
      <c r="S109" s="14">
        <v>17</v>
      </c>
      <c r="T109" s="14">
        <v>18</v>
      </c>
      <c r="U109" s="14" t="s">
        <v>19</v>
      </c>
      <c r="V109" s="14" t="s">
        <v>2</v>
      </c>
    </row>
    <row r="110" spans="1:22" x14ac:dyDescent="0.2">
      <c r="A110" s="35">
        <f>'Players by Team'!M58</f>
        <v>0</v>
      </c>
      <c r="B110" s="28"/>
      <c r="C110" s="29"/>
      <c r="D110" s="28"/>
      <c r="E110" s="29"/>
      <c r="F110" s="28"/>
      <c r="G110" s="29"/>
      <c r="H110" s="28"/>
      <c r="I110" s="29"/>
      <c r="J110" s="28"/>
      <c r="K110" s="30">
        <f>SUM(B110:J110)</f>
        <v>0</v>
      </c>
      <c r="L110" s="28"/>
      <c r="M110" s="29"/>
      <c r="N110" s="28"/>
      <c r="O110" s="29"/>
      <c r="P110" s="28"/>
      <c r="Q110" s="29"/>
      <c r="R110" s="28"/>
      <c r="S110" s="29"/>
      <c r="T110" s="28"/>
      <c r="U110" s="31">
        <f>SUM(L110:T110)</f>
        <v>0</v>
      </c>
      <c r="V110" s="32">
        <f>K110+U110</f>
        <v>0</v>
      </c>
    </row>
    <row r="111" spans="1:22" x14ac:dyDescent="0.2">
      <c r="A111" s="35">
        <f>'Players by Team'!M59</f>
        <v>0</v>
      </c>
      <c r="B111" s="28"/>
      <c r="C111" s="29"/>
      <c r="D111" s="28"/>
      <c r="E111" s="29"/>
      <c r="F111" s="28"/>
      <c r="G111" s="29"/>
      <c r="H111" s="28"/>
      <c r="I111" s="29"/>
      <c r="J111" s="28"/>
      <c r="K111" s="30">
        <f>SUM(B111:J111)</f>
        <v>0</v>
      </c>
      <c r="L111" s="28"/>
      <c r="M111" s="29"/>
      <c r="N111" s="28"/>
      <c r="O111" s="29"/>
      <c r="P111" s="28"/>
      <c r="Q111" s="29"/>
      <c r="R111" s="28"/>
      <c r="S111" s="29"/>
      <c r="T111" s="28"/>
      <c r="U111" s="31">
        <f>SUM(L111:T111)</f>
        <v>0</v>
      </c>
      <c r="V111" s="32">
        <f>K111+U111</f>
        <v>0</v>
      </c>
    </row>
    <row r="112" spans="1:22" x14ac:dyDescent="0.2">
      <c r="A112" s="35">
        <f>'Players by Team'!M60</f>
        <v>0</v>
      </c>
      <c r="B112" s="28"/>
      <c r="C112" s="29"/>
      <c r="D112" s="28"/>
      <c r="E112" s="29"/>
      <c r="F112" s="28"/>
      <c r="G112" s="29"/>
      <c r="H112" s="28"/>
      <c r="I112" s="29"/>
      <c r="J112" s="28"/>
      <c r="K112" s="30">
        <f>SUM(B112:J112)</f>
        <v>0</v>
      </c>
      <c r="L112" s="28"/>
      <c r="M112" s="29"/>
      <c r="N112" s="28"/>
      <c r="O112" s="29"/>
      <c r="P112" s="28"/>
      <c r="Q112" s="29"/>
      <c r="R112" s="28"/>
      <c r="S112" s="29"/>
      <c r="T112" s="28"/>
      <c r="U112" s="31">
        <f>SUM(L112:T112)</f>
        <v>0</v>
      </c>
      <c r="V112" s="32">
        <f>K112+U112</f>
        <v>0</v>
      </c>
    </row>
    <row r="113" spans="1:22" x14ac:dyDescent="0.2">
      <c r="A113" s="35">
        <f>'Players by Team'!M61</f>
        <v>0</v>
      </c>
      <c r="B113" s="28"/>
      <c r="C113" s="29"/>
      <c r="D113" s="28"/>
      <c r="E113" s="29"/>
      <c r="F113" s="28"/>
      <c r="G113" s="29"/>
      <c r="H113" s="28"/>
      <c r="I113" s="29"/>
      <c r="J113" s="28"/>
      <c r="K113" s="30">
        <f>SUM(B113:J113)</f>
        <v>0</v>
      </c>
      <c r="L113" s="28"/>
      <c r="M113" s="29"/>
      <c r="N113" s="28"/>
      <c r="O113" s="29"/>
      <c r="P113" s="28"/>
      <c r="Q113" s="29"/>
      <c r="R113" s="28"/>
      <c r="S113" s="29"/>
      <c r="T113" s="28"/>
      <c r="U113" s="31">
        <f>SUM(L113:T113)</f>
        <v>0</v>
      </c>
      <c r="V113" s="32">
        <f>K113+U113</f>
        <v>0</v>
      </c>
    </row>
    <row r="114" spans="1:22" x14ac:dyDescent="0.2">
      <c r="A114" s="35">
        <f>'Players by Team'!M62</f>
        <v>0</v>
      </c>
      <c r="B114" s="28"/>
      <c r="C114" s="29"/>
      <c r="D114" s="28"/>
      <c r="E114" s="29"/>
      <c r="F114" s="28"/>
      <c r="G114" s="29"/>
      <c r="H114" s="28"/>
      <c r="I114" s="29"/>
      <c r="J114" s="28"/>
      <c r="K114" s="30">
        <f>SUM(B114:J114)</f>
        <v>0</v>
      </c>
      <c r="L114" s="28"/>
      <c r="M114" s="29"/>
      <c r="N114" s="28"/>
      <c r="O114" s="29"/>
      <c r="P114" s="28"/>
      <c r="Q114" s="29"/>
      <c r="R114" s="28"/>
      <c r="S114" s="29"/>
      <c r="T114" s="28"/>
      <c r="U114" s="31">
        <f>SUM(L114:T114)</f>
        <v>0</v>
      </c>
      <c r="V114" s="32">
        <f>K114+U114</f>
        <v>0</v>
      </c>
    </row>
    <row r="116" spans="1:22" ht="15.75" x14ac:dyDescent="0.25">
      <c r="A116" s="42">
        <f>'Players by Team'!S57</f>
        <v>0</v>
      </c>
      <c r="B116" s="12">
        <v>1</v>
      </c>
      <c r="C116" s="12">
        <v>2</v>
      </c>
      <c r="D116" s="12">
        <v>3</v>
      </c>
      <c r="E116" s="12">
        <v>4</v>
      </c>
      <c r="F116" s="12">
        <v>5</v>
      </c>
      <c r="G116" s="12">
        <v>6</v>
      </c>
      <c r="H116" s="12">
        <v>7</v>
      </c>
      <c r="I116" s="12">
        <v>8</v>
      </c>
      <c r="J116" s="12">
        <v>9</v>
      </c>
      <c r="K116" s="14" t="s">
        <v>18</v>
      </c>
      <c r="L116" s="14">
        <v>10</v>
      </c>
      <c r="M116" s="14">
        <v>11</v>
      </c>
      <c r="N116" s="14">
        <v>12</v>
      </c>
      <c r="O116" s="14">
        <v>13</v>
      </c>
      <c r="P116" s="14">
        <v>14</v>
      </c>
      <c r="Q116" s="14">
        <v>15</v>
      </c>
      <c r="R116" s="14">
        <v>16</v>
      </c>
      <c r="S116" s="14">
        <v>17</v>
      </c>
      <c r="T116" s="14">
        <v>18</v>
      </c>
      <c r="U116" s="14" t="s">
        <v>19</v>
      </c>
      <c r="V116" s="14" t="s">
        <v>2</v>
      </c>
    </row>
    <row r="117" spans="1:22" x14ac:dyDescent="0.2">
      <c r="A117" s="35">
        <f>'Players by Team'!S58</f>
        <v>0</v>
      </c>
      <c r="B117" s="28"/>
      <c r="C117" s="29"/>
      <c r="D117" s="28"/>
      <c r="E117" s="29"/>
      <c r="F117" s="28"/>
      <c r="G117" s="29"/>
      <c r="H117" s="28"/>
      <c r="I117" s="29"/>
      <c r="J117" s="28"/>
      <c r="K117" s="30">
        <f>SUM(B117:J117)</f>
        <v>0</v>
      </c>
      <c r="L117" s="28"/>
      <c r="M117" s="29"/>
      <c r="N117" s="28"/>
      <c r="O117" s="29"/>
      <c r="P117" s="28"/>
      <c r="Q117" s="29"/>
      <c r="R117" s="28"/>
      <c r="S117" s="29"/>
      <c r="T117" s="28"/>
      <c r="U117" s="31">
        <f>SUM(L117:T117)</f>
        <v>0</v>
      </c>
      <c r="V117" s="32">
        <f>K117+U117</f>
        <v>0</v>
      </c>
    </row>
    <row r="118" spans="1:22" x14ac:dyDescent="0.2">
      <c r="A118" s="35">
        <f>'Players by Team'!S59</f>
        <v>0</v>
      </c>
      <c r="B118" s="28"/>
      <c r="C118" s="29"/>
      <c r="D118" s="28"/>
      <c r="E118" s="29"/>
      <c r="F118" s="28"/>
      <c r="G118" s="29"/>
      <c r="H118" s="28"/>
      <c r="I118" s="29"/>
      <c r="J118" s="28"/>
      <c r="K118" s="30">
        <f>SUM(B118:J118)</f>
        <v>0</v>
      </c>
      <c r="L118" s="28"/>
      <c r="M118" s="29"/>
      <c r="N118" s="28"/>
      <c r="O118" s="29"/>
      <c r="P118" s="28"/>
      <c r="Q118" s="29"/>
      <c r="R118" s="28"/>
      <c r="S118" s="29"/>
      <c r="T118" s="28"/>
      <c r="U118" s="31">
        <f>SUM(L118:T118)</f>
        <v>0</v>
      </c>
      <c r="V118" s="32">
        <f>K118+U118</f>
        <v>0</v>
      </c>
    </row>
    <row r="119" spans="1:22" x14ac:dyDescent="0.2">
      <c r="A119" s="35">
        <f>'Players by Team'!S60</f>
        <v>0</v>
      </c>
      <c r="B119" s="28"/>
      <c r="C119" s="29"/>
      <c r="D119" s="28"/>
      <c r="E119" s="29"/>
      <c r="F119" s="28"/>
      <c r="G119" s="29"/>
      <c r="H119" s="28"/>
      <c r="I119" s="29"/>
      <c r="J119" s="28"/>
      <c r="K119" s="30">
        <f>SUM(B119:J119)</f>
        <v>0</v>
      </c>
      <c r="L119" s="28"/>
      <c r="M119" s="29"/>
      <c r="N119" s="28"/>
      <c r="O119" s="29"/>
      <c r="P119" s="28"/>
      <c r="Q119" s="29"/>
      <c r="R119" s="28"/>
      <c r="S119" s="29"/>
      <c r="T119" s="28"/>
      <c r="U119" s="31">
        <f>SUM(L119:T119)</f>
        <v>0</v>
      </c>
      <c r="V119" s="32">
        <f>K119+U119</f>
        <v>0</v>
      </c>
    </row>
    <row r="120" spans="1:22" x14ac:dyDescent="0.2">
      <c r="A120" s="35">
        <f>'Players by Team'!S61</f>
        <v>0</v>
      </c>
      <c r="B120" s="28"/>
      <c r="C120" s="29"/>
      <c r="D120" s="28"/>
      <c r="E120" s="29"/>
      <c r="F120" s="28"/>
      <c r="G120" s="29"/>
      <c r="H120" s="28"/>
      <c r="I120" s="29"/>
      <c r="J120" s="28"/>
      <c r="K120" s="30">
        <f>SUM(B120:J120)</f>
        <v>0</v>
      </c>
      <c r="L120" s="28"/>
      <c r="M120" s="29"/>
      <c r="N120" s="28"/>
      <c r="O120" s="29"/>
      <c r="P120" s="28"/>
      <c r="Q120" s="29"/>
      <c r="R120" s="28"/>
      <c r="S120" s="29"/>
      <c r="T120" s="28"/>
      <c r="U120" s="31">
        <f>SUM(L120:T120)</f>
        <v>0</v>
      </c>
      <c r="V120" s="32">
        <f>K120+U120</f>
        <v>0</v>
      </c>
    </row>
    <row r="121" spans="1:22" x14ac:dyDescent="0.2">
      <c r="A121" s="35">
        <f>'Players by Team'!S62</f>
        <v>0</v>
      </c>
      <c r="B121" s="28"/>
      <c r="C121" s="29"/>
      <c r="D121" s="28"/>
      <c r="E121" s="29"/>
      <c r="F121" s="28"/>
      <c r="G121" s="29"/>
      <c r="H121" s="28"/>
      <c r="I121" s="29"/>
      <c r="J121" s="28"/>
      <c r="K121" s="30">
        <f>SUM(B121:J121)</f>
        <v>0</v>
      </c>
      <c r="L121" s="28"/>
      <c r="M121" s="29"/>
      <c r="N121" s="28"/>
      <c r="O121" s="29"/>
      <c r="P121" s="28"/>
      <c r="Q121" s="29"/>
      <c r="R121" s="28"/>
      <c r="S121" s="29"/>
      <c r="T121" s="28"/>
      <c r="U121" s="31">
        <f>SUM(L121:T121)</f>
        <v>0</v>
      </c>
      <c r="V121" s="32">
        <f>K121+U121</f>
        <v>0</v>
      </c>
    </row>
    <row r="123" spans="1:22" ht="15.75" x14ac:dyDescent="0.25">
      <c r="A123" s="42" t="e">
        <f>'Players by Team'!#REF!</f>
        <v>#REF!</v>
      </c>
      <c r="B123" s="12">
        <v>1</v>
      </c>
      <c r="C123" s="12">
        <v>2</v>
      </c>
      <c r="D123" s="12">
        <v>3</v>
      </c>
      <c r="E123" s="12">
        <v>4</v>
      </c>
      <c r="F123" s="12">
        <v>5</v>
      </c>
      <c r="G123" s="12">
        <v>6</v>
      </c>
      <c r="H123" s="12">
        <v>7</v>
      </c>
      <c r="I123" s="12">
        <v>8</v>
      </c>
      <c r="J123" s="12">
        <v>9</v>
      </c>
      <c r="K123" s="14" t="s">
        <v>18</v>
      </c>
      <c r="L123" s="14">
        <v>10</v>
      </c>
      <c r="M123" s="14">
        <v>11</v>
      </c>
      <c r="N123" s="14">
        <v>12</v>
      </c>
      <c r="O123" s="14">
        <v>13</v>
      </c>
      <c r="P123" s="14">
        <v>14</v>
      </c>
      <c r="Q123" s="14">
        <v>15</v>
      </c>
      <c r="R123" s="14">
        <v>16</v>
      </c>
      <c r="S123" s="14">
        <v>17</v>
      </c>
      <c r="T123" s="14">
        <v>18</v>
      </c>
      <c r="U123" s="14" t="s">
        <v>19</v>
      </c>
      <c r="V123" s="14" t="s">
        <v>2</v>
      </c>
    </row>
    <row r="124" spans="1:22" x14ac:dyDescent="0.2">
      <c r="A124" s="35" t="e">
        <f>'Players by Team'!#REF!</f>
        <v>#REF!</v>
      </c>
      <c r="B124" s="28"/>
      <c r="C124" s="29"/>
      <c r="D124" s="28"/>
      <c r="E124" s="29"/>
      <c r="F124" s="28"/>
      <c r="G124" s="29"/>
      <c r="H124" s="28"/>
      <c r="I124" s="29"/>
      <c r="J124" s="28"/>
      <c r="K124" s="30">
        <f>SUM(B124:J124)</f>
        <v>0</v>
      </c>
      <c r="L124" s="28"/>
      <c r="M124" s="29"/>
      <c r="N124" s="28"/>
      <c r="O124" s="29"/>
      <c r="P124" s="28"/>
      <c r="Q124" s="29"/>
      <c r="R124" s="28"/>
      <c r="S124" s="29"/>
      <c r="T124" s="28"/>
      <c r="U124" s="31">
        <f>SUM(L124:T124)</f>
        <v>0</v>
      </c>
      <c r="V124" s="32">
        <f>K124+U124</f>
        <v>0</v>
      </c>
    </row>
    <row r="125" spans="1:22" x14ac:dyDescent="0.2">
      <c r="A125" s="35" t="e">
        <f>'Players by Team'!#REF!</f>
        <v>#REF!</v>
      </c>
      <c r="B125" s="28"/>
      <c r="C125" s="29"/>
      <c r="D125" s="28"/>
      <c r="E125" s="29"/>
      <c r="F125" s="28"/>
      <c r="G125" s="29"/>
      <c r="H125" s="28"/>
      <c r="I125" s="29"/>
      <c r="J125" s="28"/>
      <c r="K125" s="30">
        <f>SUM(B125:J125)</f>
        <v>0</v>
      </c>
      <c r="L125" s="28"/>
      <c r="M125" s="29"/>
      <c r="N125" s="28"/>
      <c r="O125" s="29"/>
      <c r="P125" s="28"/>
      <c r="Q125" s="29"/>
      <c r="R125" s="28"/>
      <c r="S125" s="29"/>
      <c r="T125" s="28"/>
      <c r="U125" s="31">
        <f>SUM(L125:T125)</f>
        <v>0</v>
      </c>
      <c r="V125" s="32">
        <f>K125+U125</f>
        <v>0</v>
      </c>
    </row>
    <row r="126" spans="1:22" x14ac:dyDescent="0.2">
      <c r="A126" s="35" t="e">
        <f>'Players by Team'!#REF!</f>
        <v>#REF!</v>
      </c>
      <c r="B126" s="28"/>
      <c r="C126" s="29"/>
      <c r="D126" s="28"/>
      <c r="E126" s="29"/>
      <c r="F126" s="28"/>
      <c r="G126" s="29"/>
      <c r="H126" s="28"/>
      <c r="I126" s="29"/>
      <c r="J126" s="28"/>
      <c r="K126" s="30">
        <f>SUM(B126:J126)</f>
        <v>0</v>
      </c>
      <c r="L126" s="28"/>
      <c r="M126" s="29"/>
      <c r="N126" s="28"/>
      <c r="O126" s="29"/>
      <c r="P126" s="28"/>
      <c r="Q126" s="29"/>
      <c r="R126" s="28"/>
      <c r="S126" s="29"/>
      <c r="T126" s="28"/>
      <c r="U126" s="31">
        <f>SUM(L126:T126)</f>
        <v>0</v>
      </c>
      <c r="V126" s="32">
        <f>K126+U126</f>
        <v>0</v>
      </c>
    </row>
    <row r="127" spans="1:22" x14ac:dyDescent="0.2">
      <c r="A127" s="35" t="e">
        <f>'Players by Team'!#REF!</f>
        <v>#REF!</v>
      </c>
      <c r="B127" s="28"/>
      <c r="C127" s="29"/>
      <c r="D127" s="28"/>
      <c r="E127" s="29"/>
      <c r="F127" s="28"/>
      <c r="G127" s="29"/>
      <c r="H127" s="28"/>
      <c r="I127" s="29"/>
      <c r="J127" s="28"/>
      <c r="K127" s="30">
        <f>SUM(B127:J127)</f>
        <v>0</v>
      </c>
      <c r="L127" s="28"/>
      <c r="M127" s="29"/>
      <c r="N127" s="28"/>
      <c r="O127" s="29"/>
      <c r="P127" s="28"/>
      <c r="Q127" s="29"/>
      <c r="R127" s="28"/>
      <c r="S127" s="29"/>
      <c r="T127" s="28"/>
      <c r="U127" s="31">
        <f>SUM(L127:T127)</f>
        <v>0</v>
      </c>
      <c r="V127" s="32">
        <f>K127+U127</f>
        <v>0</v>
      </c>
    </row>
    <row r="128" spans="1:22" x14ac:dyDescent="0.2">
      <c r="A128" s="35" t="e">
        <f>'Players by Team'!#REF!</f>
        <v>#REF!</v>
      </c>
      <c r="B128" s="28"/>
      <c r="C128" s="29"/>
      <c r="D128" s="28"/>
      <c r="E128" s="29"/>
      <c r="F128" s="28"/>
      <c r="G128" s="29"/>
      <c r="H128" s="28"/>
      <c r="I128" s="29"/>
      <c r="J128" s="28"/>
      <c r="K128" s="30">
        <f>SUM(B128:J128)</f>
        <v>0</v>
      </c>
      <c r="L128" s="28"/>
      <c r="M128" s="29"/>
      <c r="N128" s="28"/>
      <c r="O128" s="29"/>
      <c r="P128" s="28"/>
      <c r="Q128" s="29"/>
      <c r="R128" s="28"/>
      <c r="S128" s="29"/>
      <c r="T128" s="28"/>
      <c r="U128" s="31">
        <f>SUM(L128:T128)</f>
        <v>0</v>
      </c>
      <c r="V128" s="32">
        <f>K128+U128</f>
        <v>0</v>
      </c>
    </row>
    <row r="130" spans="1:22" ht="15.75" x14ac:dyDescent="0.25">
      <c r="A130" s="42" t="e">
        <f>'Players by Team'!#REF!</f>
        <v>#REF!</v>
      </c>
      <c r="B130" s="12">
        <v>1</v>
      </c>
      <c r="C130" s="12">
        <v>2</v>
      </c>
      <c r="D130" s="12">
        <v>3</v>
      </c>
      <c r="E130" s="12">
        <v>4</v>
      </c>
      <c r="F130" s="12">
        <v>5</v>
      </c>
      <c r="G130" s="12">
        <v>6</v>
      </c>
      <c r="H130" s="12">
        <v>7</v>
      </c>
      <c r="I130" s="12">
        <v>8</v>
      </c>
      <c r="J130" s="12">
        <v>9</v>
      </c>
      <c r="K130" s="14" t="s">
        <v>18</v>
      </c>
      <c r="L130" s="14">
        <v>10</v>
      </c>
      <c r="M130" s="14">
        <v>11</v>
      </c>
      <c r="N130" s="14">
        <v>12</v>
      </c>
      <c r="O130" s="14">
        <v>13</v>
      </c>
      <c r="P130" s="14">
        <v>14</v>
      </c>
      <c r="Q130" s="14">
        <v>15</v>
      </c>
      <c r="R130" s="14">
        <v>16</v>
      </c>
      <c r="S130" s="14">
        <v>17</v>
      </c>
      <c r="T130" s="14">
        <v>18</v>
      </c>
      <c r="U130" s="14" t="s">
        <v>19</v>
      </c>
      <c r="V130" s="14" t="s">
        <v>2</v>
      </c>
    </row>
    <row r="131" spans="1:22" x14ac:dyDescent="0.2">
      <c r="A131" s="35" t="e">
        <f>'Players by Team'!#REF!</f>
        <v>#REF!</v>
      </c>
      <c r="B131" s="28"/>
      <c r="C131" s="29"/>
      <c r="D131" s="28"/>
      <c r="E131" s="29"/>
      <c r="F131" s="28"/>
      <c r="G131" s="29"/>
      <c r="H131" s="28"/>
      <c r="I131" s="29"/>
      <c r="J131" s="28"/>
      <c r="K131" s="30">
        <f>SUM(B131:J131)</f>
        <v>0</v>
      </c>
      <c r="L131" s="28"/>
      <c r="M131" s="29"/>
      <c r="N131" s="28"/>
      <c r="O131" s="29"/>
      <c r="P131" s="28"/>
      <c r="Q131" s="29"/>
      <c r="R131" s="28"/>
      <c r="S131" s="29"/>
      <c r="T131" s="28"/>
      <c r="U131" s="31">
        <f>SUM(L131:T131)</f>
        <v>0</v>
      </c>
      <c r="V131" s="32">
        <f>K131+U131</f>
        <v>0</v>
      </c>
    </row>
    <row r="132" spans="1:22" x14ac:dyDescent="0.2">
      <c r="A132" s="35" t="e">
        <f>'Players by Team'!#REF!</f>
        <v>#REF!</v>
      </c>
      <c r="B132" s="28"/>
      <c r="C132" s="29"/>
      <c r="D132" s="28"/>
      <c r="E132" s="29"/>
      <c r="F132" s="28"/>
      <c r="G132" s="29"/>
      <c r="H132" s="28"/>
      <c r="I132" s="29"/>
      <c r="J132" s="28"/>
      <c r="K132" s="30">
        <f>SUM(B132:J132)</f>
        <v>0</v>
      </c>
      <c r="L132" s="28"/>
      <c r="M132" s="29"/>
      <c r="N132" s="28"/>
      <c r="O132" s="29"/>
      <c r="P132" s="28"/>
      <c r="Q132" s="29"/>
      <c r="R132" s="28"/>
      <c r="S132" s="29"/>
      <c r="T132" s="28"/>
      <c r="U132" s="31">
        <f>SUM(L132:T132)</f>
        <v>0</v>
      </c>
      <c r="V132" s="32">
        <f>K132+U132</f>
        <v>0</v>
      </c>
    </row>
    <row r="133" spans="1:22" x14ac:dyDescent="0.2">
      <c r="A133" s="35" t="e">
        <f>'Players by Team'!#REF!</f>
        <v>#REF!</v>
      </c>
      <c r="B133" s="28"/>
      <c r="C133" s="29"/>
      <c r="D133" s="28"/>
      <c r="E133" s="29"/>
      <c r="F133" s="28"/>
      <c r="G133" s="29"/>
      <c r="H133" s="28"/>
      <c r="I133" s="29"/>
      <c r="J133" s="28"/>
      <c r="K133" s="30">
        <f>SUM(B133:J133)</f>
        <v>0</v>
      </c>
      <c r="L133" s="28"/>
      <c r="M133" s="29"/>
      <c r="N133" s="28"/>
      <c r="O133" s="29"/>
      <c r="P133" s="28"/>
      <c r="Q133" s="29"/>
      <c r="R133" s="28"/>
      <c r="S133" s="29"/>
      <c r="T133" s="28"/>
      <c r="U133" s="31">
        <f>SUM(L133:T133)</f>
        <v>0</v>
      </c>
      <c r="V133" s="32">
        <f>K133+U133</f>
        <v>0</v>
      </c>
    </row>
    <row r="134" spans="1:22" x14ac:dyDescent="0.2">
      <c r="A134" s="35" t="e">
        <f>'Players by Team'!#REF!</f>
        <v>#REF!</v>
      </c>
      <c r="B134" s="28"/>
      <c r="C134" s="29"/>
      <c r="D134" s="28"/>
      <c r="E134" s="29"/>
      <c r="F134" s="28"/>
      <c r="G134" s="29"/>
      <c r="H134" s="28"/>
      <c r="I134" s="29"/>
      <c r="J134" s="28"/>
      <c r="K134" s="30">
        <f>SUM(B134:J134)</f>
        <v>0</v>
      </c>
      <c r="L134" s="28"/>
      <c r="M134" s="29"/>
      <c r="N134" s="28"/>
      <c r="O134" s="29"/>
      <c r="P134" s="28"/>
      <c r="Q134" s="29"/>
      <c r="R134" s="28"/>
      <c r="S134" s="29"/>
      <c r="T134" s="28"/>
      <c r="U134" s="31">
        <f>SUM(L134:T134)</f>
        <v>0</v>
      </c>
      <c r="V134" s="32">
        <f>K134+U134</f>
        <v>0</v>
      </c>
    </row>
    <row r="135" spans="1:22" x14ac:dyDescent="0.2">
      <c r="A135" s="35" t="e">
        <f>'Players by Team'!#REF!</f>
        <v>#REF!</v>
      </c>
      <c r="B135" s="28"/>
      <c r="C135" s="29"/>
      <c r="D135" s="28"/>
      <c r="E135" s="29"/>
      <c r="F135" s="28"/>
      <c r="G135" s="29"/>
      <c r="H135" s="28"/>
      <c r="I135" s="29"/>
      <c r="J135" s="28"/>
      <c r="K135" s="30">
        <f>SUM(B135:J135)</f>
        <v>0</v>
      </c>
      <c r="L135" s="28"/>
      <c r="M135" s="29"/>
      <c r="N135" s="28"/>
      <c r="O135" s="29"/>
      <c r="P135" s="28"/>
      <c r="Q135" s="29"/>
      <c r="R135" s="28"/>
      <c r="S135" s="29"/>
      <c r="T135" s="28"/>
      <c r="U135" s="31">
        <f>SUM(L135:T135)</f>
        <v>0</v>
      </c>
      <c r="V135" s="32">
        <f>K135+U135</f>
        <v>0</v>
      </c>
    </row>
    <row r="137" spans="1:22" ht="15.75" x14ac:dyDescent="0.25">
      <c r="A137" s="42" t="str">
        <f>'Players by Team'!A65</f>
        <v>MEDALIST</v>
      </c>
      <c r="B137" s="12">
        <v>1</v>
      </c>
      <c r="C137" s="12">
        <v>2</v>
      </c>
      <c r="D137" s="12">
        <v>3</v>
      </c>
      <c r="E137" s="12">
        <v>4</v>
      </c>
      <c r="F137" s="12">
        <v>5</v>
      </c>
      <c r="G137" s="12">
        <v>6</v>
      </c>
      <c r="H137" s="12">
        <v>7</v>
      </c>
      <c r="I137" s="12">
        <v>8</v>
      </c>
      <c r="J137" s="12">
        <v>9</v>
      </c>
      <c r="K137" s="14" t="s">
        <v>18</v>
      </c>
      <c r="L137" s="14">
        <v>10</v>
      </c>
      <c r="M137" s="14">
        <v>11</v>
      </c>
      <c r="N137" s="14">
        <v>12</v>
      </c>
      <c r="O137" s="14">
        <v>13</v>
      </c>
      <c r="P137" s="14">
        <v>14</v>
      </c>
      <c r="Q137" s="14">
        <v>15</v>
      </c>
      <c r="R137" s="14">
        <v>16</v>
      </c>
      <c r="S137" s="14">
        <v>17</v>
      </c>
      <c r="T137" s="14">
        <v>18</v>
      </c>
      <c r="U137" s="14" t="s">
        <v>19</v>
      </c>
      <c r="V137" s="14" t="s">
        <v>2</v>
      </c>
    </row>
    <row r="138" spans="1:22" x14ac:dyDescent="0.2">
      <c r="A138" s="35" t="str">
        <f>'Players by Team'!A66</f>
        <v>Madison Ude</v>
      </c>
      <c r="B138" s="28"/>
      <c r="C138" s="29"/>
      <c r="D138" s="28"/>
      <c r="E138" s="29"/>
      <c r="F138" s="28"/>
      <c r="G138" s="29"/>
      <c r="H138" s="28"/>
      <c r="I138" s="29"/>
      <c r="J138" s="28"/>
      <c r="K138" s="30">
        <f>SUM(B138:J138)</f>
        <v>0</v>
      </c>
      <c r="L138" s="28"/>
      <c r="M138" s="29"/>
      <c r="N138" s="28"/>
      <c r="O138" s="29"/>
      <c r="P138" s="28"/>
      <c r="Q138" s="29"/>
      <c r="R138" s="28"/>
      <c r="S138" s="29"/>
      <c r="T138" s="28"/>
      <c r="U138" s="31">
        <f>SUM(L138:T138)</f>
        <v>0</v>
      </c>
      <c r="V138" s="32">
        <f>K138+U138</f>
        <v>0</v>
      </c>
    </row>
    <row r="139" spans="1:22" x14ac:dyDescent="0.2">
      <c r="A139" s="35" t="str">
        <f>'Players by Team'!A67</f>
        <v>Ava Schone</v>
      </c>
      <c r="B139" s="28"/>
      <c r="C139" s="29"/>
      <c r="D139" s="28"/>
      <c r="E139" s="29"/>
      <c r="F139" s="28"/>
      <c r="G139" s="29"/>
      <c r="H139" s="28"/>
      <c r="I139" s="29"/>
      <c r="J139" s="28"/>
      <c r="K139" s="30">
        <f>SUM(B139:J139)</f>
        <v>0</v>
      </c>
      <c r="L139" s="28"/>
      <c r="M139" s="29"/>
      <c r="N139" s="28"/>
      <c r="O139" s="29"/>
      <c r="P139" s="28"/>
      <c r="Q139" s="29"/>
      <c r="R139" s="28"/>
      <c r="S139" s="29"/>
      <c r="T139" s="28"/>
      <c r="U139" s="31">
        <f>SUM(L139:T139)</f>
        <v>0</v>
      </c>
      <c r="V139" s="32">
        <f>K139+U139</f>
        <v>0</v>
      </c>
    </row>
    <row r="140" spans="1:22" x14ac:dyDescent="0.2">
      <c r="A140" s="35" t="str">
        <f>'Players by Team'!A68</f>
        <v>Grace Po</v>
      </c>
      <c r="B140" s="28"/>
      <c r="C140" s="29"/>
      <c r="D140" s="28"/>
      <c r="E140" s="29"/>
      <c r="F140" s="28"/>
      <c r="G140" s="29"/>
      <c r="H140" s="28"/>
      <c r="I140" s="29"/>
      <c r="J140" s="28"/>
      <c r="K140" s="30">
        <f>SUM(B140:J140)</f>
        <v>0</v>
      </c>
      <c r="L140" s="28"/>
      <c r="M140" s="29"/>
      <c r="N140" s="28"/>
      <c r="O140" s="29"/>
      <c r="P140" s="28"/>
      <c r="Q140" s="29"/>
      <c r="R140" s="28"/>
      <c r="S140" s="29"/>
      <c r="T140" s="28"/>
      <c r="U140" s="31">
        <f>SUM(L140:T140)</f>
        <v>0</v>
      </c>
      <c r="V140" s="32">
        <f>K140+U140</f>
        <v>0</v>
      </c>
    </row>
    <row r="141" spans="1:22" x14ac:dyDescent="0.2">
      <c r="A141" s="35" t="str">
        <f>'Players by Team'!A69</f>
        <v>Jordan Bianco</v>
      </c>
      <c r="B141" s="28"/>
      <c r="C141" s="29"/>
      <c r="D141" s="28"/>
      <c r="E141" s="29"/>
      <c r="F141" s="28"/>
      <c r="G141" s="29"/>
      <c r="H141" s="28"/>
      <c r="I141" s="29"/>
      <c r="J141" s="28"/>
      <c r="K141" s="30">
        <f>SUM(B141:J141)</f>
        <v>0</v>
      </c>
      <c r="L141" s="28"/>
      <c r="M141" s="29"/>
      <c r="N141" s="28"/>
      <c r="O141" s="29"/>
      <c r="P141" s="28"/>
      <c r="Q141" s="29"/>
      <c r="R141" s="28"/>
      <c r="S141" s="29"/>
      <c r="T141" s="28"/>
      <c r="U141" s="31">
        <f>SUM(L141:T141)</f>
        <v>0</v>
      </c>
      <c r="V141" s="32">
        <f>K141+U141</f>
        <v>0</v>
      </c>
    </row>
    <row r="142" spans="1:22" x14ac:dyDescent="0.2">
      <c r="A142" s="35" t="str">
        <f>'Players by Team'!A70</f>
        <v>Lauren Patterson</v>
      </c>
      <c r="B142" s="28"/>
      <c r="C142" s="29"/>
      <c r="D142" s="28"/>
      <c r="E142" s="29"/>
      <c r="F142" s="28"/>
      <c r="G142" s="29"/>
      <c r="H142" s="28"/>
      <c r="I142" s="29"/>
      <c r="J142" s="28"/>
      <c r="K142" s="30">
        <f>SUM(B142:J142)</f>
        <v>0</v>
      </c>
      <c r="L142" s="28"/>
      <c r="M142" s="29"/>
      <c r="N142" s="28"/>
      <c r="O142" s="29"/>
      <c r="P142" s="28"/>
      <c r="Q142" s="29"/>
      <c r="R142" s="28"/>
      <c r="S142" s="29"/>
      <c r="T142" s="28"/>
      <c r="U142" s="31">
        <f>SUM(L142:T142)</f>
        <v>0</v>
      </c>
      <c r="V142" s="32">
        <f>K142+U142</f>
        <v>0</v>
      </c>
    </row>
    <row r="144" spans="1:22" ht="15.75" x14ac:dyDescent="0.25">
      <c r="A144" s="42" t="str">
        <f>'Players by Team'!G65</f>
        <v>MEDALIST</v>
      </c>
      <c r="B144" s="12">
        <v>1</v>
      </c>
      <c r="C144" s="12">
        <v>2</v>
      </c>
      <c r="D144" s="12">
        <v>3</v>
      </c>
      <c r="E144" s="12">
        <v>4</v>
      </c>
      <c r="F144" s="12">
        <v>5</v>
      </c>
      <c r="G144" s="12">
        <v>6</v>
      </c>
      <c r="H144" s="12">
        <v>7</v>
      </c>
      <c r="I144" s="12">
        <v>8</v>
      </c>
      <c r="J144" s="12">
        <v>9</v>
      </c>
      <c r="K144" s="14" t="s">
        <v>18</v>
      </c>
      <c r="L144" s="14">
        <v>10</v>
      </c>
      <c r="M144" s="14">
        <v>11</v>
      </c>
      <c r="N144" s="14">
        <v>12</v>
      </c>
      <c r="O144" s="14">
        <v>13</v>
      </c>
      <c r="P144" s="14">
        <v>14</v>
      </c>
      <c r="Q144" s="14">
        <v>15</v>
      </c>
      <c r="R144" s="14">
        <v>16</v>
      </c>
      <c r="S144" s="14">
        <v>17</v>
      </c>
      <c r="T144" s="14">
        <v>18</v>
      </c>
      <c r="U144" s="14" t="s">
        <v>19</v>
      </c>
      <c r="V144" s="14" t="s">
        <v>2</v>
      </c>
    </row>
    <row r="145" spans="1:22" x14ac:dyDescent="0.2">
      <c r="A145" s="35" t="str">
        <f>'Players by Team'!G66</f>
        <v>Madison Venegas</v>
      </c>
      <c r="B145" s="28"/>
      <c r="C145" s="29"/>
      <c r="D145" s="28"/>
      <c r="E145" s="29"/>
      <c r="F145" s="28"/>
      <c r="G145" s="29"/>
      <c r="H145" s="28"/>
      <c r="I145" s="29"/>
      <c r="J145" s="28"/>
      <c r="K145" s="30">
        <f>SUM(B145:J145)</f>
        <v>0</v>
      </c>
      <c r="L145" s="28"/>
      <c r="M145" s="29"/>
      <c r="N145" s="28"/>
      <c r="O145" s="29"/>
      <c r="P145" s="28"/>
      <c r="Q145" s="29"/>
      <c r="R145" s="28"/>
      <c r="S145" s="29"/>
      <c r="T145" s="28"/>
      <c r="U145" s="31">
        <f>SUM(L145:T145)</f>
        <v>0</v>
      </c>
      <c r="V145" s="32">
        <f>K145+U145</f>
        <v>0</v>
      </c>
    </row>
    <row r="146" spans="1:22" x14ac:dyDescent="0.2">
      <c r="A146" s="35" t="str">
        <f>'Players by Team'!G67</f>
        <v>Adaline Ochoa</v>
      </c>
      <c r="B146" s="28"/>
      <c r="C146" s="29"/>
      <c r="D146" s="28"/>
      <c r="E146" s="29"/>
      <c r="F146" s="28"/>
      <c r="G146" s="29"/>
      <c r="H146" s="28"/>
      <c r="I146" s="29"/>
      <c r="J146" s="28"/>
      <c r="K146" s="30">
        <f>SUM(B146:J146)</f>
        <v>0</v>
      </c>
      <c r="L146" s="28"/>
      <c r="M146" s="29"/>
      <c r="N146" s="28"/>
      <c r="O146" s="29"/>
      <c r="P146" s="28"/>
      <c r="Q146" s="29"/>
      <c r="R146" s="28"/>
      <c r="S146" s="29"/>
      <c r="T146" s="28"/>
      <c r="U146" s="31">
        <f>SUM(L146:T146)</f>
        <v>0</v>
      </c>
      <c r="V146" s="32">
        <f>K146+U146</f>
        <v>0</v>
      </c>
    </row>
    <row r="147" spans="1:22" x14ac:dyDescent="0.2">
      <c r="A147" s="35" t="str">
        <f>'Players by Team'!G68</f>
        <v>Aurora Bolding</v>
      </c>
      <c r="B147" s="28"/>
      <c r="C147" s="29"/>
      <c r="D147" s="28"/>
      <c r="E147" s="29"/>
      <c r="F147" s="28"/>
      <c r="G147" s="29"/>
      <c r="H147" s="28"/>
      <c r="I147" s="29"/>
      <c r="J147" s="28"/>
      <c r="K147" s="30">
        <f>SUM(B147:J147)</f>
        <v>0</v>
      </c>
      <c r="L147" s="28"/>
      <c r="M147" s="29"/>
      <c r="N147" s="28"/>
      <c r="O147" s="29"/>
      <c r="P147" s="28"/>
      <c r="Q147" s="29"/>
      <c r="R147" s="28"/>
      <c r="S147" s="29"/>
      <c r="T147" s="28"/>
      <c r="U147" s="31">
        <f>SUM(L147:T147)</f>
        <v>0</v>
      </c>
      <c r="V147" s="32">
        <f>K147+U147</f>
        <v>0</v>
      </c>
    </row>
    <row r="148" spans="1:22" x14ac:dyDescent="0.2">
      <c r="A148" s="35" t="str">
        <f>'Players by Team'!G69</f>
        <v>Divya Madireddi</v>
      </c>
      <c r="B148" s="28"/>
      <c r="C148" s="29"/>
      <c r="D148" s="28"/>
      <c r="E148" s="29"/>
      <c r="F148" s="28"/>
      <c r="G148" s="29"/>
      <c r="H148" s="28"/>
      <c r="I148" s="29"/>
      <c r="J148" s="28"/>
      <c r="K148" s="30">
        <f>SUM(B148:J148)</f>
        <v>0</v>
      </c>
      <c r="L148" s="28"/>
      <c r="M148" s="29"/>
      <c r="N148" s="28"/>
      <c r="O148" s="29"/>
      <c r="P148" s="28"/>
      <c r="Q148" s="29"/>
      <c r="R148" s="28"/>
      <c r="S148" s="29"/>
      <c r="T148" s="28"/>
      <c r="U148" s="31">
        <f>SUM(L148:T148)</f>
        <v>0</v>
      </c>
      <c r="V148" s="32">
        <f>K148+U148</f>
        <v>0</v>
      </c>
    </row>
    <row r="149" spans="1:22" x14ac:dyDescent="0.2">
      <c r="A149" s="35" t="str">
        <f>'Players by Team'!G70</f>
        <v>Emma Kunsky</v>
      </c>
      <c r="B149" s="28"/>
      <c r="C149" s="29"/>
      <c r="D149" s="28"/>
      <c r="E149" s="29"/>
      <c r="F149" s="28"/>
      <c r="G149" s="29"/>
      <c r="H149" s="28"/>
      <c r="I149" s="29"/>
      <c r="J149" s="28"/>
      <c r="K149" s="30">
        <f>SUM(B149:J149)</f>
        <v>0</v>
      </c>
      <c r="L149" s="28"/>
      <c r="M149" s="29"/>
      <c r="N149" s="28"/>
      <c r="O149" s="29"/>
      <c r="P149" s="28"/>
      <c r="Q149" s="29"/>
      <c r="R149" s="28"/>
      <c r="S149" s="29"/>
      <c r="T149" s="28"/>
      <c r="U149" s="31">
        <f>SUM(L149:T149)</f>
        <v>0</v>
      </c>
      <c r="V149" s="32">
        <f>K149+U149</f>
        <v>0</v>
      </c>
    </row>
  </sheetData>
  <sheetProtection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49"/>
  <sheetViews>
    <sheetView zoomScale="85" zoomScaleNormal="85" workbookViewId="0">
      <selection activeCell="D25" sqref="D25:D29"/>
    </sheetView>
  </sheetViews>
  <sheetFormatPr defaultColWidth="8.6640625" defaultRowHeight="15" x14ac:dyDescent="0.2"/>
  <cols>
    <col min="1" max="1" width="27.44140625" style="6" bestFit="1" customWidth="1"/>
    <col min="2" max="10" width="3.6640625" customWidth="1"/>
    <col min="11" max="11" width="6.6640625" customWidth="1"/>
    <col min="12" max="20" width="3.6640625" customWidth="1"/>
    <col min="21" max="22" width="6.6640625" customWidth="1"/>
  </cols>
  <sheetData>
    <row r="1" spans="1:22" x14ac:dyDescent="0.2"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4" t="s">
        <v>18</v>
      </c>
      <c r="L1" s="14">
        <v>10</v>
      </c>
      <c r="M1" s="14">
        <v>11</v>
      </c>
      <c r="N1" s="14">
        <v>12</v>
      </c>
      <c r="O1" s="14">
        <v>13</v>
      </c>
      <c r="P1" s="14">
        <v>14</v>
      </c>
      <c r="Q1" s="14">
        <v>15</v>
      </c>
      <c r="R1" s="14">
        <v>16</v>
      </c>
      <c r="S1" s="14">
        <v>17</v>
      </c>
      <c r="T1" s="14">
        <v>18</v>
      </c>
      <c r="U1" s="14" t="s">
        <v>19</v>
      </c>
      <c r="V1" s="14" t="s">
        <v>2</v>
      </c>
    </row>
    <row r="2" spans="1:22" x14ac:dyDescent="0.2">
      <c r="A2" t="s">
        <v>115</v>
      </c>
      <c r="B2" s="28">
        <v>4</v>
      </c>
      <c r="C2" s="29">
        <v>4</v>
      </c>
      <c r="D2" s="28">
        <v>3</v>
      </c>
      <c r="E2" s="29">
        <v>4</v>
      </c>
      <c r="F2" s="28">
        <v>4</v>
      </c>
      <c r="G2" s="29">
        <v>3</v>
      </c>
      <c r="H2" s="28">
        <v>5</v>
      </c>
      <c r="I2" s="29">
        <v>4</v>
      </c>
      <c r="J2" s="28">
        <v>4</v>
      </c>
      <c r="K2" s="30">
        <f>SUM(B2:J2)</f>
        <v>35</v>
      </c>
      <c r="L2" s="28">
        <v>4</v>
      </c>
      <c r="M2" s="29">
        <v>4</v>
      </c>
      <c r="N2" s="28">
        <v>4</v>
      </c>
      <c r="O2" s="29">
        <v>3</v>
      </c>
      <c r="P2" s="28">
        <v>4</v>
      </c>
      <c r="Q2" s="29">
        <v>5</v>
      </c>
      <c r="R2" s="28">
        <v>4</v>
      </c>
      <c r="S2" s="29">
        <v>3</v>
      </c>
      <c r="T2" s="28">
        <v>5</v>
      </c>
      <c r="U2" s="31">
        <f>SUM(L2:T2)</f>
        <v>36</v>
      </c>
      <c r="V2" s="32">
        <f>K2+U2</f>
        <v>71</v>
      </c>
    </row>
    <row r="3" spans="1:22" x14ac:dyDescent="0.2">
      <c r="K3" s="6" t="s">
        <v>20</v>
      </c>
    </row>
    <row r="4" spans="1:22" ht="15.75" x14ac:dyDescent="0.25">
      <c r="A4" s="42" t="str">
        <f>'Players by Team'!A1</f>
        <v>ALAMO HEIGHTS BLUE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4" t="s">
        <v>18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 t="s">
        <v>19</v>
      </c>
      <c r="V4" s="14" t="s">
        <v>2</v>
      </c>
    </row>
    <row r="5" spans="1:22" x14ac:dyDescent="0.2">
      <c r="A5" s="33" t="str">
        <f>'Players by Team'!A2</f>
        <v>Lindsay Lee</v>
      </c>
      <c r="B5" s="28"/>
      <c r="C5" s="29"/>
      <c r="D5" s="28"/>
      <c r="E5" s="29"/>
      <c r="F5" s="28"/>
      <c r="G5" s="29"/>
      <c r="H5" s="28"/>
      <c r="I5" s="29"/>
      <c r="J5" s="34"/>
      <c r="K5" s="30">
        <f>SUM(B5:J5)</f>
        <v>0</v>
      </c>
      <c r="L5" s="28"/>
      <c r="M5" s="29"/>
      <c r="N5" s="28"/>
      <c r="O5" s="29"/>
      <c r="P5" s="28"/>
      <c r="Q5" s="29"/>
      <c r="R5" s="28"/>
      <c r="S5" s="29"/>
      <c r="T5" s="28"/>
      <c r="U5" s="31">
        <f>SUM(L5:T5)</f>
        <v>0</v>
      </c>
      <c r="V5" s="32">
        <f>K5+U5</f>
        <v>0</v>
      </c>
    </row>
    <row r="6" spans="1:22" x14ac:dyDescent="0.2">
      <c r="A6" s="33" t="str">
        <f>'Players by Team'!A3</f>
        <v>Julia Vollmer</v>
      </c>
      <c r="B6" s="28"/>
      <c r="C6" s="29"/>
      <c r="D6" s="28"/>
      <c r="E6" s="29"/>
      <c r="F6" s="28"/>
      <c r="G6" s="29"/>
      <c r="H6" s="28"/>
      <c r="I6" s="29"/>
      <c r="J6" s="28"/>
      <c r="K6" s="30">
        <f>SUM(B6:J6)</f>
        <v>0</v>
      </c>
      <c r="L6" s="28"/>
      <c r="M6" s="29"/>
      <c r="N6" s="28"/>
      <c r="O6" s="29"/>
      <c r="P6" s="28"/>
      <c r="Q6" s="29"/>
      <c r="R6" s="28"/>
      <c r="S6" s="29"/>
      <c r="T6" s="28"/>
      <c r="U6" s="31">
        <f>SUM(L6:T6)</f>
        <v>0</v>
      </c>
      <c r="V6" s="32">
        <f>K6+U6</f>
        <v>0</v>
      </c>
    </row>
    <row r="7" spans="1:22" x14ac:dyDescent="0.2">
      <c r="A7" s="33" t="str">
        <f>'Players by Team'!A4</f>
        <v>Elizabeth Whalen</v>
      </c>
      <c r="B7" s="28"/>
      <c r="C7" s="29"/>
      <c r="D7" s="28"/>
      <c r="E7" s="29"/>
      <c r="F7" s="28"/>
      <c r="G7" s="29"/>
      <c r="H7" s="28"/>
      <c r="I7" s="29"/>
      <c r="J7" s="28"/>
      <c r="K7" s="30">
        <f>SUM(B7:J7)</f>
        <v>0</v>
      </c>
      <c r="L7" s="28"/>
      <c r="M7" s="29"/>
      <c r="N7" s="28"/>
      <c r="O7" s="29"/>
      <c r="P7" s="28"/>
      <c r="Q7" s="29"/>
      <c r="R7" s="28"/>
      <c r="S7" s="29"/>
      <c r="T7" s="28"/>
      <c r="U7" s="31">
        <f>SUM(L7:T7)</f>
        <v>0</v>
      </c>
      <c r="V7" s="32">
        <f>K7+U7</f>
        <v>0</v>
      </c>
    </row>
    <row r="8" spans="1:22" x14ac:dyDescent="0.2">
      <c r="A8" s="33" t="str">
        <f>'Players by Team'!A5</f>
        <v>Kat Salisbury</v>
      </c>
      <c r="B8" s="28"/>
      <c r="C8" s="29"/>
      <c r="D8" s="28"/>
      <c r="E8" s="29"/>
      <c r="F8" s="28"/>
      <c r="G8" s="29"/>
      <c r="H8" s="28"/>
      <c r="I8" s="29"/>
      <c r="J8" s="28"/>
      <c r="K8" s="30">
        <f>SUM(B8:J8)</f>
        <v>0</v>
      </c>
      <c r="L8" s="28"/>
      <c r="M8" s="29"/>
      <c r="N8" s="28"/>
      <c r="O8" s="29"/>
      <c r="P8" s="28"/>
      <c r="Q8" s="29"/>
      <c r="R8" s="28"/>
      <c r="S8" s="29"/>
      <c r="T8" s="28"/>
      <c r="U8" s="31">
        <f>SUM(L8:T8)</f>
        <v>0</v>
      </c>
      <c r="V8" s="32">
        <f>K8+U8</f>
        <v>0</v>
      </c>
    </row>
    <row r="9" spans="1:22" x14ac:dyDescent="0.2">
      <c r="A9" s="33" t="str">
        <f>'Players by Team'!A6</f>
        <v>Charlotte Gnam</v>
      </c>
      <c r="B9" s="28"/>
      <c r="C9" s="29"/>
      <c r="D9" s="28"/>
      <c r="E9" s="29"/>
      <c r="F9" s="28"/>
      <c r="G9" s="29"/>
      <c r="H9" s="28"/>
      <c r="I9" s="29"/>
      <c r="J9" s="28"/>
      <c r="K9" s="30">
        <f>SUM(B9:J9)</f>
        <v>0</v>
      </c>
      <c r="L9" s="28"/>
      <c r="M9" s="29"/>
      <c r="N9" s="28"/>
      <c r="O9" s="29"/>
      <c r="P9" s="28"/>
      <c r="Q9" s="29"/>
      <c r="R9" s="28"/>
      <c r="S9" s="29"/>
      <c r="T9" s="28"/>
      <c r="U9" s="31">
        <f>SUM(L9:T9)</f>
        <v>0</v>
      </c>
      <c r="V9" s="32">
        <f>K9+U9</f>
        <v>0</v>
      </c>
    </row>
    <row r="11" spans="1:22" ht="15.75" x14ac:dyDescent="0.25">
      <c r="A11" s="42" t="str">
        <f>'Players by Team'!G1</f>
        <v>ALAMO HEIGHTS GOLD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4" t="s">
        <v>18</v>
      </c>
      <c r="L11" s="14">
        <v>10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 t="s">
        <v>19</v>
      </c>
      <c r="V11" s="14" t="s">
        <v>2</v>
      </c>
    </row>
    <row r="12" spans="1:22" x14ac:dyDescent="0.2">
      <c r="A12" s="33" t="str">
        <f>'Players by Team'!G2</f>
        <v>Jule Mahan</v>
      </c>
      <c r="B12" s="28"/>
      <c r="C12" s="29"/>
      <c r="D12" s="28"/>
      <c r="E12" s="29"/>
      <c r="F12" s="28"/>
      <c r="G12" s="29"/>
      <c r="H12" s="28"/>
      <c r="I12" s="29"/>
      <c r="J12" s="28"/>
      <c r="K12" s="30">
        <f>SUM(B12:J12)</f>
        <v>0</v>
      </c>
      <c r="L12" s="28"/>
      <c r="M12" s="29"/>
      <c r="N12" s="28"/>
      <c r="O12" s="29"/>
      <c r="P12" s="28"/>
      <c r="Q12" s="29"/>
      <c r="R12" s="28"/>
      <c r="S12" s="29"/>
      <c r="T12" s="28"/>
      <c r="U12" s="31">
        <f>SUM(L12:T12)</f>
        <v>0</v>
      </c>
      <c r="V12" s="32">
        <f>K12+U12</f>
        <v>0</v>
      </c>
    </row>
    <row r="13" spans="1:22" x14ac:dyDescent="0.2">
      <c r="A13" s="33" t="str">
        <f>'Players by Team'!G3</f>
        <v>Jordan Sandoval</v>
      </c>
      <c r="B13" s="28"/>
      <c r="C13" s="29"/>
      <c r="D13" s="28"/>
      <c r="E13" s="29"/>
      <c r="F13" s="28"/>
      <c r="G13" s="29"/>
      <c r="H13" s="28"/>
      <c r="I13" s="29"/>
      <c r="J13" s="28"/>
      <c r="K13" s="30">
        <f>SUM(B13:J13)</f>
        <v>0</v>
      </c>
      <c r="L13" s="28"/>
      <c r="M13" s="29"/>
      <c r="N13" s="28"/>
      <c r="O13" s="29"/>
      <c r="P13" s="28"/>
      <c r="Q13" s="29"/>
      <c r="R13" s="28"/>
      <c r="S13" s="29"/>
      <c r="T13" s="28"/>
      <c r="U13" s="31">
        <f>SUM(L13:T13)</f>
        <v>0</v>
      </c>
      <c r="V13" s="32">
        <f>K13+U13</f>
        <v>0</v>
      </c>
    </row>
    <row r="14" spans="1:22" x14ac:dyDescent="0.2">
      <c r="A14" s="33" t="str">
        <f>'Players by Team'!G4</f>
        <v>Chelsea Simpson</v>
      </c>
      <c r="B14" s="28"/>
      <c r="C14" s="29"/>
      <c r="D14" s="28"/>
      <c r="E14" s="29"/>
      <c r="F14" s="28"/>
      <c r="G14" s="29"/>
      <c r="H14" s="28"/>
      <c r="I14" s="29"/>
      <c r="J14" s="28"/>
      <c r="K14" s="30">
        <f>SUM(B14:J14)</f>
        <v>0</v>
      </c>
      <c r="L14" s="28"/>
      <c r="M14" s="29"/>
      <c r="N14" s="28"/>
      <c r="O14" s="29"/>
      <c r="P14" s="28"/>
      <c r="Q14" s="29"/>
      <c r="R14" s="28"/>
      <c r="S14" s="29"/>
      <c r="T14" s="28"/>
      <c r="U14" s="31">
        <f>SUM(L14:T14)</f>
        <v>0</v>
      </c>
      <c r="V14" s="32">
        <f>K14+U14</f>
        <v>0</v>
      </c>
    </row>
    <row r="15" spans="1:22" x14ac:dyDescent="0.2">
      <c r="A15" s="33" t="str">
        <f>'Players by Team'!G5</f>
        <v>Jorie Losack</v>
      </c>
      <c r="B15" s="28"/>
      <c r="C15" s="29"/>
      <c r="D15" s="28"/>
      <c r="E15" s="29"/>
      <c r="F15" s="28"/>
      <c r="G15" s="29"/>
      <c r="H15" s="28"/>
      <c r="I15" s="29"/>
      <c r="J15" s="28"/>
      <c r="K15" s="30">
        <f>SUM(B15:J15)</f>
        <v>0</v>
      </c>
      <c r="L15" s="28"/>
      <c r="M15" s="29"/>
      <c r="N15" s="28"/>
      <c r="O15" s="29"/>
      <c r="P15" s="28"/>
      <c r="Q15" s="29"/>
      <c r="R15" s="28"/>
      <c r="S15" s="29"/>
      <c r="T15" s="28"/>
      <c r="U15" s="31">
        <f>SUM(L15:T15)</f>
        <v>0</v>
      </c>
      <c r="V15" s="32">
        <f>K15+U15</f>
        <v>0</v>
      </c>
    </row>
    <row r="16" spans="1:22" x14ac:dyDescent="0.2">
      <c r="A16" s="33">
        <f>'Players by Team'!G6</f>
        <v>0</v>
      </c>
      <c r="B16" s="28"/>
      <c r="C16" s="29"/>
      <c r="D16" s="28"/>
      <c r="E16" s="29"/>
      <c r="F16" s="28"/>
      <c r="G16" s="29"/>
      <c r="H16" s="28"/>
      <c r="I16" s="29"/>
      <c r="J16" s="28"/>
      <c r="K16" s="30">
        <f>SUM(B16:J16)</f>
        <v>0</v>
      </c>
      <c r="L16" s="28"/>
      <c r="M16" s="29"/>
      <c r="N16" s="28"/>
      <c r="O16" s="29"/>
      <c r="P16" s="28"/>
      <c r="Q16" s="29"/>
      <c r="R16" s="28"/>
      <c r="S16" s="29"/>
      <c r="T16" s="28"/>
      <c r="U16" s="31">
        <f>SUM(L16:T16)</f>
        <v>0</v>
      </c>
      <c r="V16" s="32">
        <f>K16+U16</f>
        <v>0</v>
      </c>
    </row>
    <row r="18" spans="1:22" ht="15.75" x14ac:dyDescent="0.25">
      <c r="A18" s="42" t="str">
        <f>'Players by Team'!M1</f>
        <v xml:space="preserve">ALLEN </v>
      </c>
      <c r="B18" s="12">
        <v>1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4" t="s">
        <v>18</v>
      </c>
      <c r="L18" s="14">
        <v>10</v>
      </c>
      <c r="M18" s="14">
        <v>11</v>
      </c>
      <c r="N18" s="14">
        <v>12</v>
      </c>
      <c r="O18" s="14">
        <v>13</v>
      </c>
      <c r="P18" s="14">
        <v>14</v>
      </c>
      <c r="Q18" s="14">
        <v>15</v>
      </c>
      <c r="R18" s="14">
        <v>16</v>
      </c>
      <c r="S18" s="14">
        <v>17</v>
      </c>
      <c r="T18" s="14">
        <v>18</v>
      </c>
      <c r="U18" s="14" t="s">
        <v>19</v>
      </c>
      <c r="V18" s="14" t="s">
        <v>2</v>
      </c>
    </row>
    <row r="19" spans="1:22" x14ac:dyDescent="0.2">
      <c r="A19" s="33" t="str">
        <f>'Players by Team'!M2</f>
        <v>Abigail Inocian</v>
      </c>
      <c r="B19" s="28"/>
      <c r="C19" s="29"/>
      <c r="D19" s="28"/>
      <c r="E19" s="29"/>
      <c r="F19" s="28"/>
      <c r="G19" s="29"/>
      <c r="H19" s="28"/>
      <c r="I19" s="29"/>
      <c r="J19" s="28"/>
      <c r="K19" s="30">
        <f>SUM(B19:J19)</f>
        <v>0</v>
      </c>
      <c r="L19" s="28"/>
      <c r="M19" s="29"/>
      <c r="N19" s="28"/>
      <c r="O19" s="29"/>
      <c r="P19" s="28"/>
      <c r="Q19" s="29"/>
      <c r="R19" s="28"/>
      <c r="S19" s="29"/>
      <c r="T19" s="28"/>
      <c r="U19" s="31">
        <f>SUM(L19:T19)</f>
        <v>0</v>
      </c>
      <c r="V19" s="32">
        <f>K19+U19</f>
        <v>0</v>
      </c>
    </row>
    <row r="20" spans="1:22" x14ac:dyDescent="0.2">
      <c r="A20" s="33" t="str">
        <f>'Players by Team'!M3</f>
        <v>Natalie Quintana</v>
      </c>
      <c r="B20" s="28"/>
      <c r="C20" s="29"/>
      <c r="D20" s="28"/>
      <c r="E20" s="29"/>
      <c r="F20" s="28"/>
      <c r="G20" s="29"/>
      <c r="H20" s="28"/>
      <c r="I20" s="29"/>
      <c r="J20" s="28"/>
      <c r="K20" s="30">
        <f>SUM(B20:J20)</f>
        <v>0</v>
      </c>
      <c r="L20" s="28"/>
      <c r="M20" s="29"/>
      <c r="N20" s="28"/>
      <c r="O20" s="29"/>
      <c r="P20" s="28"/>
      <c r="Q20" s="29"/>
      <c r="R20" s="28"/>
      <c r="S20" s="29"/>
      <c r="T20" s="28"/>
      <c r="U20" s="31">
        <f>SUM(L20:T20)</f>
        <v>0</v>
      </c>
      <c r="V20" s="32">
        <f>K20+U20</f>
        <v>0</v>
      </c>
    </row>
    <row r="21" spans="1:22" x14ac:dyDescent="0.2">
      <c r="A21" s="33" t="str">
        <f>'Players by Team'!M4</f>
        <v>Maddie Wong</v>
      </c>
      <c r="B21" s="28"/>
      <c r="C21" s="29"/>
      <c r="D21" s="28"/>
      <c r="E21" s="29"/>
      <c r="F21" s="28"/>
      <c r="G21" s="29"/>
      <c r="H21" s="28"/>
      <c r="I21" s="29"/>
      <c r="J21" s="28"/>
      <c r="K21" s="30">
        <f>SUM(B21:J21)</f>
        <v>0</v>
      </c>
      <c r="L21" s="28"/>
      <c r="M21" s="29"/>
      <c r="N21" s="28"/>
      <c r="O21" s="29"/>
      <c r="P21" s="28"/>
      <c r="Q21" s="29"/>
      <c r="R21" s="28"/>
      <c r="S21" s="29"/>
      <c r="T21" s="28"/>
      <c r="U21" s="31">
        <f>SUM(L21:T21)</f>
        <v>0</v>
      </c>
      <c r="V21" s="32">
        <f>K21+U21</f>
        <v>0</v>
      </c>
    </row>
    <row r="22" spans="1:22" x14ac:dyDescent="0.2">
      <c r="A22" s="33" t="str">
        <f>'Players by Team'!M5</f>
        <v>Jaelin Sun</v>
      </c>
      <c r="B22" s="28"/>
      <c r="C22" s="29"/>
      <c r="D22" s="28"/>
      <c r="E22" s="29"/>
      <c r="F22" s="28"/>
      <c r="G22" s="29"/>
      <c r="H22" s="28"/>
      <c r="I22" s="29"/>
      <c r="J22" s="28"/>
      <c r="K22" s="30">
        <f>SUM(B22:J22)</f>
        <v>0</v>
      </c>
      <c r="L22" s="28"/>
      <c r="M22" s="29"/>
      <c r="N22" s="28"/>
      <c r="O22" s="29"/>
      <c r="P22" s="28"/>
      <c r="Q22" s="29"/>
      <c r="R22" s="28"/>
      <c r="S22" s="29"/>
      <c r="T22" s="28"/>
      <c r="U22" s="31">
        <f>SUM(L22:T22)</f>
        <v>0</v>
      </c>
      <c r="V22" s="32">
        <f>K22+U22</f>
        <v>0</v>
      </c>
    </row>
    <row r="23" spans="1:22" x14ac:dyDescent="0.2">
      <c r="A23" s="33" t="str">
        <f>'Players by Team'!M6</f>
        <v>Diya Reddy</v>
      </c>
      <c r="B23" s="28"/>
      <c r="C23" s="29"/>
      <c r="D23" s="28"/>
      <c r="E23" s="29"/>
      <c r="F23" s="28"/>
      <c r="G23" s="29"/>
      <c r="H23" s="28"/>
      <c r="I23" s="29"/>
      <c r="J23" s="28"/>
      <c r="K23" s="30">
        <f>SUM(B23:J23)</f>
        <v>0</v>
      </c>
      <c r="L23" s="28"/>
      <c r="M23" s="29"/>
      <c r="N23" s="28"/>
      <c r="O23" s="29"/>
      <c r="P23" s="28"/>
      <c r="Q23" s="29"/>
      <c r="R23" s="28"/>
      <c r="S23" s="29"/>
      <c r="T23" s="28"/>
      <c r="U23" s="31">
        <f>SUM(L23:T23)</f>
        <v>0</v>
      </c>
      <c r="V23" s="32">
        <f>K23+U23</f>
        <v>0</v>
      </c>
    </row>
    <row r="25" spans="1:22" ht="15.75" x14ac:dyDescent="0.25">
      <c r="A25" s="42" t="str">
        <f>'Players by Team'!S1</f>
        <v>AMARILLO</v>
      </c>
      <c r="B25" s="12">
        <v>1</v>
      </c>
      <c r="C25" s="12">
        <v>2</v>
      </c>
      <c r="D25" s="12">
        <v>3</v>
      </c>
      <c r="E25" s="12">
        <v>4</v>
      </c>
      <c r="F25" s="12">
        <v>5</v>
      </c>
      <c r="G25" s="12">
        <v>6</v>
      </c>
      <c r="H25" s="12">
        <v>7</v>
      </c>
      <c r="I25" s="12">
        <v>8</v>
      </c>
      <c r="J25" s="12">
        <v>9</v>
      </c>
      <c r="K25" s="14" t="s">
        <v>18</v>
      </c>
      <c r="L25" s="14">
        <v>10</v>
      </c>
      <c r="M25" s="14">
        <v>11</v>
      </c>
      <c r="N25" s="14">
        <v>12</v>
      </c>
      <c r="O25" s="14">
        <v>13</v>
      </c>
      <c r="P25" s="14">
        <v>14</v>
      </c>
      <c r="Q25" s="14">
        <v>15</v>
      </c>
      <c r="R25" s="14">
        <v>16</v>
      </c>
      <c r="S25" s="14">
        <v>17</v>
      </c>
      <c r="T25" s="14">
        <v>18</v>
      </c>
      <c r="U25" s="14" t="s">
        <v>19</v>
      </c>
      <c r="V25" s="14" t="s">
        <v>2</v>
      </c>
    </row>
    <row r="26" spans="1:22" x14ac:dyDescent="0.2">
      <c r="A26" s="33" t="str">
        <f>'Players by Team'!S2</f>
        <v>Charlee Thacker</v>
      </c>
      <c r="B26" s="28"/>
      <c r="C26" s="29"/>
      <c r="D26" s="28"/>
      <c r="E26" s="29"/>
      <c r="F26" s="28"/>
      <c r="G26" s="29"/>
      <c r="H26" s="28"/>
      <c r="I26" s="29"/>
      <c r="J26" s="28"/>
      <c r="K26" s="30">
        <f>SUM(B26:J26)</f>
        <v>0</v>
      </c>
      <c r="L26" s="28"/>
      <c r="M26" s="29"/>
      <c r="N26" s="28"/>
      <c r="O26" s="29"/>
      <c r="P26" s="28"/>
      <c r="Q26" s="29"/>
      <c r="R26" s="28"/>
      <c r="S26" s="29"/>
      <c r="T26" s="28"/>
      <c r="U26" s="31">
        <f>SUM(L26:T26)</f>
        <v>0</v>
      </c>
      <c r="V26" s="32">
        <f>K26+U26</f>
        <v>0</v>
      </c>
    </row>
    <row r="27" spans="1:22" x14ac:dyDescent="0.2">
      <c r="A27" s="33" t="str">
        <f>'Players by Team'!S3</f>
        <v>Tyler Held</v>
      </c>
      <c r="B27" s="28"/>
      <c r="C27" s="29"/>
      <c r="D27" s="28"/>
      <c r="E27" s="29"/>
      <c r="F27" s="28"/>
      <c r="G27" s="29"/>
      <c r="H27" s="28"/>
      <c r="I27" s="29"/>
      <c r="J27" s="28"/>
      <c r="K27" s="30">
        <f>SUM(B27:J27)</f>
        <v>0</v>
      </c>
      <c r="L27" s="28"/>
      <c r="M27" s="29"/>
      <c r="N27" s="28"/>
      <c r="O27" s="29"/>
      <c r="P27" s="28"/>
      <c r="Q27" s="29"/>
      <c r="R27" s="28"/>
      <c r="S27" s="29"/>
      <c r="T27" s="28"/>
      <c r="U27" s="31">
        <f>SUM(L27:T27)</f>
        <v>0</v>
      </c>
      <c r="V27" s="32">
        <f>K27+U27</f>
        <v>0</v>
      </c>
    </row>
    <row r="28" spans="1:22" x14ac:dyDescent="0.2">
      <c r="A28" s="33" t="str">
        <f>'Players by Team'!S4</f>
        <v>Christie Jones</v>
      </c>
      <c r="B28" s="28"/>
      <c r="C28" s="29"/>
      <c r="D28" s="28"/>
      <c r="E28" s="29"/>
      <c r="F28" s="28"/>
      <c r="G28" s="29"/>
      <c r="H28" s="28"/>
      <c r="I28" s="29"/>
      <c r="J28" s="28"/>
      <c r="K28" s="30">
        <f>SUM(B28:J28)</f>
        <v>0</v>
      </c>
      <c r="L28" s="28"/>
      <c r="M28" s="29"/>
      <c r="N28" s="28"/>
      <c r="O28" s="29"/>
      <c r="P28" s="28"/>
      <c r="Q28" s="29"/>
      <c r="R28" s="28"/>
      <c r="S28" s="29"/>
      <c r="T28" s="28"/>
      <c r="U28" s="31">
        <f>SUM(L28:T28)</f>
        <v>0</v>
      </c>
      <c r="V28" s="32">
        <f>K28+U28</f>
        <v>0</v>
      </c>
    </row>
    <row r="29" spans="1:22" x14ac:dyDescent="0.2">
      <c r="A29" s="33" t="str">
        <f>'Players by Team'!S5</f>
        <v>Avery Hudson</v>
      </c>
      <c r="B29" s="28"/>
      <c r="C29" s="29"/>
      <c r="D29" s="28"/>
      <c r="E29" s="29"/>
      <c r="F29" s="28"/>
      <c r="G29" s="29"/>
      <c r="H29" s="28"/>
      <c r="I29" s="29"/>
      <c r="J29" s="28"/>
      <c r="K29" s="30">
        <f>SUM(B29:J29)</f>
        <v>0</v>
      </c>
      <c r="L29" s="28"/>
      <c r="M29" s="29"/>
      <c r="N29" s="28"/>
      <c r="O29" s="29"/>
      <c r="P29" s="28"/>
      <c r="Q29" s="29"/>
      <c r="R29" s="28"/>
      <c r="S29" s="29"/>
      <c r="T29" s="28"/>
      <c r="U29" s="31">
        <f>SUM(L29:T29)</f>
        <v>0</v>
      </c>
      <c r="V29" s="32">
        <f>K29+U29</f>
        <v>0</v>
      </c>
    </row>
    <row r="30" spans="1:22" x14ac:dyDescent="0.2">
      <c r="A30" s="33" t="str">
        <f>'Players by Team'!S6</f>
        <v>Kylee Demetro</v>
      </c>
      <c r="B30" s="28"/>
      <c r="C30" s="29"/>
      <c r="D30" s="28"/>
      <c r="E30" s="29"/>
      <c r="F30" s="28"/>
      <c r="G30" s="29"/>
      <c r="H30" s="28"/>
      <c r="I30" s="29"/>
      <c r="J30" s="28"/>
      <c r="K30" s="30">
        <f>SUM(B30:J30)</f>
        <v>0</v>
      </c>
      <c r="L30" s="28"/>
      <c r="M30" s="29"/>
      <c r="N30" s="28"/>
      <c r="O30" s="29"/>
      <c r="P30" s="28"/>
      <c r="Q30" s="29"/>
      <c r="R30" s="28"/>
      <c r="S30" s="29"/>
      <c r="T30" s="28"/>
      <c r="U30" s="31">
        <f>SUM(L30:T30)</f>
        <v>0</v>
      </c>
      <c r="V30" s="32">
        <f>K30+U30</f>
        <v>0</v>
      </c>
    </row>
    <row r="32" spans="1:22" ht="15.75" x14ac:dyDescent="0.25">
      <c r="A32" s="42" t="str">
        <f>'Players by Team'!A9</f>
        <v>BYRON NELSON</v>
      </c>
      <c r="B32" s="12">
        <v>1</v>
      </c>
      <c r="C32" s="12">
        <v>2</v>
      </c>
      <c r="D32" s="12">
        <v>3</v>
      </c>
      <c r="E32" s="12">
        <v>4</v>
      </c>
      <c r="F32" s="12">
        <v>5</v>
      </c>
      <c r="G32" s="12">
        <v>6</v>
      </c>
      <c r="H32" s="12">
        <v>7</v>
      </c>
      <c r="I32" s="12">
        <v>8</v>
      </c>
      <c r="J32" s="12">
        <v>9</v>
      </c>
      <c r="K32" s="14" t="s">
        <v>18</v>
      </c>
      <c r="L32" s="14">
        <v>10</v>
      </c>
      <c r="M32" s="14">
        <v>11</v>
      </c>
      <c r="N32" s="14">
        <v>12</v>
      </c>
      <c r="O32" s="14">
        <v>13</v>
      </c>
      <c r="P32" s="14">
        <v>14</v>
      </c>
      <c r="Q32" s="14">
        <v>15</v>
      </c>
      <c r="R32" s="14">
        <v>16</v>
      </c>
      <c r="S32" s="14">
        <v>17</v>
      </c>
      <c r="T32" s="14">
        <v>18</v>
      </c>
      <c r="U32" s="14" t="s">
        <v>19</v>
      </c>
      <c r="V32" s="14" t="s">
        <v>2</v>
      </c>
    </row>
    <row r="33" spans="1:22" x14ac:dyDescent="0.2">
      <c r="A33" s="33" t="str">
        <f>'Players by Team'!A10</f>
        <v>Jordyn Arts</v>
      </c>
      <c r="B33" s="28"/>
      <c r="C33" s="29"/>
      <c r="D33" s="28"/>
      <c r="E33" s="29"/>
      <c r="F33" s="28"/>
      <c r="G33" s="29"/>
      <c r="H33" s="28"/>
      <c r="I33" s="29"/>
      <c r="J33" s="28"/>
      <c r="K33" s="30">
        <f>SUM(B33:J33)</f>
        <v>0</v>
      </c>
      <c r="L33" s="28"/>
      <c r="M33" s="29"/>
      <c r="N33" s="28"/>
      <c r="O33" s="29"/>
      <c r="P33" s="28"/>
      <c r="Q33" s="29"/>
      <c r="R33" s="28"/>
      <c r="S33" s="29"/>
      <c r="T33" s="28"/>
      <c r="U33" s="31">
        <f>SUM(L33:T33)</f>
        <v>0</v>
      </c>
      <c r="V33" s="32">
        <f>K33+U33</f>
        <v>0</v>
      </c>
    </row>
    <row r="34" spans="1:22" x14ac:dyDescent="0.2">
      <c r="A34" s="33" t="str">
        <f>'Players by Team'!A11</f>
        <v>Elle Pistana</v>
      </c>
      <c r="B34" s="28"/>
      <c r="C34" s="29"/>
      <c r="D34" s="28"/>
      <c r="E34" s="29"/>
      <c r="F34" s="28"/>
      <c r="G34" s="29"/>
      <c r="H34" s="28"/>
      <c r="I34" s="29"/>
      <c r="J34" s="28"/>
      <c r="K34" s="30">
        <f>SUM(B34:J34)</f>
        <v>0</v>
      </c>
      <c r="L34" s="28"/>
      <c r="M34" s="29"/>
      <c r="N34" s="28"/>
      <c r="O34" s="29"/>
      <c r="P34" s="28"/>
      <c r="Q34" s="29"/>
      <c r="R34" s="28"/>
      <c r="S34" s="29"/>
      <c r="T34" s="28"/>
      <c r="U34" s="31">
        <f>SUM(L34:T34)</f>
        <v>0</v>
      </c>
      <c r="V34" s="32">
        <f>K34+U34</f>
        <v>0</v>
      </c>
    </row>
    <row r="35" spans="1:22" x14ac:dyDescent="0.2">
      <c r="A35" s="33" t="str">
        <f>'Players by Team'!A12</f>
        <v>McKenna Campbell</v>
      </c>
      <c r="B35" s="28"/>
      <c r="C35" s="29"/>
      <c r="D35" s="28"/>
      <c r="E35" s="29"/>
      <c r="F35" s="28"/>
      <c r="G35" s="29"/>
      <c r="H35" s="28"/>
      <c r="I35" s="29"/>
      <c r="J35" s="28"/>
      <c r="K35" s="30">
        <f>SUM(B35:J35)</f>
        <v>0</v>
      </c>
      <c r="L35" s="28"/>
      <c r="M35" s="29"/>
      <c r="N35" s="28"/>
      <c r="O35" s="29"/>
      <c r="P35" s="28"/>
      <c r="Q35" s="29"/>
      <c r="R35" s="28"/>
      <c r="S35" s="29"/>
      <c r="T35" s="28"/>
      <c r="U35" s="31">
        <f>SUM(L35:T35)</f>
        <v>0</v>
      </c>
      <c r="V35" s="32">
        <f>K35+U35</f>
        <v>0</v>
      </c>
    </row>
    <row r="36" spans="1:22" x14ac:dyDescent="0.2">
      <c r="A36" s="33" t="str">
        <f>'Players by Team'!A13</f>
        <v>Reagan Franzke</v>
      </c>
      <c r="B36" s="28"/>
      <c r="C36" s="29"/>
      <c r="D36" s="28"/>
      <c r="E36" s="29"/>
      <c r="F36" s="28"/>
      <c r="G36" s="29"/>
      <c r="H36" s="28"/>
      <c r="I36" s="29"/>
      <c r="J36" s="28"/>
      <c r="K36" s="30">
        <f>SUM(B36:J36)</f>
        <v>0</v>
      </c>
      <c r="L36" s="28"/>
      <c r="M36" s="29"/>
      <c r="N36" s="28"/>
      <c r="O36" s="29"/>
      <c r="P36" s="28"/>
      <c r="Q36" s="29"/>
      <c r="R36" s="28"/>
      <c r="S36" s="29"/>
      <c r="T36" s="28"/>
      <c r="U36" s="31">
        <f>SUM(L36:T36)</f>
        <v>0</v>
      </c>
      <c r="V36" s="32">
        <f>K36+U36</f>
        <v>0</v>
      </c>
    </row>
    <row r="37" spans="1:22" x14ac:dyDescent="0.2">
      <c r="A37" s="33" t="str">
        <f>'Players by Team'!A14</f>
        <v>Julie Mikulova</v>
      </c>
      <c r="B37" s="28"/>
      <c r="C37" s="29"/>
      <c r="D37" s="28"/>
      <c r="E37" s="29"/>
      <c r="F37" s="28"/>
      <c r="G37" s="29"/>
      <c r="H37" s="28"/>
      <c r="I37" s="29"/>
      <c r="J37" s="28"/>
      <c r="K37" s="30">
        <f>SUM(B37:J37)</f>
        <v>0</v>
      </c>
      <c r="L37" s="28"/>
      <c r="M37" s="29"/>
      <c r="N37" s="28"/>
      <c r="O37" s="29"/>
      <c r="P37" s="28"/>
      <c r="Q37" s="29"/>
      <c r="R37" s="28"/>
      <c r="S37" s="29"/>
      <c r="T37" s="28"/>
      <c r="U37" s="31">
        <f>SUM(L37:T37)</f>
        <v>0</v>
      </c>
      <c r="V37" s="32">
        <f>K37+U37</f>
        <v>0</v>
      </c>
    </row>
    <row r="39" spans="1:22" ht="15.75" x14ac:dyDescent="0.25">
      <c r="A39" s="42" t="str">
        <f>'Players by Team'!A17</f>
        <v>FLOWER MOUND</v>
      </c>
      <c r="B39" s="12">
        <v>1</v>
      </c>
      <c r="C39" s="12">
        <v>2</v>
      </c>
      <c r="D39" s="12">
        <v>3</v>
      </c>
      <c r="E39" s="12">
        <v>4</v>
      </c>
      <c r="F39" s="12">
        <v>5</v>
      </c>
      <c r="G39" s="12">
        <v>6</v>
      </c>
      <c r="H39" s="12">
        <v>7</v>
      </c>
      <c r="I39" s="12">
        <v>8</v>
      </c>
      <c r="J39" s="12">
        <v>9</v>
      </c>
      <c r="K39" s="14" t="s">
        <v>18</v>
      </c>
      <c r="L39" s="14">
        <v>10</v>
      </c>
      <c r="M39" s="14">
        <v>11</v>
      </c>
      <c r="N39" s="14">
        <v>12</v>
      </c>
      <c r="O39" s="14">
        <v>13</v>
      </c>
      <c r="P39" s="14">
        <v>14</v>
      </c>
      <c r="Q39" s="14">
        <v>15</v>
      </c>
      <c r="R39" s="14">
        <v>16</v>
      </c>
      <c r="S39" s="14">
        <v>17</v>
      </c>
      <c r="T39" s="14">
        <v>18</v>
      </c>
      <c r="U39" s="14" t="s">
        <v>19</v>
      </c>
      <c r="V39" s="14" t="s">
        <v>2</v>
      </c>
    </row>
    <row r="40" spans="1:22" x14ac:dyDescent="0.2">
      <c r="A40" s="35" t="str">
        <f>'Players by Team'!A18</f>
        <v>Emile Chile</v>
      </c>
      <c r="B40" s="28"/>
      <c r="C40" s="29"/>
      <c r="D40" s="28"/>
      <c r="E40" s="29"/>
      <c r="F40" s="28"/>
      <c r="G40" s="29"/>
      <c r="H40" s="28"/>
      <c r="I40" s="29"/>
      <c r="J40" s="28"/>
      <c r="K40" s="30">
        <f>SUM(B40:J40)</f>
        <v>0</v>
      </c>
      <c r="L40" s="28"/>
      <c r="M40" s="29"/>
      <c r="N40" s="28"/>
      <c r="O40" s="29"/>
      <c r="P40" s="28"/>
      <c r="Q40" s="29"/>
      <c r="R40" s="28"/>
      <c r="S40" s="29"/>
      <c r="T40" s="28"/>
      <c r="U40" s="31">
        <f>SUM(L40:T40)</f>
        <v>0</v>
      </c>
      <c r="V40" s="32">
        <f>K40+U40</f>
        <v>0</v>
      </c>
    </row>
    <row r="41" spans="1:22" x14ac:dyDescent="0.2">
      <c r="A41" s="35" t="str">
        <f>'Players by Team'!A19</f>
        <v>Tiara Pimentel</v>
      </c>
      <c r="B41" s="28"/>
      <c r="C41" s="29"/>
      <c r="D41" s="28"/>
      <c r="E41" s="29"/>
      <c r="F41" s="28"/>
      <c r="G41" s="29"/>
      <c r="H41" s="28"/>
      <c r="I41" s="29"/>
      <c r="J41" s="28"/>
      <c r="K41" s="30">
        <f>SUM(B41:J41)</f>
        <v>0</v>
      </c>
      <c r="L41" s="28"/>
      <c r="M41" s="29"/>
      <c r="N41" s="28"/>
      <c r="O41" s="29"/>
      <c r="P41" s="28"/>
      <c r="Q41" s="29"/>
      <c r="R41" s="28"/>
      <c r="S41" s="29"/>
      <c r="T41" s="28"/>
      <c r="U41" s="31">
        <f>SUM(L41:T41)</f>
        <v>0</v>
      </c>
      <c r="V41" s="32">
        <f>K41+U41</f>
        <v>0</v>
      </c>
    </row>
    <row r="42" spans="1:22" x14ac:dyDescent="0.2">
      <c r="A42" s="35" t="str">
        <f>'Players by Team'!A20</f>
        <v>Olivia Santiago</v>
      </c>
      <c r="B42" s="28"/>
      <c r="C42" s="29"/>
      <c r="D42" s="28"/>
      <c r="E42" s="29"/>
      <c r="F42" s="28"/>
      <c r="G42" s="29"/>
      <c r="H42" s="28"/>
      <c r="I42" s="29"/>
      <c r="J42" s="28"/>
      <c r="K42" s="30">
        <f>SUM(B42:J42)</f>
        <v>0</v>
      </c>
      <c r="L42" s="28"/>
      <c r="M42" s="29"/>
      <c r="N42" s="28"/>
      <c r="O42" s="29"/>
      <c r="P42" s="28"/>
      <c r="Q42" s="29"/>
      <c r="R42" s="28"/>
      <c r="S42" s="29"/>
      <c r="T42" s="28"/>
      <c r="U42" s="31">
        <f>SUM(L42:T42)</f>
        <v>0</v>
      </c>
      <c r="V42" s="32">
        <f>K42+U42</f>
        <v>0</v>
      </c>
    </row>
    <row r="43" spans="1:22" x14ac:dyDescent="0.2">
      <c r="A43" s="35" t="str">
        <f>'Players by Team'!A21</f>
        <v>Riya Kana</v>
      </c>
      <c r="B43" s="28"/>
      <c r="C43" s="29"/>
      <c r="D43" s="28"/>
      <c r="E43" s="29"/>
      <c r="F43" s="28"/>
      <c r="G43" s="29"/>
      <c r="H43" s="28"/>
      <c r="I43" s="29"/>
      <c r="J43" s="28"/>
      <c r="K43" s="30">
        <f>SUM(B43:J43)</f>
        <v>0</v>
      </c>
      <c r="L43" s="28"/>
      <c r="M43" s="29"/>
      <c r="N43" s="28"/>
      <c r="O43" s="29"/>
      <c r="P43" s="28"/>
      <c r="Q43" s="29"/>
      <c r="R43" s="28"/>
      <c r="S43" s="29"/>
      <c r="T43" s="28"/>
      <c r="U43" s="31">
        <f>SUM(L43:T43)</f>
        <v>0</v>
      </c>
      <c r="V43" s="32">
        <f>K43+U43</f>
        <v>0</v>
      </c>
    </row>
    <row r="44" spans="1:22" x14ac:dyDescent="0.2">
      <c r="A44" s="35" t="str">
        <f>'Players by Team'!A22</f>
        <v>Addison Jennings</v>
      </c>
      <c r="B44" s="28"/>
      <c r="C44" s="29"/>
      <c r="D44" s="28"/>
      <c r="E44" s="29"/>
      <c r="F44" s="28"/>
      <c r="G44" s="29"/>
      <c r="H44" s="28"/>
      <c r="I44" s="29"/>
      <c r="J44" s="28"/>
      <c r="K44" s="30">
        <f>SUM(B44:J44)</f>
        <v>0</v>
      </c>
      <c r="L44" s="28"/>
      <c r="M44" s="29"/>
      <c r="N44" s="28"/>
      <c r="O44" s="29"/>
      <c r="P44" s="28"/>
      <c r="Q44" s="29"/>
      <c r="R44" s="28"/>
      <c r="S44" s="29"/>
      <c r="T44" s="28"/>
      <c r="U44" s="31">
        <f>SUM(L44:T44)</f>
        <v>0</v>
      </c>
      <c r="V44" s="32">
        <f>K44+U44</f>
        <v>0</v>
      </c>
    </row>
    <row r="46" spans="1:22" ht="15.75" x14ac:dyDescent="0.25">
      <c r="A46" s="42" t="str">
        <f>'Players by Team'!G17</f>
        <v>GRAND OAKS</v>
      </c>
      <c r="B46" s="12">
        <v>1</v>
      </c>
      <c r="C46" s="12">
        <v>2</v>
      </c>
      <c r="D46" s="12">
        <v>3</v>
      </c>
      <c r="E46" s="12">
        <v>4</v>
      </c>
      <c r="F46" s="12">
        <v>5</v>
      </c>
      <c r="G46" s="12">
        <v>6</v>
      </c>
      <c r="H46" s="12">
        <v>7</v>
      </c>
      <c r="I46" s="12">
        <v>8</v>
      </c>
      <c r="J46" s="12">
        <v>9</v>
      </c>
      <c r="K46" s="14" t="s">
        <v>18</v>
      </c>
      <c r="L46" s="14">
        <v>10</v>
      </c>
      <c r="M46" s="14">
        <v>11</v>
      </c>
      <c r="N46" s="14">
        <v>12</v>
      </c>
      <c r="O46" s="14">
        <v>13</v>
      </c>
      <c r="P46" s="14">
        <v>14</v>
      </c>
      <c r="Q46" s="14">
        <v>15</v>
      </c>
      <c r="R46" s="14">
        <v>16</v>
      </c>
      <c r="S46" s="14">
        <v>17</v>
      </c>
      <c r="T46" s="14">
        <v>18</v>
      </c>
      <c r="U46" s="14" t="s">
        <v>19</v>
      </c>
      <c r="V46" s="14" t="s">
        <v>2</v>
      </c>
    </row>
    <row r="47" spans="1:22" x14ac:dyDescent="0.2">
      <c r="A47" s="35" t="str">
        <f>'Players by Team'!G18</f>
        <v>London Fowlkes</v>
      </c>
      <c r="B47" s="28"/>
      <c r="C47" s="29"/>
      <c r="D47" s="28"/>
      <c r="E47" s="29"/>
      <c r="F47" s="28"/>
      <c r="G47" s="29"/>
      <c r="H47" s="28"/>
      <c r="I47" s="29"/>
      <c r="J47" s="28"/>
      <c r="K47" s="30">
        <f>SUM(B47:J47)</f>
        <v>0</v>
      </c>
      <c r="L47" s="28"/>
      <c r="M47" s="29"/>
      <c r="N47" s="28"/>
      <c r="O47" s="29"/>
      <c r="P47" s="28"/>
      <c r="Q47" s="29"/>
      <c r="R47" s="28"/>
      <c r="S47" s="29"/>
      <c r="T47" s="28"/>
      <c r="U47" s="31">
        <f>SUM(L47:T47)</f>
        <v>0</v>
      </c>
      <c r="V47" s="32">
        <f>K47+U47</f>
        <v>0</v>
      </c>
    </row>
    <row r="48" spans="1:22" x14ac:dyDescent="0.2">
      <c r="A48" s="35" t="str">
        <f>'Players by Team'!G19</f>
        <v>Brooke Deebs</v>
      </c>
      <c r="B48" s="28"/>
      <c r="C48" s="29"/>
      <c r="D48" s="28"/>
      <c r="E48" s="29"/>
      <c r="F48" s="28"/>
      <c r="G48" s="29"/>
      <c r="H48" s="28"/>
      <c r="I48" s="29"/>
      <c r="J48" s="28"/>
      <c r="K48" s="30">
        <f>SUM(B48:J48)</f>
        <v>0</v>
      </c>
      <c r="L48" s="28"/>
      <c r="M48" s="29"/>
      <c r="N48" s="28"/>
      <c r="O48" s="29"/>
      <c r="P48" s="28"/>
      <c r="Q48" s="29"/>
      <c r="R48" s="28"/>
      <c r="S48" s="29"/>
      <c r="T48" s="28"/>
      <c r="U48" s="31">
        <f>SUM(L48:T48)</f>
        <v>0</v>
      </c>
      <c r="V48" s="32">
        <f>K48+U48</f>
        <v>0</v>
      </c>
    </row>
    <row r="49" spans="1:22" x14ac:dyDescent="0.2">
      <c r="A49" s="35" t="str">
        <f>'Players by Team'!G20</f>
        <v>Kendall Ward</v>
      </c>
      <c r="B49" s="28"/>
      <c r="C49" s="29"/>
      <c r="D49" s="28"/>
      <c r="E49" s="29"/>
      <c r="F49" s="28"/>
      <c r="G49" s="29"/>
      <c r="H49" s="28"/>
      <c r="I49" s="29"/>
      <c r="J49" s="28"/>
      <c r="K49" s="30">
        <f>SUM(B49:J49)</f>
        <v>0</v>
      </c>
      <c r="L49" s="28"/>
      <c r="M49" s="29"/>
      <c r="N49" s="28"/>
      <c r="O49" s="29"/>
      <c r="P49" s="28"/>
      <c r="Q49" s="29"/>
      <c r="R49" s="28"/>
      <c r="S49" s="29"/>
      <c r="T49" s="28"/>
      <c r="U49" s="31">
        <f>SUM(L49:T49)</f>
        <v>0</v>
      </c>
      <c r="V49" s="32">
        <f>K49+U49</f>
        <v>0</v>
      </c>
    </row>
    <row r="50" spans="1:22" x14ac:dyDescent="0.2">
      <c r="A50" s="35" t="str">
        <f>'Players by Team'!G21</f>
        <v>Gabby Vargas</v>
      </c>
      <c r="B50" s="28"/>
      <c r="C50" s="29"/>
      <c r="D50" s="28"/>
      <c r="E50" s="29"/>
      <c r="F50" s="28"/>
      <c r="G50" s="29"/>
      <c r="H50" s="28"/>
      <c r="I50" s="29"/>
      <c r="J50" s="28"/>
      <c r="K50" s="30">
        <f>SUM(B50:J50)</f>
        <v>0</v>
      </c>
      <c r="L50" s="28"/>
      <c r="M50" s="29"/>
      <c r="N50" s="28"/>
      <c r="O50" s="29"/>
      <c r="P50" s="28"/>
      <c r="Q50" s="29"/>
      <c r="R50" s="28"/>
      <c r="S50" s="29"/>
      <c r="T50" s="28"/>
      <c r="U50" s="31">
        <f>SUM(L50:T50)</f>
        <v>0</v>
      </c>
      <c r="V50" s="32">
        <f>K50+U50</f>
        <v>0</v>
      </c>
    </row>
    <row r="51" spans="1:22" x14ac:dyDescent="0.2">
      <c r="A51" s="35" t="str">
        <f>'Players by Team'!G22</f>
        <v>Emma Cook</v>
      </c>
      <c r="B51" s="28"/>
      <c r="C51" s="29"/>
      <c r="D51" s="28"/>
      <c r="E51" s="29"/>
      <c r="F51" s="28"/>
      <c r="G51" s="29"/>
      <c r="H51" s="28"/>
      <c r="I51" s="29"/>
      <c r="J51" s="28"/>
      <c r="K51" s="30">
        <f>SUM(B51:J51)</f>
        <v>0</v>
      </c>
      <c r="L51" s="28"/>
      <c r="M51" s="29"/>
      <c r="N51" s="28"/>
      <c r="O51" s="29"/>
      <c r="P51" s="28"/>
      <c r="Q51" s="29"/>
      <c r="R51" s="28"/>
      <c r="S51" s="29"/>
      <c r="T51" s="28"/>
      <c r="U51" s="31">
        <f>SUM(L51:T51)</f>
        <v>0</v>
      </c>
      <c r="V51" s="32">
        <f>K51+U51</f>
        <v>0</v>
      </c>
    </row>
    <row r="53" spans="1:22" ht="15.75" x14ac:dyDescent="0.25">
      <c r="A53" s="42" t="str">
        <f>'Players by Team'!G25</f>
        <v>JOHNSON</v>
      </c>
      <c r="B53" s="12">
        <v>1</v>
      </c>
      <c r="C53" s="12">
        <v>2</v>
      </c>
      <c r="D53" s="12">
        <v>3</v>
      </c>
      <c r="E53" s="12">
        <v>4</v>
      </c>
      <c r="F53" s="12">
        <v>5</v>
      </c>
      <c r="G53" s="12">
        <v>6</v>
      </c>
      <c r="H53" s="12">
        <v>7</v>
      </c>
      <c r="I53" s="12">
        <v>8</v>
      </c>
      <c r="J53" s="12">
        <v>9</v>
      </c>
      <c r="K53" s="14" t="s">
        <v>18</v>
      </c>
      <c r="L53" s="14">
        <v>10</v>
      </c>
      <c r="M53" s="14">
        <v>11</v>
      </c>
      <c r="N53" s="14">
        <v>12</v>
      </c>
      <c r="O53" s="14">
        <v>13</v>
      </c>
      <c r="P53" s="14">
        <v>14</v>
      </c>
      <c r="Q53" s="14">
        <v>15</v>
      </c>
      <c r="R53" s="14">
        <v>16</v>
      </c>
      <c r="S53" s="14">
        <v>17</v>
      </c>
      <c r="T53" s="14">
        <v>18</v>
      </c>
      <c r="U53" s="14" t="s">
        <v>19</v>
      </c>
      <c r="V53" s="14" t="s">
        <v>2</v>
      </c>
    </row>
    <row r="54" spans="1:22" x14ac:dyDescent="0.2">
      <c r="A54" s="35" t="str">
        <f>'Players by Team'!G26</f>
        <v>Bella Saenz</v>
      </c>
      <c r="B54" s="28"/>
      <c r="C54" s="29"/>
      <c r="D54" s="28"/>
      <c r="E54" s="29"/>
      <c r="F54" s="28"/>
      <c r="G54" s="29"/>
      <c r="H54" s="28"/>
      <c r="I54" s="29"/>
      <c r="J54" s="28"/>
      <c r="K54" s="30">
        <f>SUM(B54:J54)</f>
        <v>0</v>
      </c>
      <c r="L54" s="28"/>
      <c r="M54" s="29"/>
      <c r="N54" s="28"/>
      <c r="O54" s="29"/>
      <c r="P54" s="28"/>
      <c r="Q54" s="29"/>
      <c r="R54" s="28"/>
      <c r="S54" s="29"/>
      <c r="T54" s="28"/>
      <c r="U54" s="31">
        <f>SUM(L54:T54)</f>
        <v>0</v>
      </c>
      <c r="V54" s="32">
        <f>K54+U54</f>
        <v>0</v>
      </c>
    </row>
    <row r="55" spans="1:22" x14ac:dyDescent="0.2">
      <c r="A55" s="35" t="str">
        <f>'Players by Team'!G27</f>
        <v>Preston Saiz</v>
      </c>
      <c r="B55" s="28"/>
      <c r="C55" s="29"/>
      <c r="D55" s="28"/>
      <c r="E55" s="29"/>
      <c r="F55" s="28"/>
      <c r="G55" s="29"/>
      <c r="H55" s="28"/>
      <c r="I55" s="29"/>
      <c r="J55" s="28"/>
      <c r="K55" s="30">
        <f>SUM(B55:J55)</f>
        <v>0</v>
      </c>
      <c r="L55" s="28"/>
      <c r="M55" s="29"/>
      <c r="N55" s="28"/>
      <c r="O55" s="29"/>
      <c r="P55" s="28"/>
      <c r="Q55" s="29"/>
      <c r="R55" s="28"/>
      <c r="S55" s="29"/>
      <c r="T55" s="28"/>
      <c r="U55" s="31">
        <f>SUM(L55:T55)</f>
        <v>0</v>
      </c>
      <c r="V55" s="32">
        <f>K55+U55</f>
        <v>0</v>
      </c>
    </row>
    <row r="56" spans="1:22" x14ac:dyDescent="0.2">
      <c r="A56" s="35" t="str">
        <f>'Players by Team'!G28</f>
        <v>Abby Jimenez</v>
      </c>
      <c r="B56" s="28"/>
      <c r="C56" s="29"/>
      <c r="D56" s="28"/>
      <c r="E56" s="29"/>
      <c r="F56" s="28"/>
      <c r="G56" s="29"/>
      <c r="H56" s="28"/>
      <c r="I56" s="29"/>
      <c r="J56" s="28"/>
      <c r="K56" s="30">
        <f>SUM(B56:J56)</f>
        <v>0</v>
      </c>
      <c r="L56" s="28"/>
      <c r="M56" s="29"/>
      <c r="N56" s="28"/>
      <c r="O56" s="29"/>
      <c r="P56" s="28"/>
      <c r="Q56" s="29"/>
      <c r="R56" s="28"/>
      <c r="S56" s="29"/>
      <c r="T56" s="28"/>
      <c r="U56" s="31">
        <f>SUM(L56:T56)</f>
        <v>0</v>
      </c>
      <c r="V56" s="32">
        <f>K56+U56</f>
        <v>0</v>
      </c>
    </row>
    <row r="57" spans="1:22" x14ac:dyDescent="0.2">
      <c r="A57" s="35" t="str">
        <f>'Players by Team'!G29</f>
        <v>Sejal Novak</v>
      </c>
      <c r="B57" s="28"/>
      <c r="C57" s="29"/>
      <c r="D57" s="28"/>
      <c r="E57" s="29"/>
      <c r="F57" s="28"/>
      <c r="G57" s="29"/>
      <c r="H57" s="28"/>
      <c r="I57" s="29"/>
      <c r="J57" s="28"/>
      <c r="K57" s="30">
        <f>SUM(B57:J57)</f>
        <v>0</v>
      </c>
      <c r="L57" s="28"/>
      <c r="M57" s="29"/>
      <c r="N57" s="28"/>
      <c r="O57" s="29"/>
      <c r="P57" s="28"/>
      <c r="Q57" s="29"/>
      <c r="R57" s="28"/>
      <c r="S57" s="29"/>
      <c r="T57" s="28"/>
      <c r="U57" s="31">
        <f>SUM(L57:T57)</f>
        <v>0</v>
      </c>
      <c r="V57" s="32">
        <f>K57+U57</f>
        <v>0</v>
      </c>
    </row>
    <row r="58" spans="1:22" x14ac:dyDescent="0.2">
      <c r="A58" s="35" t="str">
        <f>'Players by Team'!G30</f>
        <v>Sofia Wildeman</v>
      </c>
      <c r="B58" s="28"/>
      <c r="C58" s="29"/>
      <c r="D58" s="28"/>
      <c r="E58" s="29"/>
      <c r="F58" s="28"/>
      <c r="G58" s="29"/>
      <c r="H58" s="28"/>
      <c r="I58" s="29"/>
      <c r="J58" s="28"/>
      <c r="K58" s="30">
        <f>SUM(B58:J58)</f>
        <v>0</v>
      </c>
      <c r="L58" s="28"/>
      <c r="M58" s="29"/>
      <c r="N58" s="28"/>
      <c r="O58" s="29"/>
      <c r="P58" s="28"/>
      <c r="Q58" s="29"/>
      <c r="R58" s="28"/>
      <c r="S58" s="29"/>
      <c r="T58" s="28"/>
      <c r="U58" s="31">
        <f>SUM(L58:T58)</f>
        <v>0</v>
      </c>
      <c r="V58" s="32">
        <f>K58+U58</f>
        <v>0</v>
      </c>
    </row>
    <row r="59" spans="1:22" ht="15.75" x14ac:dyDescent="0.25">
      <c r="A59" s="42"/>
    </row>
    <row r="60" spans="1:22" ht="15.75" x14ac:dyDescent="0.25">
      <c r="A60" s="42" t="str">
        <f>'Players by Team'!M25</f>
        <v>KELLER</v>
      </c>
      <c r="B60" s="12">
        <v>1</v>
      </c>
      <c r="C60" s="12">
        <v>2</v>
      </c>
      <c r="D60" s="12">
        <v>3</v>
      </c>
      <c r="E60" s="12">
        <v>4</v>
      </c>
      <c r="F60" s="12">
        <v>5</v>
      </c>
      <c r="G60" s="12">
        <v>6</v>
      </c>
      <c r="H60" s="12">
        <v>7</v>
      </c>
      <c r="I60" s="12">
        <v>8</v>
      </c>
      <c r="J60" s="12">
        <v>9</v>
      </c>
      <c r="K60" s="14" t="s">
        <v>18</v>
      </c>
      <c r="L60" s="14">
        <v>10</v>
      </c>
      <c r="M60" s="14">
        <v>11</v>
      </c>
      <c r="N60" s="14">
        <v>12</v>
      </c>
      <c r="O60" s="14">
        <v>13</v>
      </c>
      <c r="P60" s="14">
        <v>14</v>
      </c>
      <c r="Q60" s="14">
        <v>15</v>
      </c>
      <c r="R60" s="14">
        <v>16</v>
      </c>
      <c r="S60" s="14">
        <v>17</v>
      </c>
      <c r="T60" s="14">
        <v>18</v>
      </c>
      <c r="U60" s="14" t="s">
        <v>19</v>
      </c>
      <c r="V60" s="14" t="s">
        <v>2</v>
      </c>
    </row>
    <row r="61" spans="1:22" x14ac:dyDescent="0.2">
      <c r="A61" s="35" t="str">
        <f>'Players by Team'!M26</f>
        <v>Amelia Stankiewicz</v>
      </c>
      <c r="B61" s="28"/>
      <c r="C61" s="29"/>
      <c r="D61" s="28"/>
      <c r="E61" s="29"/>
      <c r="F61" s="28"/>
      <c r="G61" s="29"/>
      <c r="H61" s="28"/>
      <c r="I61" s="29"/>
      <c r="J61" s="28"/>
      <c r="K61" s="30">
        <f>SUM(B61:J61)</f>
        <v>0</v>
      </c>
      <c r="L61" s="28"/>
      <c r="M61" s="29"/>
      <c r="N61" s="28"/>
      <c r="O61" s="29"/>
      <c r="P61" s="28"/>
      <c r="Q61" s="29"/>
      <c r="R61" s="28"/>
      <c r="S61" s="29"/>
      <c r="T61" s="28"/>
      <c r="U61" s="31">
        <f>SUM(L61:T61)</f>
        <v>0</v>
      </c>
      <c r="V61" s="32">
        <f>K61+U61</f>
        <v>0</v>
      </c>
    </row>
    <row r="62" spans="1:22" x14ac:dyDescent="0.2">
      <c r="A62" s="35" t="str">
        <f>'Players by Team'!M27</f>
        <v>Kelsey Kline</v>
      </c>
      <c r="B62" s="28"/>
      <c r="C62" s="29"/>
      <c r="D62" s="28"/>
      <c r="E62" s="29"/>
      <c r="F62" s="28"/>
      <c r="G62" s="29"/>
      <c r="H62" s="28"/>
      <c r="I62" s="29"/>
      <c r="J62" s="28"/>
      <c r="K62" s="30">
        <f>SUM(B62:J62)</f>
        <v>0</v>
      </c>
      <c r="L62" s="28"/>
      <c r="M62" s="29"/>
      <c r="N62" s="28"/>
      <c r="O62" s="29"/>
      <c r="P62" s="28"/>
      <c r="Q62" s="29"/>
      <c r="R62" s="28"/>
      <c r="S62" s="29"/>
      <c r="T62" s="28"/>
      <c r="U62" s="31">
        <f>SUM(L62:T62)</f>
        <v>0</v>
      </c>
      <c r="V62" s="32">
        <f>K62+U62</f>
        <v>0</v>
      </c>
    </row>
    <row r="63" spans="1:22" x14ac:dyDescent="0.2">
      <c r="A63" s="35" t="str">
        <f>'Players by Team'!M28</f>
        <v>Ava Knez</v>
      </c>
      <c r="B63" s="28"/>
      <c r="C63" s="29"/>
      <c r="D63" s="28"/>
      <c r="E63" s="29"/>
      <c r="F63" s="28"/>
      <c r="G63" s="29"/>
      <c r="H63" s="28"/>
      <c r="I63" s="29"/>
      <c r="J63" s="28"/>
      <c r="K63" s="30">
        <f>SUM(B63:J63)</f>
        <v>0</v>
      </c>
      <c r="L63" s="28"/>
      <c r="M63" s="29"/>
      <c r="N63" s="28"/>
      <c r="O63" s="29"/>
      <c r="P63" s="28"/>
      <c r="Q63" s="29"/>
      <c r="R63" s="28"/>
      <c r="S63" s="29"/>
      <c r="T63" s="28"/>
      <c r="U63" s="31">
        <f>SUM(L63:T63)</f>
        <v>0</v>
      </c>
      <c r="V63" s="32">
        <f>K63+U63</f>
        <v>0</v>
      </c>
    </row>
    <row r="64" spans="1:22" x14ac:dyDescent="0.2">
      <c r="A64" s="35" t="str">
        <f>'Players by Team'!M29</f>
        <v>Issy Scalabrino</v>
      </c>
      <c r="B64" s="28"/>
      <c r="C64" s="29"/>
      <c r="D64" s="28"/>
      <c r="E64" s="29"/>
      <c r="F64" s="28"/>
      <c r="G64" s="29"/>
      <c r="H64" s="28"/>
      <c r="I64" s="29"/>
      <c r="J64" s="28"/>
      <c r="K64" s="30">
        <f>SUM(B64:J64)</f>
        <v>0</v>
      </c>
      <c r="L64" s="28"/>
      <c r="M64" s="29"/>
      <c r="N64" s="28"/>
      <c r="O64" s="29"/>
      <c r="P64" s="28"/>
      <c r="Q64" s="29"/>
      <c r="R64" s="28"/>
      <c r="S64" s="29"/>
      <c r="T64" s="28"/>
      <c r="U64" s="31">
        <f>SUM(L64:T64)</f>
        <v>0</v>
      </c>
      <c r="V64" s="32">
        <f>K64+U64</f>
        <v>0</v>
      </c>
    </row>
    <row r="65" spans="1:22" x14ac:dyDescent="0.2">
      <c r="A65" s="35" t="str">
        <f>'Players by Team'!M30</f>
        <v>Gabi Zang</v>
      </c>
      <c r="B65" s="28"/>
      <c r="C65" s="29"/>
      <c r="D65" s="28"/>
      <c r="E65" s="29"/>
      <c r="F65" s="28"/>
      <c r="G65" s="29"/>
      <c r="H65" s="28"/>
      <c r="I65" s="29"/>
      <c r="J65" s="28"/>
      <c r="K65" s="30">
        <f>SUM(B65:J65)</f>
        <v>0</v>
      </c>
      <c r="L65" s="28"/>
      <c r="M65" s="29"/>
      <c r="N65" s="28"/>
      <c r="O65" s="29"/>
      <c r="P65" s="28"/>
      <c r="Q65" s="29"/>
      <c r="R65" s="28"/>
      <c r="S65" s="29"/>
      <c r="T65" s="28"/>
      <c r="U65" s="31">
        <f>SUM(L65:T65)</f>
        <v>0</v>
      </c>
      <c r="V65" s="32">
        <f>K65+U65</f>
        <v>0</v>
      </c>
    </row>
    <row r="67" spans="1:22" ht="15.75" x14ac:dyDescent="0.25">
      <c r="A67" s="42" t="str">
        <f>'Players by Team'!G33</f>
        <v>LAKE TRAVIS</v>
      </c>
      <c r="B67" s="12">
        <v>1</v>
      </c>
      <c r="C67" s="12">
        <v>2</v>
      </c>
      <c r="D67" s="12">
        <v>3</v>
      </c>
      <c r="E67" s="12">
        <v>4</v>
      </c>
      <c r="F67" s="12">
        <v>5</v>
      </c>
      <c r="G67" s="12">
        <v>6</v>
      </c>
      <c r="H67" s="12">
        <v>7</v>
      </c>
      <c r="I67" s="12">
        <v>8</v>
      </c>
      <c r="J67" s="12">
        <v>9</v>
      </c>
      <c r="K67" s="14" t="s">
        <v>18</v>
      </c>
      <c r="L67" s="14">
        <v>10</v>
      </c>
      <c r="M67" s="14">
        <v>11</v>
      </c>
      <c r="N67" s="14">
        <v>12</v>
      </c>
      <c r="O67" s="14">
        <v>13</v>
      </c>
      <c r="P67" s="14">
        <v>14</v>
      </c>
      <c r="Q67" s="14">
        <v>15</v>
      </c>
      <c r="R67" s="14">
        <v>16</v>
      </c>
      <c r="S67" s="14">
        <v>17</v>
      </c>
      <c r="T67" s="14">
        <v>18</v>
      </c>
      <c r="U67" s="14" t="s">
        <v>19</v>
      </c>
      <c r="V67" s="14" t="s">
        <v>2</v>
      </c>
    </row>
    <row r="68" spans="1:22" x14ac:dyDescent="0.2">
      <c r="A68" s="35" t="str">
        <f>'Players by Team'!G34</f>
        <v>Emma von Hoffman</v>
      </c>
      <c r="B68" s="28"/>
      <c r="C68" s="29"/>
      <c r="D68" s="28"/>
      <c r="E68" s="29"/>
      <c r="F68" s="28"/>
      <c r="G68" s="29"/>
      <c r="H68" s="28"/>
      <c r="I68" s="29"/>
      <c r="J68" s="28"/>
      <c r="K68" s="30">
        <f>SUM(B68:J68)</f>
        <v>0</v>
      </c>
      <c r="L68" s="28"/>
      <c r="M68" s="29"/>
      <c r="N68" s="28"/>
      <c r="O68" s="29"/>
      <c r="P68" s="28"/>
      <c r="Q68" s="29"/>
      <c r="R68" s="28"/>
      <c r="S68" s="29"/>
      <c r="T68" s="28"/>
      <c r="U68" s="31">
        <f>SUM(L68:T68)</f>
        <v>0</v>
      </c>
      <c r="V68" s="32">
        <f>K68+U68</f>
        <v>0</v>
      </c>
    </row>
    <row r="69" spans="1:22" x14ac:dyDescent="0.2">
      <c r="A69" s="35" t="str">
        <f>'Players by Team'!G35</f>
        <v>Kate Pickrell</v>
      </c>
      <c r="B69" s="28"/>
      <c r="C69" s="29"/>
      <c r="D69" s="28"/>
      <c r="E69" s="29"/>
      <c r="F69" s="28"/>
      <c r="G69" s="29"/>
      <c r="H69" s="28"/>
      <c r="I69" s="29"/>
      <c r="J69" s="28"/>
      <c r="K69" s="30">
        <f>SUM(B69:J69)</f>
        <v>0</v>
      </c>
      <c r="L69" s="28"/>
      <c r="M69" s="29"/>
      <c r="N69" s="28"/>
      <c r="O69" s="29"/>
      <c r="P69" s="28"/>
      <c r="Q69" s="29"/>
      <c r="R69" s="28"/>
      <c r="S69" s="29"/>
      <c r="T69" s="28"/>
      <c r="U69" s="31">
        <f>SUM(L69:T69)</f>
        <v>0</v>
      </c>
      <c r="V69" s="32">
        <f>K69+U69</f>
        <v>0</v>
      </c>
    </row>
    <row r="70" spans="1:22" x14ac:dyDescent="0.2">
      <c r="A70" s="35" t="str">
        <f>'Players by Team'!G36</f>
        <v>Gabby Roth</v>
      </c>
      <c r="B70" s="28"/>
      <c r="C70" s="29"/>
      <c r="D70" s="28"/>
      <c r="E70" s="29"/>
      <c r="F70" s="28"/>
      <c r="G70" s="29"/>
      <c r="H70" s="28"/>
      <c r="I70" s="29"/>
      <c r="J70" s="28"/>
      <c r="K70" s="30">
        <f>SUM(B70:J70)</f>
        <v>0</v>
      </c>
      <c r="L70" s="28"/>
      <c r="M70" s="29"/>
      <c r="N70" s="28"/>
      <c r="O70" s="29"/>
      <c r="P70" s="28"/>
      <c r="Q70" s="29"/>
      <c r="R70" s="28"/>
      <c r="S70" s="29"/>
      <c r="T70" s="28"/>
      <c r="U70" s="31">
        <f>SUM(L70:T70)</f>
        <v>0</v>
      </c>
      <c r="V70" s="32">
        <f>K70+U70</f>
        <v>0</v>
      </c>
    </row>
    <row r="71" spans="1:22" x14ac:dyDescent="0.2">
      <c r="A71" s="35" t="str">
        <f>'Players by Team'!G37</f>
        <v>Paris Dufresne</v>
      </c>
      <c r="B71" s="28"/>
      <c r="C71" s="29"/>
      <c r="D71" s="28"/>
      <c r="E71" s="29"/>
      <c r="F71" s="28"/>
      <c r="G71" s="29"/>
      <c r="H71" s="28"/>
      <c r="I71" s="29"/>
      <c r="J71" s="28"/>
      <c r="K71" s="30">
        <f>SUM(B71:J71)</f>
        <v>0</v>
      </c>
      <c r="L71" s="28"/>
      <c r="M71" s="29"/>
      <c r="N71" s="28"/>
      <c r="O71" s="29"/>
      <c r="P71" s="28"/>
      <c r="Q71" s="29"/>
      <c r="R71" s="28"/>
      <c r="S71" s="29"/>
      <c r="T71" s="28"/>
      <c r="U71" s="31">
        <f>SUM(L71:T71)</f>
        <v>0</v>
      </c>
      <c r="V71" s="32">
        <f>K71+U71</f>
        <v>0</v>
      </c>
    </row>
    <row r="72" spans="1:22" x14ac:dyDescent="0.2">
      <c r="A72" s="35" t="str">
        <f>'Players by Team'!G38</f>
        <v>Grace Hall</v>
      </c>
      <c r="B72" s="28"/>
      <c r="C72" s="29"/>
      <c r="D72" s="28"/>
      <c r="E72" s="29"/>
      <c r="F72" s="28"/>
      <c r="G72" s="29"/>
      <c r="H72" s="28"/>
      <c r="I72" s="29"/>
      <c r="J72" s="28"/>
      <c r="K72" s="30">
        <f>SUM(B72:J72)</f>
        <v>0</v>
      </c>
      <c r="L72" s="28"/>
      <c r="M72" s="29"/>
      <c r="N72" s="28"/>
      <c r="O72" s="29"/>
      <c r="P72" s="28"/>
      <c r="Q72" s="29"/>
      <c r="R72" s="28"/>
      <c r="S72" s="29"/>
      <c r="T72" s="28"/>
      <c r="U72" s="31">
        <f>SUM(L72:T72)</f>
        <v>0</v>
      </c>
      <c r="V72" s="32">
        <f>K72+U72</f>
        <v>0</v>
      </c>
    </row>
    <row r="74" spans="1:22" ht="15.75" x14ac:dyDescent="0.25">
      <c r="A74" s="42" t="str">
        <f>'Players by Team'!A41</f>
        <v>MANSFIELD</v>
      </c>
      <c r="B74" s="12">
        <v>1</v>
      </c>
      <c r="C74" s="12">
        <v>2</v>
      </c>
      <c r="D74" s="12">
        <v>3</v>
      </c>
      <c r="E74" s="12">
        <v>4</v>
      </c>
      <c r="F74" s="12">
        <v>5</v>
      </c>
      <c r="G74" s="12">
        <v>6</v>
      </c>
      <c r="H74" s="12">
        <v>7</v>
      </c>
      <c r="I74" s="12">
        <v>8</v>
      </c>
      <c r="J74" s="12">
        <v>9</v>
      </c>
      <c r="K74" s="14" t="s">
        <v>18</v>
      </c>
      <c r="L74" s="14">
        <v>10</v>
      </c>
      <c r="M74" s="14">
        <v>11</v>
      </c>
      <c r="N74" s="14">
        <v>12</v>
      </c>
      <c r="O74" s="14">
        <v>13</v>
      </c>
      <c r="P74" s="14">
        <v>14</v>
      </c>
      <c r="Q74" s="14">
        <v>15</v>
      </c>
      <c r="R74" s="14">
        <v>16</v>
      </c>
      <c r="S74" s="14">
        <v>17</v>
      </c>
      <c r="T74" s="14">
        <v>18</v>
      </c>
      <c r="U74" s="14" t="s">
        <v>19</v>
      </c>
      <c r="V74" s="14" t="s">
        <v>2</v>
      </c>
    </row>
    <row r="75" spans="1:22" x14ac:dyDescent="0.2">
      <c r="A75" s="35" t="str">
        <f>'Players by Team'!A42</f>
        <v>Abby Hirtzel</v>
      </c>
      <c r="B75" s="28"/>
      <c r="C75" s="29"/>
      <c r="D75" s="28"/>
      <c r="E75" s="29"/>
      <c r="F75" s="28"/>
      <c r="G75" s="29"/>
      <c r="H75" s="28"/>
      <c r="I75" s="29"/>
      <c r="J75" s="28"/>
      <c r="K75" s="30">
        <f>SUM(B75:J75)</f>
        <v>0</v>
      </c>
      <c r="L75" s="28"/>
      <c r="M75" s="29"/>
      <c r="N75" s="28"/>
      <c r="O75" s="29"/>
      <c r="P75" s="28"/>
      <c r="Q75" s="29"/>
      <c r="R75" s="28"/>
      <c r="S75" s="29"/>
      <c r="T75" s="28"/>
      <c r="U75" s="31">
        <f>SUM(L75:T75)</f>
        <v>0</v>
      </c>
      <c r="V75" s="32">
        <f>K75+U75</f>
        <v>0</v>
      </c>
    </row>
    <row r="76" spans="1:22" x14ac:dyDescent="0.2">
      <c r="A76" s="35" t="str">
        <f>'Players by Team'!A43</f>
        <v>Addison Furtick</v>
      </c>
      <c r="B76" s="28"/>
      <c r="C76" s="29"/>
      <c r="D76" s="28"/>
      <c r="E76" s="29"/>
      <c r="F76" s="28"/>
      <c r="G76" s="29"/>
      <c r="H76" s="28"/>
      <c r="I76" s="29"/>
      <c r="J76" s="28"/>
      <c r="K76" s="30">
        <f>SUM(B76:J76)</f>
        <v>0</v>
      </c>
      <c r="L76" s="28"/>
      <c r="M76" s="29"/>
      <c r="N76" s="28"/>
      <c r="O76" s="29"/>
      <c r="P76" s="28"/>
      <c r="Q76" s="29"/>
      <c r="R76" s="28"/>
      <c r="S76" s="29"/>
      <c r="T76" s="28"/>
      <c r="U76" s="31">
        <f>SUM(L76:T76)</f>
        <v>0</v>
      </c>
      <c r="V76" s="32">
        <f>K76+U76</f>
        <v>0</v>
      </c>
    </row>
    <row r="77" spans="1:22" x14ac:dyDescent="0.2">
      <c r="A77" s="35" t="str">
        <f>'Players by Team'!A44</f>
        <v>Corrina Haros</v>
      </c>
      <c r="B77" s="28"/>
      <c r="C77" s="29"/>
      <c r="D77" s="28"/>
      <c r="E77" s="29"/>
      <c r="F77" s="28"/>
      <c r="G77" s="29"/>
      <c r="H77" s="28"/>
      <c r="I77" s="29"/>
      <c r="J77" s="28"/>
      <c r="K77" s="30">
        <f>SUM(B77:J77)</f>
        <v>0</v>
      </c>
      <c r="L77" s="28"/>
      <c r="M77" s="29"/>
      <c r="N77" s="28"/>
      <c r="O77" s="29"/>
      <c r="P77" s="28"/>
      <c r="Q77" s="29"/>
      <c r="R77" s="28"/>
      <c r="S77" s="29"/>
      <c r="T77" s="28"/>
      <c r="U77" s="31">
        <f>SUM(L77:T77)</f>
        <v>0</v>
      </c>
      <c r="V77" s="32">
        <f>K77+U77</f>
        <v>0</v>
      </c>
    </row>
    <row r="78" spans="1:22" x14ac:dyDescent="0.2">
      <c r="A78" s="35" t="str">
        <f>'Players by Team'!A45</f>
        <v>Avery Hill</v>
      </c>
      <c r="B78" s="28"/>
      <c r="C78" s="29"/>
      <c r="D78" s="28"/>
      <c r="E78" s="29"/>
      <c r="F78" s="28"/>
      <c r="G78" s="29"/>
      <c r="H78" s="28"/>
      <c r="I78" s="29"/>
      <c r="J78" s="28"/>
      <c r="K78" s="30">
        <f>SUM(B78:J78)</f>
        <v>0</v>
      </c>
      <c r="L78" s="28"/>
      <c r="M78" s="29"/>
      <c r="N78" s="28"/>
      <c r="O78" s="29"/>
      <c r="P78" s="28"/>
      <c r="Q78" s="29"/>
      <c r="R78" s="28"/>
      <c r="S78" s="29"/>
      <c r="T78" s="28"/>
      <c r="U78" s="31">
        <f>SUM(L78:T78)</f>
        <v>0</v>
      </c>
      <c r="V78" s="32">
        <f>K78+U78</f>
        <v>0</v>
      </c>
    </row>
    <row r="79" spans="1:22" x14ac:dyDescent="0.2">
      <c r="A79" s="35" t="str">
        <f>'Players by Team'!A46</f>
        <v>Maggie Pham</v>
      </c>
      <c r="B79" s="28"/>
      <c r="C79" s="29"/>
      <c r="D79" s="28"/>
      <c r="E79" s="29"/>
      <c r="F79" s="28"/>
      <c r="G79" s="29"/>
      <c r="H79" s="28"/>
      <c r="I79" s="29"/>
      <c r="J79" s="28"/>
      <c r="K79" s="30">
        <f>SUM(B79:J79)</f>
        <v>0</v>
      </c>
      <c r="L79" s="28"/>
      <c r="M79" s="29"/>
      <c r="N79" s="28"/>
      <c r="O79" s="29"/>
      <c r="P79" s="28"/>
      <c r="Q79" s="29"/>
      <c r="R79" s="28"/>
      <c r="S79" s="29"/>
      <c r="T79" s="28"/>
      <c r="U79" s="31">
        <f>SUM(L79:T79)</f>
        <v>0</v>
      </c>
      <c r="V79" s="32">
        <f>K79+U79</f>
        <v>0</v>
      </c>
    </row>
    <row r="81" spans="1:22" ht="15.75" x14ac:dyDescent="0.25">
      <c r="A81" s="42" t="str">
        <f>'Players by Team'!G41</f>
        <v>MARCUS</v>
      </c>
      <c r="B81" s="12">
        <v>1</v>
      </c>
      <c r="C81" s="12">
        <v>2</v>
      </c>
      <c r="D81" s="12">
        <v>3</v>
      </c>
      <c r="E81" s="12">
        <v>4</v>
      </c>
      <c r="F81" s="12">
        <v>5</v>
      </c>
      <c r="G81" s="12">
        <v>6</v>
      </c>
      <c r="H81" s="12">
        <v>7</v>
      </c>
      <c r="I81" s="12">
        <v>8</v>
      </c>
      <c r="J81" s="12">
        <v>9</v>
      </c>
      <c r="K81" s="14" t="s">
        <v>18</v>
      </c>
      <c r="L81" s="14">
        <v>10</v>
      </c>
      <c r="M81" s="14">
        <v>11</v>
      </c>
      <c r="N81" s="14">
        <v>12</v>
      </c>
      <c r="O81" s="14">
        <v>13</v>
      </c>
      <c r="P81" s="14">
        <v>14</v>
      </c>
      <c r="Q81" s="14">
        <v>15</v>
      </c>
      <c r="R81" s="14">
        <v>16</v>
      </c>
      <c r="S81" s="14">
        <v>17</v>
      </c>
      <c r="T81" s="14">
        <v>18</v>
      </c>
      <c r="U81" s="14" t="s">
        <v>19</v>
      </c>
      <c r="V81" s="14" t="s">
        <v>2</v>
      </c>
    </row>
    <row r="82" spans="1:22" x14ac:dyDescent="0.2">
      <c r="A82" s="35" t="str">
        <f>'Players by Team'!G42</f>
        <v>Kaetie Samuels</v>
      </c>
      <c r="B82" s="28"/>
      <c r="C82" s="29"/>
      <c r="D82" s="28"/>
      <c r="E82" s="29"/>
      <c r="F82" s="28"/>
      <c r="G82" s="29"/>
      <c r="H82" s="28"/>
      <c r="I82" s="29"/>
      <c r="J82" s="28"/>
      <c r="K82" s="30">
        <f>SUM(B82:J82)</f>
        <v>0</v>
      </c>
      <c r="L82" s="28"/>
      <c r="M82" s="29"/>
      <c r="N82" s="28"/>
      <c r="O82" s="29"/>
      <c r="P82" s="28"/>
      <c r="Q82" s="29"/>
      <c r="R82" s="28"/>
      <c r="S82" s="29"/>
      <c r="T82" s="28"/>
      <c r="U82" s="31">
        <f>SUM(L82:T82)</f>
        <v>0</v>
      </c>
      <c r="V82" s="32">
        <f>K82+U82</f>
        <v>0</v>
      </c>
    </row>
    <row r="83" spans="1:22" x14ac:dyDescent="0.2">
      <c r="A83" s="35" t="str">
        <f>'Players by Team'!G43</f>
        <v>Abby Wright</v>
      </c>
      <c r="B83" s="28"/>
      <c r="C83" s="29"/>
      <c r="D83" s="28"/>
      <c r="E83" s="29"/>
      <c r="F83" s="28"/>
      <c r="G83" s="29"/>
      <c r="H83" s="28"/>
      <c r="I83" s="29"/>
      <c r="J83" s="28"/>
      <c r="K83" s="30">
        <f>SUM(B83:J83)</f>
        <v>0</v>
      </c>
      <c r="L83" s="28"/>
      <c r="M83" s="29"/>
      <c r="N83" s="28"/>
      <c r="O83" s="29"/>
      <c r="P83" s="28"/>
      <c r="Q83" s="29"/>
      <c r="R83" s="28"/>
      <c r="S83" s="29"/>
      <c r="T83" s="28"/>
      <c r="U83" s="31">
        <f>SUM(L83:T83)</f>
        <v>0</v>
      </c>
      <c r="V83" s="32">
        <f>K83+U83</f>
        <v>0</v>
      </c>
    </row>
    <row r="84" spans="1:22" x14ac:dyDescent="0.2">
      <c r="A84" s="35" t="str">
        <f>'Players by Team'!G44</f>
        <v>Kyndle Gable</v>
      </c>
      <c r="B84" s="28"/>
      <c r="C84" s="29"/>
      <c r="D84" s="28"/>
      <c r="E84" s="29"/>
      <c r="F84" s="28"/>
      <c r="G84" s="29"/>
      <c r="H84" s="28"/>
      <c r="I84" s="29"/>
      <c r="J84" s="28"/>
      <c r="K84" s="30">
        <f>SUM(B84:J84)</f>
        <v>0</v>
      </c>
      <c r="L84" s="28"/>
      <c r="M84" s="29"/>
      <c r="N84" s="28"/>
      <c r="O84" s="29"/>
      <c r="P84" s="28"/>
      <c r="Q84" s="29"/>
      <c r="R84" s="28"/>
      <c r="S84" s="29"/>
      <c r="T84" s="28"/>
      <c r="U84" s="31">
        <f>SUM(L84:T84)</f>
        <v>0</v>
      </c>
      <c r="V84" s="32">
        <f>K84+U84</f>
        <v>0</v>
      </c>
    </row>
    <row r="85" spans="1:22" x14ac:dyDescent="0.2">
      <c r="A85" s="35" t="str">
        <f>'Players by Team'!G45</f>
        <v>Rhyan Wachal</v>
      </c>
      <c r="B85" s="28"/>
      <c r="C85" s="29"/>
      <c r="D85" s="28"/>
      <c r="E85" s="29"/>
      <c r="F85" s="28"/>
      <c r="G85" s="29"/>
      <c r="H85" s="28"/>
      <c r="I85" s="29"/>
      <c r="J85" s="28"/>
      <c r="K85" s="30">
        <f>SUM(B85:J85)</f>
        <v>0</v>
      </c>
      <c r="L85" s="28"/>
      <c r="M85" s="29"/>
      <c r="N85" s="28"/>
      <c r="O85" s="29"/>
      <c r="P85" s="28"/>
      <c r="Q85" s="29"/>
      <c r="R85" s="28"/>
      <c r="S85" s="29"/>
      <c r="T85" s="28"/>
      <c r="U85" s="31">
        <f>SUM(L85:T85)</f>
        <v>0</v>
      </c>
      <c r="V85" s="32">
        <f>K85+U85</f>
        <v>0</v>
      </c>
    </row>
    <row r="86" spans="1:22" x14ac:dyDescent="0.2">
      <c r="A86" s="35">
        <f>'Players by Team'!G46</f>
        <v>0</v>
      </c>
      <c r="B86" s="28"/>
      <c r="C86" s="29"/>
      <c r="D86" s="28"/>
      <c r="E86" s="29"/>
      <c r="F86" s="28"/>
      <c r="G86" s="29"/>
      <c r="H86" s="28"/>
      <c r="I86" s="29"/>
      <c r="J86" s="28"/>
      <c r="K86" s="30">
        <f>SUM(B86:J86)</f>
        <v>0</v>
      </c>
      <c r="L86" s="28"/>
      <c r="M86" s="29"/>
      <c r="N86" s="28"/>
      <c r="O86" s="29"/>
      <c r="P86" s="28"/>
      <c r="Q86" s="29"/>
      <c r="R86" s="28"/>
      <c r="S86" s="29"/>
      <c r="T86" s="28"/>
      <c r="U86" s="31">
        <f>SUM(L86:T86)</f>
        <v>0</v>
      </c>
      <c r="V86" s="32">
        <f>K86+U86</f>
        <v>0</v>
      </c>
    </row>
    <row r="88" spans="1:22" ht="15.75" x14ac:dyDescent="0.25">
      <c r="A88" s="42" t="str">
        <f>'Players by Team'!G49</f>
        <v>PROSPER</v>
      </c>
      <c r="B88" s="12">
        <v>1</v>
      </c>
      <c r="C88" s="12">
        <v>2</v>
      </c>
      <c r="D88" s="12">
        <v>3</v>
      </c>
      <c r="E88" s="12">
        <v>4</v>
      </c>
      <c r="F88" s="12">
        <v>5</v>
      </c>
      <c r="G88" s="12">
        <v>6</v>
      </c>
      <c r="H88" s="12">
        <v>7</v>
      </c>
      <c r="I88" s="12">
        <v>8</v>
      </c>
      <c r="J88" s="12">
        <v>9</v>
      </c>
      <c r="K88" s="14" t="s">
        <v>18</v>
      </c>
      <c r="L88" s="14">
        <v>10</v>
      </c>
      <c r="M88" s="14">
        <v>11</v>
      </c>
      <c r="N88" s="14">
        <v>12</v>
      </c>
      <c r="O88" s="14">
        <v>13</v>
      </c>
      <c r="P88" s="14">
        <v>14</v>
      </c>
      <c r="Q88" s="14">
        <v>15</v>
      </c>
      <c r="R88" s="14">
        <v>16</v>
      </c>
      <c r="S88" s="14">
        <v>17</v>
      </c>
      <c r="T88" s="14">
        <v>18</v>
      </c>
      <c r="U88" s="14" t="s">
        <v>19</v>
      </c>
      <c r="V88" s="14" t="s">
        <v>2</v>
      </c>
    </row>
    <row r="89" spans="1:22" x14ac:dyDescent="0.2">
      <c r="A89" s="35" t="str">
        <f>'Players by Team'!G50</f>
        <v>Sydney Kinkade</v>
      </c>
      <c r="B89" s="28"/>
      <c r="C89" s="29"/>
      <c r="D89" s="28"/>
      <c r="E89" s="29"/>
      <c r="F89" s="28"/>
      <c r="G89" s="29"/>
      <c r="H89" s="28"/>
      <c r="I89" s="29"/>
      <c r="J89" s="28"/>
      <c r="K89" s="30">
        <f>SUM(B89:J89)</f>
        <v>0</v>
      </c>
      <c r="L89" s="28"/>
      <c r="M89" s="29"/>
      <c r="N89" s="28"/>
      <c r="O89" s="29"/>
      <c r="P89" s="28"/>
      <c r="Q89" s="29"/>
      <c r="R89" s="28"/>
      <c r="S89" s="29"/>
      <c r="T89" s="28"/>
      <c r="U89" s="31">
        <f>SUM(L89:T89)</f>
        <v>0</v>
      </c>
      <c r="V89" s="32">
        <f>K89+U89</f>
        <v>0</v>
      </c>
    </row>
    <row r="90" spans="1:22" x14ac:dyDescent="0.2">
      <c r="A90" s="35" t="str">
        <f>'Players by Team'!G51</f>
        <v>Hannah Fisch</v>
      </c>
      <c r="B90" s="28"/>
      <c r="C90" s="29"/>
      <c r="D90" s="28"/>
      <c r="E90" s="29"/>
      <c r="F90" s="28"/>
      <c r="G90" s="29"/>
      <c r="H90" s="28"/>
      <c r="I90" s="29"/>
      <c r="J90" s="28"/>
      <c r="K90" s="30">
        <f>SUM(B90:J90)</f>
        <v>0</v>
      </c>
      <c r="L90" s="28"/>
      <c r="M90" s="29"/>
      <c r="N90" s="28"/>
      <c r="O90" s="29"/>
      <c r="P90" s="28"/>
      <c r="Q90" s="29"/>
      <c r="R90" s="28"/>
      <c r="S90" s="29"/>
      <c r="T90" s="28"/>
      <c r="U90" s="31">
        <f>SUM(L90:T90)</f>
        <v>0</v>
      </c>
      <c r="V90" s="32">
        <f>K90+U90</f>
        <v>0</v>
      </c>
    </row>
    <row r="91" spans="1:22" x14ac:dyDescent="0.2">
      <c r="A91" s="35" t="str">
        <f>'Players by Team'!G52</f>
        <v>Erica Lee</v>
      </c>
      <c r="B91" s="28"/>
      <c r="C91" s="29"/>
      <c r="D91" s="28"/>
      <c r="E91" s="29"/>
      <c r="F91" s="28"/>
      <c r="G91" s="29"/>
      <c r="H91" s="28"/>
      <c r="I91" s="29"/>
      <c r="J91" s="28"/>
      <c r="K91" s="30">
        <f>SUM(B91:J91)</f>
        <v>0</v>
      </c>
      <c r="L91" s="28"/>
      <c r="M91" s="29"/>
      <c r="N91" s="28"/>
      <c r="O91" s="29"/>
      <c r="P91" s="28"/>
      <c r="Q91" s="29"/>
      <c r="R91" s="28"/>
      <c r="S91" s="29"/>
      <c r="T91" s="28"/>
      <c r="U91" s="31">
        <f>SUM(L91:T91)</f>
        <v>0</v>
      </c>
      <c r="V91" s="32">
        <f>K91+U91</f>
        <v>0</v>
      </c>
    </row>
    <row r="92" spans="1:22" x14ac:dyDescent="0.2">
      <c r="A92" s="35" t="str">
        <f>'Players by Team'!G53</f>
        <v>Savannah Bowers</v>
      </c>
      <c r="B92" s="28"/>
      <c r="C92" s="29"/>
      <c r="D92" s="28"/>
      <c r="E92" s="29"/>
      <c r="F92" s="28"/>
      <c r="G92" s="29"/>
      <c r="H92" s="28"/>
      <c r="I92" s="29"/>
      <c r="J92" s="28"/>
      <c r="K92" s="30">
        <f>SUM(B92:J92)</f>
        <v>0</v>
      </c>
      <c r="L92" s="28"/>
      <c r="M92" s="29"/>
      <c r="N92" s="28"/>
      <c r="O92" s="29"/>
      <c r="P92" s="28"/>
      <c r="Q92" s="29"/>
      <c r="R92" s="28"/>
      <c r="S92" s="29"/>
      <c r="T92" s="28"/>
      <c r="U92" s="31">
        <f>SUM(L92:T92)</f>
        <v>0</v>
      </c>
      <c r="V92" s="32">
        <f>K92+U92</f>
        <v>0</v>
      </c>
    </row>
    <row r="93" spans="1:22" x14ac:dyDescent="0.2">
      <c r="A93" s="35" t="str">
        <f>'Players by Team'!G54</f>
        <v>Kelsey Milburn</v>
      </c>
      <c r="B93" s="28"/>
      <c r="C93" s="29"/>
      <c r="D93" s="28"/>
      <c r="E93" s="29"/>
      <c r="F93" s="28"/>
      <c r="G93" s="29"/>
      <c r="H93" s="28"/>
      <c r="I93" s="29"/>
      <c r="J93" s="28"/>
      <c r="K93" s="30">
        <f>SUM(B93:J93)</f>
        <v>0</v>
      </c>
      <c r="L93" s="28"/>
      <c r="M93" s="29"/>
      <c r="N93" s="28"/>
      <c r="O93" s="29"/>
      <c r="P93" s="28"/>
      <c r="Q93" s="29"/>
      <c r="R93" s="28"/>
      <c r="S93" s="29"/>
      <c r="T93" s="28"/>
      <c r="U93" s="31">
        <f>SUM(L93:T93)</f>
        <v>0</v>
      </c>
      <c r="V93" s="32">
        <f>K93+U93</f>
        <v>0</v>
      </c>
    </row>
    <row r="95" spans="1:22" ht="15.75" x14ac:dyDescent="0.25">
      <c r="A95" s="42" t="str">
        <f>'Players by Team'!A57</f>
        <v>THE WOODLANDS</v>
      </c>
      <c r="B95" s="12">
        <v>1</v>
      </c>
      <c r="C95" s="12">
        <v>2</v>
      </c>
      <c r="D95" s="12">
        <v>3</v>
      </c>
      <c r="E95" s="12">
        <v>4</v>
      </c>
      <c r="F95" s="12">
        <v>5</v>
      </c>
      <c r="G95" s="12">
        <v>6</v>
      </c>
      <c r="H95" s="12">
        <v>7</v>
      </c>
      <c r="I95" s="12">
        <v>8</v>
      </c>
      <c r="J95" s="12">
        <v>9</v>
      </c>
      <c r="K95" s="14" t="s">
        <v>18</v>
      </c>
      <c r="L95" s="14">
        <v>10</v>
      </c>
      <c r="M95" s="14">
        <v>11</v>
      </c>
      <c r="N95" s="14">
        <v>12</v>
      </c>
      <c r="O95" s="14">
        <v>13</v>
      </c>
      <c r="P95" s="14">
        <v>14</v>
      </c>
      <c r="Q95" s="14">
        <v>15</v>
      </c>
      <c r="R95" s="14">
        <v>16</v>
      </c>
      <c r="S95" s="14">
        <v>17</v>
      </c>
      <c r="T95" s="14">
        <v>18</v>
      </c>
      <c r="U95" s="14" t="s">
        <v>19</v>
      </c>
      <c r="V95" s="14" t="s">
        <v>2</v>
      </c>
    </row>
    <row r="96" spans="1:22" x14ac:dyDescent="0.2">
      <c r="A96" s="35" t="str">
        <f>'Players by Team'!A58</f>
        <v>Veronika Exposito</v>
      </c>
      <c r="B96" s="28"/>
      <c r="C96" s="29"/>
      <c r="D96" s="28"/>
      <c r="E96" s="29"/>
      <c r="F96" s="28"/>
      <c r="G96" s="29"/>
      <c r="H96" s="28"/>
      <c r="I96" s="29"/>
      <c r="J96" s="28"/>
      <c r="K96" s="30">
        <f>SUM(B96:J96)</f>
        <v>0</v>
      </c>
      <c r="L96" s="28"/>
      <c r="M96" s="29"/>
      <c r="N96" s="28"/>
      <c r="O96" s="29"/>
      <c r="P96" s="28"/>
      <c r="Q96" s="29"/>
      <c r="R96" s="28"/>
      <c r="S96" s="29"/>
      <c r="T96" s="28"/>
      <c r="U96" s="31">
        <f>SUM(L96:T96)</f>
        <v>0</v>
      </c>
      <c r="V96" s="32">
        <f>K96+U96</f>
        <v>0</v>
      </c>
    </row>
    <row r="97" spans="1:22" x14ac:dyDescent="0.2">
      <c r="A97" s="35" t="str">
        <f>'Players by Team'!A59</f>
        <v>Leena Stephens</v>
      </c>
      <c r="B97" s="28"/>
      <c r="C97" s="29"/>
      <c r="D97" s="28"/>
      <c r="E97" s="29"/>
      <c r="F97" s="28"/>
      <c r="G97" s="29"/>
      <c r="H97" s="28"/>
      <c r="I97" s="29"/>
      <c r="J97" s="28"/>
      <c r="K97" s="30">
        <f>SUM(B97:J97)</f>
        <v>0</v>
      </c>
      <c r="L97" s="28"/>
      <c r="M97" s="29"/>
      <c r="N97" s="28"/>
      <c r="O97" s="29"/>
      <c r="P97" s="28"/>
      <c r="Q97" s="29"/>
      <c r="R97" s="28"/>
      <c r="S97" s="29"/>
      <c r="T97" s="28"/>
      <c r="U97" s="31">
        <f>SUM(L97:T97)</f>
        <v>0</v>
      </c>
      <c r="V97" s="32">
        <f>K97+U97</f>
        <v>0</v>
      </c>
    </row>
    <row r="98" spans="1:22" x14ac:dyDescent="0.2">
      <c r="A98" s="35" t="str">
        <f>'Players by Team'!A60</f>
        <v>Sofia Bastidas</v>
      </c>
      <c r="B98" s="28"/>
      <c r="C98" s="29"/>
      <c r="D98" s="28"/>
      <c r="E98" s="29"/>
      <c r="F98" s="28"/>
      <c r="G98" s="29"/>
      <c r="H98" s="28"/>
      <c r="I98" s="29"/>
      <c r="J98" s="28"/>
      <c r="K98" s="30">
        <f>SUM(B98:J98)</f>
        <v>0</v>
      </c>
      <c r="L98" s="28"/>
      <c r="M98" s="29"/>
      <c r="N98" s="28"/>
      <c r="O98" s="29"/>
      <c r="P98" s="28"/>
      <c r="Q98" s="29"/>
      <c r="R98" s="28"/>
      <c r="S98" s="29"/>
      <c r="T98" s="28"/>
      <c r="U98" s="31">
        <f>SUM(L98:T98)</f>
        <v>0</v>
      </c>
      <c r="V98" s="32">
        <f>K98+U98</f>
        <v>0</v>
      </c>
    </row>
    <row r="99" spans="1:22" x14ac:dyDescent="0.2">
      <c r="A99" s="35" t="str">
        <f>'Players by Team'!A61</f>
        <v>Tate Hutcheson</v>
      </c>
      <c r="B99" s="28"/>
      <c r="C99" s="29"/>
      <c r="D99" s="28"/>
      <c r="E99" s="29"/>
      <c r="F99" s="28"/>
      <c r="G99" s="29"/>
      <c r="H99" s="28"/>
      <c r="I99" s="29"/>
      <c r="J99" s="28"/>
      <c r="K99" s="30">
        <f>SUM(B99:J99)</f>
        <v>0</v>
      </c>
      <c r="L99" s="28"/>
      <c r="M99" s="29"/>
      <c r="N99" s="28"/>
      <c r="O99" s="29"/>
      <c r="P99" s="28"/>
      <c r="Q99" s="29"/>
      <c r="R99" s="28"/>
      <c r="S99" s="29"/>
      <c r="T99" s="28"/>
      <c r="U99" s="31">
        <f>SUM(L99:T99)</f>
        <v>0</v>
      </c>
      <c r="V99" s="32">
        <f>K99+U99</f>
        <v>0</v>
      </c>
    </row>
    <row r="100" spans="1:22" x14ac:dyDescent="0.2">
      <c r="A100" s="35" t="str">
        <f>'Players by Team'!A62</f>
        <v>Charlotte Stick</v>
      </c>
      <c r="B100" s="28"/>
      <c r="C100" s="29"/>
      <c r="D100" s="28"/>
      <c r="E100" s="29"/>
      <c r="F100" s="28"/>
      <c r="G100" s="29"/>
      <c r="H100" s="28"/>
      <c r="I100" s="29"/>
      <c r="J100" s="28"/>
      <c r="K100" s="30">
        <f>SUM(B100:J100)</f>
        <v>0</v>
      </c>
      <c r="L100" s="28"/>
      <c r="M100" s="29"/>
      <c r="N100" s="28"/>
      <c r="O100" s="29"/>
      <c r="P100" s="28"/>
      <c r="Q100" s="29"/>
      <c r="R100" s="28"/>
      <c r="S100" s="29"/>
      <c r="T100" s="28"/>
      <c r="U100" s="31">
        <f>SUM(L100:T100)</f>
        <v>0</v>
      </c>
      <c r="V100" s="32">
        <f>K100+U100</f>
        <v>0</v>
      </c>
    </row>
    <row r="102" spans="1:22" ht="15.75" x14ac:dyDescent="0.25">
      <c r="A102" s="42" t="str">
        <f>'Players by Team'!S49</f>
        <v xml:space="preserve">SOUTHLAKE </v>
      </c>
      <c r="B102" s="12">
        <v>1</v>
      </c>
      <c r="C102" s="12">
        <v>2</v>
      </c>
      <c r="D102" s="12">
        <v>3</v>
      </c>
      <c r="E102" s="12">
        <v>4</v>
      </c>
      <c r="F102" s="12">
        <v>5</v>
      </c>
      <c r="G102" s="12">
        <v>6</v>
      </c>
      <c r="H102" s="12">
        <v>7</v>
      </c>
      <c r="I102" s="12">
        <v>8</v>
      </c>
      <c r="J102" s="12">
        <v>9</v>
      </c>
      <c r="K102" s="14" t="s">
        <v>18</v>
      </c>
      <c r="L102" s="14">
        <v>10</v>
      </c>
      <c r="M102" s="14">
        <v>11</v>
      </c>
      <c r="N102" s="14">
        <v>12</v>
      </c>
      <c r="O102" s="14">
        <v>13</v>
      </c>
      <c r="P102" s="14">
        <v>14</v>
      </c>
      <c r="Q102" s="14">
        <v>15</v>
      </c>
      <c r="R102" s="14">
        <v>16</v>
      </c>
      <c r="S102" s="14">
        <v>17</v>
      </c>
      <c r="T102" s="14">
        <v>18</v>
      </c>
      <c r="U102" s="14" t="s">
        <v>19</v>
      </c>
      <c r="V102" s="14" t="s">
        <v>2</v>
      </c>
    </row>
    <row r="103" spans="1:22" x14ac:dyDescent="0.2">
      <c r="A103" s="35" t="str">
        <f>'Players by Team'!S50</f>
        <v>Ashley Kim</v>
      </c>
      <c r="B103" s="28"/>
      <c r="C103" s="29"/>
      <c r="D103" s="28"/>
      <c r="E103" s="29"/>
      <c r="F103" s="28"/>
      <c r="G103" s="29"/>
      <c r="H103" s="28"/>
      <c r="I103" s="29"/>
      <c r="J103" s="28"/>
      <c r="K103" s="30">
        <f>SUM(B103:J103)</f>
        <v>0</v>
      </c>
      <c r="L103" s="28"/>
      <c r="M103" s="29"/>
      <c r="N103" s="28"/>
      <c r="O103" s="29"/>
      <c r="P103" s="28"/>
      <c r="Q103" s="29"/>
      <c r="R103" s="28"/>
      <c r="S103" s="29"/>
      <c r="T103" s="28"/>
      <c r="U103" s="31">
        <f>SUM(L103:T103)</f>
        <v>0</v>
      </c>
      <c r="V103" s="32">
        <f>K103+U103</f>
        <v>0</v>
      </c>
    </row>
    <row r="104" spans="1:22" x14ac:dyDescent="0.2">
      <c r="A104" s="35" t="str">
        <f>'Players by Team'!S51</f>
        <v>Chiara Brambilla</v>
      </c>
      <c r="B104" s="28"/>
      <c r="C104" s="29"/>
      <c r="D104" s="28"/>
      <c r="E104" s="29"/>
      <c r="F104" s="28"/>
      <c r="G104" s="29"/>
      <c r="H104" s="28"/>
      <c r="I104" s="29"/>
      <c r="J104" s="28"/>
      <c r="K104" s="30">
        <f>SUM(B104:J104)</f>
        <v>0</v>
      </c>
      <c r="L104" s="28"/>
      <c r="M104" s="29"/>
      <c r="N104" s="28"/>
      <c r="O104" s="29"/>
      <c r="P104" s="28"/>
      <c r="Q104" s="29"/>
      <c r="R104" s="28"/>
      <c r="S104" s="29"/>
      <c r="T104" s="28"/>
      <c r="U104" s="31">
        <f>SUM(L104:T104)</f>
        <v>0</v>
      </c>
      <c r="V104" s="32">
        <f>K104+U104</f>
        <v>0</v>
      </c>
    </row>
    <row r="105" spans="1:22" x14ac:dyDescent="0.2">
      <c r="A105" s="35" t="str">
        <f>'Players by Team'!S52</f>
        <v>Caroline Crump</v>
      </c>
      <c r="B105" s="28"/>
      <c r="C105" s="29"/>
      <c r="D105" s="28"/>
      <c r="E105" s="29"/>
      <c r="F105" s="28"/>
      <c r="G105" s="29"/>
      <c r="H105" s="28"/>
      <c r="I105" s="29"/>
      <c r="J105" s="28"/>
      <c r="K105" s="30">
        <f>SUM(B105:J105)</f>
        <v>0</v>
      </c>
      <c r="L105" s="28"/>
      <c r="M105" s="29"/>
      <c r="N105" s="28"/>
      <c r="O105" s="29"/>
      <c r="P105" s="28"/>
      <c r="Q105" s="29"/>
      <c r="R105" s="28"/>
      <c r="S105" s="29"/>
      <c r="T105" s="28"/>
      <c r="U105" s="31">
        <f>SUM(L105:T105)</f>
        <v>0</v>
      </c>
      <c r="V105" s="32">
        <f>K105+U105</f>
        <v>0</v>
      </c>
    </row>
    <row r="106" spans="1:22" x14ac:dyDescent="0.2">
      <c r="A106" s="35" t="str">
        <f>'Players by Team'!S53</f>
        <v>Aubrie Nolen</v>
      </c>
      <c r="B106" s="28"/>
      <c r="C106" s="29"/>
      <c r="D106" s="28"/>
      <c r="E106" s="29"/>
      <c r="F106" s="28"/>
      <c r="G106" s="29"/>
      <c r="H106" s="28"/>
      <c r="I106" s="29"/>
      <c r="J106" s="28"/>
      <c r="K106" s="30">
        <f>SUM(B106:J106)</f>
        <v>0</v>
      </c>
      <c r="L106" s="28"/>
      <c r="M106" s="29"/>
      <c r="N106" s="28"/>
      <c r="O106" s="29"/>
      <c r="P106" s="28"/>
      <c r="Q106" s="29"/>
      <c r="R106" s="28"/>
      <c r="S106" s="29"/>
      <c r="T106" s="28"/>
      <c r="U106" s="31">
        <f>SUM(L106:T106)</f>
        <v>0</v>
      </c>
      <c r="V106" s="32">
        <f>K106+U106</f>
        <v>0</v>
      </c>
    </row>
    <row r="107" spans="1:22" x14ac:dyDescent="0.2">
      <c r="A107" s="35" t="str">
        <f>'Players by Team'!S54</f>
        <v>Tyler Burtnett</v>
      </c>
      <c r="B107" s="28"/>
      <c r="C107" s="29"/>
      <c r="D107" s="28"/>
      <c r="E107" s="29"/>
      <c r="F107" s="28"/>
      <c r="G107" s="29"/>
      <c r="H107" s="28"/>
      <c r="I107" s="29"/>
      <c r="J107" s="28"/>
      <c r="K107" s="30">
        <f>SUM(B107:J107)</f>
        <v>0</v>
      </c>
      <c r="L107" s="28"/>
      <c r="M107" s="29"/>
      <c r="N107" s="28"/>
      <c r="O107" s="29"/>
      <c r="P107" s="28"/>
      <c r="Q107" s="29"/>
      <c r="R107" s="28"/>
      <c r="S107" s="29"/>
      <c r="T107" s="28"/>
      <c r="U107" s="31">
        <f>SUM(L107:T107)</f>
        <v>0</v>
      </c>
      <c r="V107" s="32">
        <f>K107+U107</f>
        <v>0</v>
      </c>
    </row>
    <row r="109" spans="1:22" ht="15.75" x14ac:dyDescent="0.25">
      <c r="A109" s="42">
        <f>'Players by Team'!M57</f>
        <v>0</v>
      </c>
      <c r="B109" s="12">
        <v>1</v>
      </c>
      <c r="C109" s="12">
        <v>2</v>
      </c>
      <c r="D109" s="12">
        <v>3</v>
      </c>
      <c r="E109" s="12">
        <v>4</v>
      </c>
      <c r="F109" s="12">
        <v>5</v>
      </c>
      <c r="G109" s="12">
        <v>6</v>
      </c>
      <c r="H109" s="12">
        <v>7</v>
      </c>
      <c r="I109" s="12">
        <v>8</v>
      </c>
      <c r="J109" s="12">
        <v>9</v>
      </c>
      <c r="K109" s="14" t="s">
        <v>18</v>
      </c>
      <c r="L109" s="14">
        <v>10</v>
      </c>
      <c r="M109" s="14">
        <v>11</v>
      </c>
      <c r="N109" s="14">
        <v>12</v>
      </c>
      <c r="O109" s="14">
        <v>13</v>
      </c>
      <c r="P109" s="14">
        <v>14</v>
      </c>
      <c r="Q109" s="14">
        <v>15</v>
      </c>
      <c r="R109" s="14">
        <v>16</v>
      </c>
      <c r="S109" s="14">
        <v>17</v>
      </c>
      <c r="T109" s="14">
        <v>18</v>
      </c>
      <c r="U109" s="14" t="s">
        <v>19</v>
      </c>
      <c r="V109" s="14" t="s">
        <v>2</v>
      </c>
    </row>
    <row r="110" spans="1:22" x14ac:dyDescent="0.2">
      <c r="A110" s="35">
        <f>'Players by Team'!M58</f>
        <v>0</v>
      </c>
      <c r="B110" s="28"/>
      <c r="C110" s="29"/>
      <c r="D110" s="28"/>
      <c r="E110" s="29"/>
      <c r="F110" s="28"/>
      <c r="G110" s="29"/>
      <c r="H110" s="28"/>
      <c r="I110" s="29"/>
      <c r="J110" s="28"/>
      <c r="K110" s="30">
        <f>SUM(B110:J110)</f>
        <v>0</v>
      </c>
      <c r="L110" s="28"/>
      <c r="M110" s="29"/>
      <c r="N110" s="28"/>
      <c r="O110" s="29"/>
      <c r="P110" s="28"/>
      <c r="Q110" s="29"/>
      <c r="R110" s="28"/>
      <c r="S110" s="29"/>
      <c r="T110" s="28"/>
      <c r="U110" s="31">
        <f>SUM(L110:T110)</f>
        <v>0</v>
      </c>
      <c r="V110" s="32">
        <f>K110+U110</f>
        <v>0</v>
      </c>
    </row>
    <row r="111" spans="1:22" x14ac:dyDescent="0.2">
      <c r="A111" s="35">
        <f>'Players by Team'!M59</f>
        <v>0</v>
      </c>
      <c r="B111" s="28"/>
      <c r="C111" s="29"/>
      <c r="D111" s="28"/>
      <c r="E111" s="29"/>
      <c r="F111" s="28"/>
      <c r="G111" s="29"/>
      <c r="H111" s="28"/>
      <c r="I111" s="29"/>
      <c r="J111" s="28"/>
      <c r="K111" s="30">
        <f>SUM(B111:J111)</f>
        <v>0</v>
      </c>
      <c r="L111" s="28"/>
      <c r="M111" s="29"/>
      <c r="N111" s="28"/>
      <c r="O111" s="29"/>
      <c r="P111" s="28"/>
      <c r="Q111" s="29"/>
      <c r="R111" s="28"/>
      <c r="S111" s="29"/>
      <c r="T111" s="28"/>
      <c r="U111" s="31">
        <f>SUM(L111:T111)</f>
        <v>0</v>
      </c>
      <c r="V111" s="32">
        <f>K111+U111</f>
        <v>0</v>
      </c>
    </row>
    <row r="112" spans="1:22" x14ac:dyDescent="0.2">
      <c r="A112" s="35">
        <f>'Players by Team'!M60</f>
        <v>0</v>
      </c>
      <c r="B112" s="28"/>
      <c r="C112" s="29"/>
      <c r="D112" s="28"/>
      <c r="E112" s="29"/>
      <c r="F112" s="28"/>
      <c r="G112" s="29"/>
      <c r="H112" s="28"/>
      <c r="I112" s="29"/>
      <c r="J112" s="28"/>
      <c r="K112" s="30">
        <f>SUM(B112:J112)</f>
        <v>0</v>
      </c>
      <c r="L112" s="28"/>
      <c r="M112" s="29"/>
      <c r="N112" s="28"/>
      <c r="O112" s="29"/>
      <c r="P112" s="28"/>
      <c r="Q112" s="29"/>
      <c r="R112" s="28"/>
      <c r="S112" s="29"/>
      <c r="T112" s="28"/>
      <c r="U112" s="31">
        <f>SUM(L112:T112)</f>
        <v>0</v>
      </c>
      <c r="V112" s="32">
        <f>K112+U112</f>
        <v>0</v>
      </c>
    </row>
    <row r="113" spans="1:22" x14ac:dyDescent="0.2">
      <c r="A113" s="35">
        <f>'Players by Team'!M61</f>
        <v>0</v>
      </c>
      <c r="B113" s="28"/>
      <c r="C113" s="29"/>
      <c r="D113" s="28"/>
      <c r="E113" s="29"/>
      <c r="F113" s="28"/>
      <c r="G113" s="29"/>
      <c r="H113" s="28"/>
      <c r="I113" s="29"/>
      <c r="J113" s="28"/>
      <c r="K113" s="30">
        <f>SUM(B113:J113)</f>
        <v>0</v>
      </c>
      <c r="L113" s="28"/>
      <c r="M113" s="29"/>
      <c r="N113" s="28"/>
      <c r="O113" s="29"/>
      <c r="P113" s="28"/>
      <c r="Q113" s="29"/>
      <c r="R113" s="28"/>
      <c r="S113" s="29"/>
      <c r="T113" s="28"/>
      <c r="U113" s="31">
        <f>SUM(L113:T113)</f>
        <v>0</v>
      </c>
      <c r="V113" s="32">
        <f>K113+U113</f>
        <v>0</v>
      </c>
    </row>
    <row r="114" spans="1:22" x14ac:dyDescent="0.2">
      <c r="A114" s="35">
        <f>'Players by Team'!M62</f>
        <v>0</v>
      </c>
      <c r="B114" s="28"/>
      <c r="C114" s="29"/>
      <c r="D114" s="28"/>
      <c r="E114" s="29"/>
      <c r="F114" s="28"/>
      <c r="G114" s="29"/>
      <c r="H114" s="28"/>
      <c r="I114" s="29"/>
      <c r="J114" s="28"/>
      <c r="K114" s="30">
        <f>SUM(B114:J114)</f>
        <v>0</v>
      </c>
      <c r="L114" s="28"/>
      <c r="M114" s="29"/>
      <c r="N114" s="28"/>
      <c r="O114" s="29"/>
      <c r="P114" s="28"/>
      <c r="Q114" s="29"/>
      <c r="R114" s="28"/>
      <c r="S114" s="29"/>
      <c r="T114" s="28"/>
      <c r="U114" s="31">
        <f>SUM(L114:T114)</f>
        <v>0</v>
      </c>
      <c r="V114" s="32">
        <f>K114+U114</f>
        <v>0</v>
      </c>
    </row>
    <row r="116" spans="1:22" ht="15.75" x14ac:dyDescent="0.25">
      <c r="A116" s="42">
        <f>'Players by Team'!S57</f>
        <v>0</v>
      </c>
      <c r="B116" s="12">
        <v>1</v>
      </c>
      <c r="C116" s="12">
        <v>2</v>
      </c>
      <c r="D116" s="12">
        <v>3</v>
      </c>
      <c r="E116" s="12">
        <v>4</v>
      </c>
      <c r="F116" s="12">
        <v>5</v>
      </c>
      <c r="G116" s="12">
        <v>6</v>
      </c>
      <c r="H116" s="12">
        <v>7</v>
      </c>
      <c r="I116" s="12">
        <v>8</v>
      </c>
      <c r="J116" s="12">
        <v>9</v>
      </c>
      <c r="K116" s="14" t="s">
        <v>18</v>
      </c>
      <c r="L116" s="14">
        <v>10</v>
      </c>
      <c r="M116" s="14">
        <v>11</v>
      </c>
      <c r="N116" s="14">
        <v>12</v>
      </c>
      <c r="O116" s="14">
        <v>13</v>
      </c>
      <c r="P116" s="14">
        <v>14</v>
      </c>
      <c r="Q116" s="14">
        <v>15</v>
      </c>
      <c r="R116" s="14">
        <v>16</v>
      </c>
      <c r="S116" s="14">
        <v>17</v>
      </c>
      <c r="T116" s="14">
        <v>18</v>
      </c>
      <c r="U116" s="14" t="s">
        <v>19</v>
      </c>
      <c r="V116" s="14" t="s">
        <v>2</v>
      </c>
    </row>
    <row r="117" spans="1:22" x14ac:dyDescent="0.2">
      <c r="A117" s="35">
        <f>'Players by Team'!S58</f>
        <v>0</v>
      </c>
      <c r="B117" s="28"/>
      <c r="C117" s="29"/>
      <c r="D117" s="28"/>
      <c r="E117" s="29"/>
      <c r="F117" s="28"/>
      <c r="G117" s="29"/>
      <c r="H117" s="28"/>
      <c r="I117" s="29"/>
      <c r="J117" s="28"/>
      <c r="K117" s="30">
        <f>SUM(B117:J117)</f>
        <v>0</v>
      </c>
      <c r="L117" s="28"/>
      <c r="M117" s="29"/>
      <c r="N117" s="28"/>
      <c r="O117" s="29"/>
      <c r="P117" s="28"/>
      <c r="Q117" s="29"/>
      <c r="R117" s="28"/>
      <c r="S117" s="29"/>
      <c r="T117" s="28"/>
      <c r="U117" s="31">
        <f>SUM(L117:T117)</f>
        <v>0</v>
      </c>
      <c r="V117" s="32">
        <f>K117+U117</f>
        <v>0</v>
      </c>
    </row>
    <row r="118" spans="1:22" x14ac:dyDescent="0.2">
      <c r="A118" s="35">
        <f>'Players by Team'!S59</f>
        <v>0</v>
      </c>
      <c r="B118" s="28"/>
      <c r="C118" s="29"/>
      <c r="D118" s="28"/>
      <c r="E118" s="29"/>
      <c r="F118" s="28"/>
      <c r="G118" s="29"/>
      <c r="H118" s="28"/>
      <c r="I118" s="29"/>
      <c r="J118" s="28"/>
      <c r="K118" s="30">
        <f>SUM(B118:J118)</f>
        <v>0</v>
      </c>
      <c r="L118" s="28"/>
      <c r="M118" s="29"/>
      <c r="N118" s="28"/>
      <c r="O118" s="29"/>
      <c r="P118" s="28"/>
      <c r="Q118" s="29"/>
      <c r="R118" s="28"/>
      <c r="S118" s="29"/>
      <c r="T118" s="28"/>
      <c r="U118" s="31">
        <f>SUM(L118:T118)</f>
        <v>0</v>
      </c>
      <c r="V118" s="32">
        <f>K118+U118</f>
        <v>0</v>
      </c>
    </row>
    <row r="119" spans="1:22" x14ac:dyDescent="0.2">
      <c r="A119" s="35">
        <f>'Players by Team'!S60</f>
        <v>0</v>
      </c>
      <c r="B119" s="28"/>
      <c r="C119" s="29"/>
      <c r="D119" s="28"/>
      <c r="E119" s="29"/>
      <c r="F119" s="28"/>
      <c r="G119" s="29"/>
      <c r="H119" s="28"/>
      <c r="I119" s="29"/>
      <c r="J119" s="28"/>
      <c r="K119" s="30">
        <f>SUM(B119:J119)</f>
        <v>0</v>
      </c>
      <c r="L119" s="28"/>
      <c r="M119" s="29"/>
      <c r="N119" s="28"/>
      <c r="O119" s="29"/>
      <c r="P119" s="28"/>
      <c r="Q119" s="29"/>
      <c r="R119" s="28"/>
      <c r="S119" s="29"/>
      <c r="T119" s="28"/>
      <c r="U119" s="31">
        <f>SUM(L119:T119)</f>
        <v>0</v>
      </c>
      <c r="V119" s="32">
        <f>K119+U119</f>
        <v>0</v>
      </c>
    </row>
    <row r="120" spans="1:22" x14ac:dyDescent="0.2">
      <c r="A120" s="35">
        <f>'Players by Team'!S61</f>
        <v>0</v>
      </c>
      <c r="B120" s="28"/>
      <c r="C120" s="29"/>
      <c r="D120" s="28"/>
      <c r="E120" s="29"/>
      <c r="F120" s="28"/>
      <c r="G120" s="29"/>
      <c r="H120" s="28"/>
      <c r="I120" s="29"/>
      <c r="J120" s="28"/>
      <c r="K120" s="30">
        <f>SUM(B120:J120)</f>
        <v>0</v>
      </c>
      <c r="L120" s="28"/>
      <c r="M120" s="29"/>
      <c r="N120" s="28"/>
      <c r="O120" s="29"/>
      <c r="P120" s="28"/>
      <c r="Q120" s="29"/>
      <c r="R120" s="28"/>
      <c r="S120" s="29"/>
      <c r="T120" s="28"/>
      <c r="U120" s="31">
        <f>SUM(L120:T120)</f>
        <v>0</v>
      </c>
      <c r="V120" s="32">
        <f>K120+U120</f>
        <v>0</v>
      </c>
    </row>
    <row r="121" spans="1:22" x14ac:dyDescent="0.2">
      <c r="A121" s="35">
        <f>'Players by Team'!S62</f>
        <v>0</v>
      </c>
      <c r="B121" s="28"/>
      <c r="C121" s="29"/>
      <c r="D121" s="28"/>
      <c r="E121" s="29"/>
      <c r="F121" s="28"/>
      <c r="G121" s="29"/>
      <c r="H121" s="28"/>
      <c r="I121" s="29"/>
      <c r="J121" s="28"/>
      <c r="K121" s="30">
        <f>SUM(B121:J121)</f>
        <v>0</v>
      </c>
      <c r="L121" s="28"/>
      <c r="M121" s="29"/>
      <c r="N121" s="28"/>
      <c r="O121" s="29"/>
      <c r="P121" s="28"/>
      <c r="Q121" s="29"/>
      <c r="R121" s="28"/>
      <c r="S121" s="29"/>
      <c r="T121" s="28"/>
      <c r="U121" s="31">
        <f>SUM(L121:T121)</f>
        <v>0</v>
      </c>
      <c r="V121" s="32">
        <f>K121+U121</f>
        <v>0</v>
      </c>
    </row>
    <row r="123" spans="1:22" ht="15.75" x14ac:dyDescent="0.25">
      <c r="A123" s="42" t="e">
        <f>'Players by Team'!#REF!</f>
        <v>#REF!</v>
      </c>
      <c r="B123" s="12">
        <v>1</v>
      </c>
      <c r="C123" s="12">
        <v>2</v>
      </c>
      <c r="D123" s="12">
        <v>3</v>
      </c>
      <c r="E123" s="12">
        <v>4</v>
      </c>
      <c r="F123" s="12">
        <v>5</v>
      </c>
      <c r="G123" s="12">
        <v>6</v>
      </c>
      <c r="H123" s="12">
        <v>7</v>
      </c>
      <c r="I123" s="12">
        <v>8</v>
      </c>
      <c r="J123" s="12">
        <v>9</v>
      </c>
      <c r="K123" s="14" t="s">
        <v>18</v>
      </c>
      <c r="L123" s="14">
        <v>10</v>
      </c>
      <c r="M123" s="14">
        <v>11</v>
      </c>
      <c r="N123" s="14">
        <v>12</v>
      </c>
      <c r="O123" s="14">
        <v>13</v>
      </c>
      <c r="P123" s="14">
        <v>14</v>
      </c>
      <c r="Q123" s="14">
        <v>15</v>
      </c>
      <c r="R123" s="14">
        <v>16</v>
      </c>
      <c r="S123" s="14">
        <v>17</v>
      </c>
      <c r="T123" s="14">
        <v>18</v>
      </c>
      <c r="U123" s="14" t="s">
        <v>19</v>
      </c>
      <c r="V123" s="14" t="s">
        <v>2</v>
      </c>
    </row>
    <row r="124" spans="1:22" x14ac:dyDescent="0.2">
      <c r="A124" s="35" t="e">
        <f>'Players by Team'!#REF!</f>
        <v>#REF!</v>
      </c>
      <c r="B124" s="28"/>
      <c r="C124" s="29"/>
      <c r="D124" s="28"/>
      <c r="E124" s="29"/>
      <c r="F124" s="28"/>
      <c r="G124" s="29"/>
      <c r="H124" s="28"/>
      <c r="I124" s="29"/>
      <c r="J124" s="28"/>
      <c r="K124" s="30">
        <f>SUM(B124:J124)</f>
        <v>0</v>
      </c>
      <c r="L124" s="28"/>
      <c r="M124" s="29"/>
      <c r="N124" s="28"/>
      <c r="O124" s="29"/>
      <c r="P124" s="28"/>
      <c r="Q124" s="29"/>
      <c r="R124" s="28"/>
      <c r="S124" s="29"/>
      <c r="T124" s="28"/>
      <c r="U124" s="31">
        <f>SUM(L124:T124)</f>
        <v>0</v>
      </c>
      <c r="V124" s="32">
        <f>K124+U124</f>
        <v>0</v>
      </c>
    </row>
    <row r="125" spans="1:22" x14ac:dyDescent="0.2">
      <c r="A125" s="35" t="e">
        <f>'Players by Team'!#REF!</f>
        <v>#REF!</v>
      </c>
      <c r="B125" s="28"/>
      <c r="C125" s="29"/>
      <c r="D125" s="28"/>
      <c r="E125" s="29"/>
      <c r="F125" s="28"/>
      <c r="G125" s="29"/>
      <c r="H125" s="28"/>
      <c r="I125" s="29"/>
      <c r="J125" s="28"/>
      <c r="K125" s="30">
        <f>SUM(B125:J125)</f>
        <v>0</v>
      </c>
      <c r="L125" s="28"/>
      <c r="M125" s="29"/>
      <c r="N125" s="28"/>
      <c r="O125" s="29"/>
      <c r="P125" s="28"/>
      <c r="Q125" s="29"/>
      <c r="R125" s="28"/>
      <c r="S125" s="29"/>
      <c r="T125" s="28"/>
      <c r="U125" s="31">
        <f>SUM(L125:T125)</f>
        <v>0</v>
      </c>
      <c r="V125" s="32">
        <f>K125+U125</f>
        <v>0</v>
      </c>
    </row>
    <row r="126" spans="1:22" x14ac:dyDescent="0.2">
      <c r="A126" s="35" t="e">
        <f>'Players by Team'!#REF!</f>
        <v>#REF!</v>
      </c>
      <c r="B126" s="28"/>
      <c r="C126" s="29"/>
      <c r="D126" s="28"/>
      <c r="E126" s="29"/>
      <c r="F126" s="28"/>
      <c r="G126" s="29"/>
      <c r="H126" s="28"/>
      <c r="I126" s="29"/>
      <c r="J126" s="28"/>
      <c r="K126" s="30">
        <f>SUM(B126:J126)</f>
        <v>0</v>
      </c>
      <c r="L126" s="28"/>
      <c r="M126" s="29"/>
      <c r="N126" s="28"/>
      <c r="O126" s="29"/>
      <c r="P126" s="28"/>
      <c r="Q126" s="29"/>
      <c r="R126" s="28"/>
      <c r="S126" s="29"/>
      <c r="T126" s="28"/>
      <c r="U126" s="31">
        <f>SUM(L126:T126)</f>
        <v>0</v>
      </c>
      <c r="V126" s="32">
        <f>K126+U126</f>
        <v>0</v>
      </c>
    </row>
    <row r="127" spans="1:22" x14ac:dyDescent="0.2">
      <c r="A127" s="35" t="e">
        <f>'Players by Team'!#REF!</f>
        <v>#REF!</v>
      </c>
      <c r="B127" s="28"/>
      <c r="C127" s="29"/>
      <c r="D127" s="28"/>
      <c r="E127" s="29"/>
      <c r="F127" s="28"/>
      <c r="G127" s="29"/>
      <c r="H127" s="28"/>
      <c r="I127" s="29"/>
      <c r="J127" s="28"/>
      <c r="K127" s="30">
        <f>SUM(B127:J127)</f>
        <v>0</v>
      </c>
      <c r="L127" s="28"/>
      <c r="M127" s="29"/>
      <c r="N127" s="28"/>
      <c r="O127" s="29"/>
      <c r="P127" s="28"/>
      <c r="Q127" s="29"/>
      <c r="R127" s="28"/>
      <c r="S127" s="29"/>
      <c r="T127" s="28"/>
      <c r="U127" s="31">
        <f>SUM(L127:T127)</f>
        <v>0</v>
      </c>
      <c r="V127" s="32">
        <f>K127+U127</f>
        <v>0</v>
      </c>
    </row>
    <row r="128" spans="1:22" x14ac:dyDescent="0.2">
      <c r="A128" s="35" t="e">
        <f>'Players by Team'!#REF!</f>
        <v>#REF!</v>
      </c>
      <c r="B128" s="28"/>
      <c r="C128" s="29"/>
      <c r="D128" s="28"/>
      <c r="E128" s="29"/>
      <c r="F128" s="28"/>
      <c r="G128" s="29"/>
      <c r="H128" s="28"/>
      <c r="I128" s="29"/>
      <c r="J128" s="28"/>
      <c r="K128" s="30">
        <f>SUM(B128:J128)</f>
        <v>0</v>
      </c>
      <c r="L128" s="28"/>
      <c r="M128" s="29"/>
      <c r="N128" s="28"/>
      <c r="O128" s="29"/>
      <c r="P128" s="28"/>
      <c r="Q128" s="29"/>
      <c r="R128" s="28"/>
      <c r="S128" s="29"/>
      <c r="T128" s="28"/>
      <c r="U128" s="31">
        <f>SUM(L128:T128)</f>
        <v>0</v>
      </c>
      <c r="V128" s="32">
        <f>K128+U128</f>
        <v>0</v>
      </c>
    </row>
    <row r="130" spans="1:22" ht="15.75" x14ac:dyDescent="0.25">
      <c r="A130" s="42" t="e">
        <f>'Players by Team'!#REF!</f>
        <v>#REF!</v>
      </c>
      <c r="B130" s="12">
        <v>1</v>
      </c>
      <c r="C130" s="12">
        <v>2</v>
      </c>
      <c r="D130" s="12">
        <v>3</v>
      </c>
      <c r="E130" s="12">
        <v>4</v>
      </c>
      <c r="F130" s="12">
        <v>5</v>
      </c>
      <c r="G130" s="12">
        <v>6</v>
      </c>
      <c r="H130" s="12">
        <v>7</v>
      </c>
      <c r="I130" s="12">
        <v>8</v>
      </c>
      <c r="J130" s="12">
        <v>9</v>
      </c>
      <c r="K130" s="14" t="s">
        <v>18</v>
      </c>
      <c r="L130" s="14">
        <v>10</v>
      </c>
      <c r="M130" s="14">
        <v>11</v>
      </c>
      <c r="N130" s="14">
        <v>12</v>
      </c>
      <c r="O130" s="14">
        <v>13</v>
      </c>
      <c r="P130" s="14">
        <v>14</v>
      </c>
      <c r="Q130" s="14">
        <v>15</v>
      </c>
      <c r="R130" s="14">
        <v>16</v>
      </c>
      <c r="S130" s="14">
        <v>17</v>
      </c>
      <c r="T130" s="14">
        <v>18</v>
      </c>
      <c r="U130" s="14" t="s">
        <v>19</v>
      </c>
      <c r="V130" s="14" t="s">
        <v>2</v>
      </c>
    </row>
    <row r="131" spans="1:22" x14ac:dyDescent="0.2">
      <c r="A131" s="35" t="e">
        <f>'Players by Team'!#REF!</f>
        <v>#REF!</v>
      </c>
      <c r="B131" s="28"/>
      <c r="C131" s="29"/>
      <c r="D131" s="28"/>
      <c r="E131" s="29"/>
      <c r="F131" s="28"/>
      <c r="G131" s="29"/>
      <c r="H131" s="28"/>
      <c r="I131" s="29"/>
      <c r="J131" s="28"/>
      <c r="K131" s="30">
        <f>SUM(B131:J131)</f>
        <v>0</v>
      </c>
      <c r="L131" s="28"/>
      <c r="M131" s="29"/>
      <c r="N131" s="28"/>
      <c r="O131" s="29"/>
      <c r="P131" s="28"/>
      <c r="Q131" s="29"/>
      <c r="R131" s="28"/>
      <c r="S131" s="29"/>
      <c r="T131" s="28"/>
      <c r="U131" s="31">
        <f>SUM(L131:T131)</f>
        <v>0</v>
      </c>
      <c r="V131" s="32">
        <f>K131+U131</f>
        <v>0</v>
      </c>
    </row>
    <row r="132" spans="1:22" x14ac:dyDescent="0.2">
      <c r="A132" s="35" t="e">
        <f>'Players by Team'!#REF!</f>
        <v>#REF!</v>
      </c>
      <c r="B132" s="28"/>
      <c r="C132" s="29"/>
      <c r="D132" s="28"/>
      <c r="E132" s="29"/>
      <c r="F132" s="28"/>
      <c r="G132" s="29"/>
      <c r="H132" s="28"/>
      <c r="I132" s="29"/>
      <c r="J132" s="28"/>
      <c r="K132" s="30">
        <f>SUM(B132:J132)</f>
        <v>0</v>
      </c>
      <c r="L132" s="28"/>
      <c r="M132" s="29"/>
      <c r="N132" s="28"/>
      <c r="O132" s="29"/>
      <c r="P132" s="28"/>
      <c r="Q132" s="29"/>
      <c r="R132" s="28"/>
      <c r="S132" s="29"/>
      <c r="T132" s="28"/>
      <c r="U132" s="31">
        <f>SUM(L132:T132)</f>
        <v>0</v>
      </c>
      <c r="V132" s="32">
        <f>K132+U132</f>
        <v>0</v>
      </c>
    </row>
    <row r="133" spans="1:22" x14ac:dyDescent="0.2">
      <c r="A133" s="35" t="e">
        <f>'Players by Team'!#REF!</f>
        <v>#REF!</v>
      </c>
      <c r="B133" s="28"/>
      <c r="C133" s="29"/>
      <c r="D133" s="28"/>
      <c r="E133" s="29"/>
      <c r="F133" s="28"/>
      <c r="G133" s="29"/>
      <c r="H133" s="28"/>
      <c r="I133" s="29"/>
      <c r="J133" s="28"/>
      <c r="K133" s="30">
        <f>SUM(B133:J133)</f>
        <v>0</v>
      </c>
      <c r="L133" s="28"/>
      <c r="M133" s="29"/>
      <c r="N133" s="28"/>
      <c r="O133" s="29"/>
      <c r="P133" s="28"/>
      <c r="Q133" s="29"/>
      <c r="R133" s="28"/>
      <c r="S133" s="29"/>
      <c r="T133" s="28"/>
      <c r="U133" s="31">
        <f>SUM(L133:T133)</f>
        <v>0</v>
      </c>
      <c r="V133" s="32">
        <f>K133+U133</f>
        <v>0</v>
      </c>
    </row>
    <row r="134" spans="1:22" x14ac:dyDescent="0.2">
      <c r="A134" s="35" t="e">
        <f>'Players by Team'!#REF!</f>
        <v>#REF!</v>
      </c>
      <c r="B134" s="28"/>
      <c r="C134" s="29"/>
      <c r="D134" s="28"/>
      <c r="E134" s="29"/>
      <c r="F134" s="28"/>
      <c r="G134" s="29"/>
      <c r="H134" s="28"/>
      <c r="I134" s="29"/>
      <c r="J134" s="28"/>
      <c r="K134" s="30">
        <f>SUM(B134:J134)</f>
        <v>0</v>
      </c>
      <c r="L134" s="28"/>
      <c r="M134" s="29"/>
      <c r="N134" s="28"/>
      <c r="O134" s="29"/>
      <c r="P134" s="28"/>
      <c r="Q134" s="29"/>
      <c r="R134" s="28"/>
      <c r="S134" s="29"/>
      <c r="T134" s="28"/>
      <c r="U134" s="31">
        <f>SUM(L134:T134)</f>
        <v>0</v>
      </c>
      <c r="V134" s="32">
        <f>K134+U134</f>
        <v>0</v>
      </c>
    </row>
    <row r="135" spans="1:22" x14ac:dyDescent="0.2">
      <c r="A135" s="35" t="e">
        <f>'Players by Team'!#REF!</f>
        <v>#REF!</v>
      </c>
      <c r="B135" s="28"/>
      <c r="C135" s="29"/>
      <c r="D135" s="28"/>
      <c r="E135" s="29"/>
      <c r="F135" s="28"/>
      <c r="G135" s="29"/>
      <c r="H135" s="28"/>
      <c r="I135" s="29"/>
      <c r="J135" s="28"/>
      <c r="K135" s="30">
        <f>SUM(B135:J135)</f>
        <v>0</v>
      </c>
      <c r="L135" s="28"/>
      <c r="M135" s="29"/>
      <c r="N135" s="28"/>
      <c r="O135" s="29"/>
      <c r="P135" s="28"/>
      <c r="Q135" s="29"/>
      <c r="R135" s="28"/>
      <c r="S135" s="29"/>
      <c r="T135" s="28"/>
      <c r="U135" s="31">
        <f>SUM(L135:T135)</f>
        <v>0</v>
      </c>
      <c r="V135" s="32">
        <f>K135+U135</f>
        <v>0</v>
      </c>
    </row>
    <row r="137" spans="1:22" ht="15.75" x14ac:dyDescent="0.25">
      <c r="A137" s="42" t="str">
        <f>'Players by Team'!A65</f>
        <v>MEDALIST</v>
      </c>
      <c r="B137" s="12">
        <v>1</v>
      </c>
      <c r="C137" s="12">
        <v>2</v>
      </c>
      <c r="D137" s="12">
        <v>3</v>
      </c>
      <c r="E137" s="12">
        <v>4</v>
      </c>
      <c r="F137" s="12">
        <v>5</v>
      </c>
      <c r="G137" s="12">
        <v>6</v>
      </c>
      <c r="H137" s="12">
        <v>7</v>
      </c>
      <c r="I137" s="12">
        <v>8</v>
      </c>
      <c r="J137" s="12">
        <v>9</v>
      </c>
      <c r="K137" s="14" t="s">
        <v>18</v>
      </c>
      <c r="L137" s="14">
        <v>10</v>
      </c>
      <c r="M137" s="14">
        <v>11</v>
      </c>
      <c r="N137" s="14">
        <v>12</v>
      </c>
      <c r="O137" s="14">
        <v>13</v>
      </c>
      <c r="P137" s="14">
        <v>14</v>
      </c>
      <c r="Q137" s="14">
        <v>15</v>
      </c>
      <c r="R137" s="14">
        <v>16</v>
      </c>
      <c r="S137" s="14">
        <v>17</v>
      </c>
      <c r="T137" s="14">
        <v>18</v>
      </c>
      <c r="U137" s="14" t="s">
        <v>19</v>
      </c>
      <c r="V137" s="14" t="s">
        <v>2</v>
      </c>
    </row>
    <row r="138" spans="1:22" x14ac:dyDescent="0.2">
      <c r="A138" s="35" t="str">
        <f>'Players by Team'!A66</f>
        <v>Madison Ude</v>
      </c>
      <c r="B138" s="28"/>
      <c r="C138" s="29"/>
      <c r="D138" s="28"/>
      <c r="E138" s="29"/>
      <c r="F138" s="28"/>
      <c r="G138" s="29"/>
      <c r="H138" s="28"/>
      <c r="I138" s="29"/>
      <c r="J138" s="28"/>
      <c r="K138" s="30">
        <f>SUM(B138:J138)</f>
        <v>0</v>
      </c>
      <c r="L138" s="28"/>
      <c r="M138" s="29"/>
      <c r="N138" s="28"/>
      <c r="O138" s="29"/>
      <c r="P138" s="28"/>
      <c r="Q138" s="29"/>
      <c r="R138" s="28"/>
      <c r="S138" s="29"/>
      <c r="T138" s="28"/>
      <c r="U138" s="31">
        <f>SUM(L138:T138)</f>
        <v>0</v>
      </c>
      <c r="V138" s="32">
        <f>K138+U138</f>
        <v>0</v>
      </c>
    </row>
    <row r="139" spans="1:22" x14ac:dyDescent="0.2">
      <c r="A139" s="35" t="str">
        <f>'Players by Team'!A67</f>
        <v>Ava Schone</v>
      </c>
      <c r="B139" s="28"/>
      <c r="C139" s="29"/>
      <c r="D139" s="28"/>
      <c r="E139" s="29"/>
      <c r="F139" s="28"/>
      <c r="G139" s="29"/>
      <c r="H139" s="28"/>
      <c r="I139" s="29"/>
      <c r="J139" s="28"/>
      <c r="K139" s="30">
        <f>SUM(B139:J139)</f>
        <v>0</v>
      </c>
      <c r="L139" s="28"/>
      <c r="M139" s="29"/>
      <c r="N139" s="28"/>
      <c r="O139" s="29"/>
      <c r="P139" s="28"/>
      <c r="Q139" s="29"/>
      <c r="R139" s="28"/>
      <c r="S139" s="29"/>
      <c r="T139" s="28"/>
      <c r="U139" s="31">
        <f>SUM(L139:T139)</f>
        <v>0</v>
      </c>
      <c r="V139" s="32">
        <f>K139+U139</f>
        <v>0</v>
      </c>
    </row>
    <row r="140" spans="1:22" x14ac:dyDescent="0.2">
      <c r="A140" s="35" t="str">
        <f>'Players by Team'!A68</f>
        <v>Grace Po</v>
      </c>
      <c r="B140" s="28"/>
      <c r="C140" s="29"/>
      <c r="D140" s="28"/>
      <c r="E140" s="29"/>
      <c r="F140" s="28"/>
      <c r="G140" s="29"/>
      <c r="H140" s="28"/>
      <c r="I140" s="29"/>
      <c r="J140" s="28"/>
      <c r="K140" s="30">
        <f>SUM(B140:J140)</f>
        <v>0</v>
      </c>
      <c r="L140" s="28"/>
      <c r="M140" s="29"/>
      <c r="N140" s="28"/>
      <c r="O140" s="29"/>
      <c r="P140" s="28"/>
      <c r="Q140" s="29"/>
      <c r="R140" s="28"/>
      <c r="S140" s="29"/>
      <c r="T140" s="28"/>
      <c r="U140" s="31">
        <f>SUM(L140:T140)</f>
        <v>0</v>
      </c>
      <c r="V140" s="32">
        <f>K140+U140</f>
        <v>0</v>
      </c>
    </row>
    <row r="141" spans="1:22" x14ac:dyDescent="0.2">
      <c r="A141" s="35" t="str">
        <f>'Players by Team'!A69</f>
        <v>Jordan Bianco</v>
      </c>
      <c r="B141" s="28"/>
      <c r="C141" s="29"/>
      <c r="D141" s="28"/>
      <c r="E141" s="29"/>
      <c r="F141" s="28"/>
      <c r="G141" s="29"/>
      <c r="H141" s="28"/>
      <c r="I141" s="29"/>
      <c r="J141" s="28"/>
      <c r="K141" s="30">
        <f>SUM(B141:J141)</f>
        <v>0</v>
      </c>
      <c r="L141" s="28"/>
      <c r="M141" s="29"/>
      <c r="N141" s="28"/>
      <c r="O141" s="29"/>
      <c r="P141" s="28"/>
      <c r="Q141" s="29"/>
      <c r="R141" s="28"/>
      <c r="S141" s="29"/>
      <c r="T141" s="28"/>
      <c r="U141" s="31">
        <f>SUM(L141:T141)</f>
        <v>0</v>
      </c>
      <c r="V141" s="32">
        <f>K141+U141</f>
        <v>0</v>
      </c>
    </row>
    <row r="142" spans="1:22" x14ac:dyDescent="0.2">
      <c r="A142" s="35" t="str">
        <f>'Players by Team'!A70</f>
        <v>Lauren Patterson</v>
      </c>
      <c r="B142" s="28"/>
      <c r="C142" s="29"/>
      <c r="D142" s="28"/>
      <c r="E142" s="29"/>
      <c r="F142" s="28"/>
      <c r="G142" s="29"/>
      <c r="H142" s="28"/>
      <c r="I142" s="29"/>
      <c r="J142" s="28"/>
      <c r="K142" s="30">
        <f>SUM(B142:J142)</f>
        <v>0</v>
      </c>
      <c r="L142" s="28"/>
      <c r="M142" s="29"/>
      <c r="N142" s="28"/>
      <c r="O142" s="29"/>
      <c r="P142" s="28"/>
      <c r="Q142" s="29"/>
      <c r="R142" s="28"/>
      <c r="S142" s="29"/>
      <c r="T142" s="28"/>
      <c r="U142" s="31">
        <f>SUM(L142:T142)</f>
        <v>0</v>
      </c>
      <c r="V142" s="32">
        <f>K142+U142</f>
        <v>0</v>
      </c>
    </row>
    <row r="144" spans="1:22" ht="15.75" x14ac:dyDescent="0.25">
      <c r="A144" s="42" t="str">
        <f>'Players by Team'!G65</f>
        <v>MEDALIST</v>
      </c>
      <c r="B144" s="12">
        <v>1</v>
      </c>
      <c r="C144" s="12">
        <v>2</v>
      </c>
      <c r="D144" s="12">
        <v>3</v>
      </c>
      <c r="E144" s="12">
        <v>4</v>
      </c>
      <c r="F144" s="12">
        <v>5</v>
      </c>
      <c r="G144" s="12">
        <v>6</v>
      </c>
      <c r="H144" s="12">
        <v>7</v>
      </c>
      <c r="I144" s="12">
        <v>8</v>
      </c>
      <c r="J144" s="12">
        <v>9</v>
      </c>
      <c r="K144" s="14" t="s">
        <v>18</v>
      </c>
      <c r="L144" s="14">
        <v>10</v>
      </c>
      <c r="M144" s="14">
        <v>11</v>
      </c>
      <c r="N144" s="14">
        <v>12</v>
      </c>
      <c r="O144" s="14">
        <v>13</v>
      </c>
      <c r="P144" s="14">
        <v>14</v>
      </c>
      <c r="Q144" s="14">
        <v>15</v>
      </c>
      <c r="R144" s="14">
        <v>16</v>
      </c>
      <c r="S144" s="14">
        <v>17</v>
      </c>
      <c r="T144" s="14">
        <v>18</v>
      </c>
      <c r="U144" s="14" t="s">
        <v>19</v>
      </c>
      <c r="V144" s="14" t="s">
        <v>2</v>
      </c>
    </row>
    <row r="145" spans="1:22" x14ac:dyDescent="0.2">
      <c r="A145" s="35" t="str">
        <f>'Players by Team'!G66</f>
        <v>Madison Venegas</v>
      </c>
      <c r="B145" s="28"/>
      <c r="C145" s="29"/>
      <c r="D145" s="28"/>
      <c r="E145" s="29"/>
      <c r="F145" s="28"/>
      <c r="G145" s="29"/>
      <c r="H145" s="28"/>
      <c r="I145" s="29"/>
      <c r="J145" s="28"/>
      <c r="K145" s="30">
        <f>SUM(B145:J145)</f>
        <v>0</v>
      </c>
      <c r="L145" s="28"/>
      <c r="M145" s="29"/>
      <c r="N145" s="28"/>
      <c r="O145" s="29"/>
      <c r="P145" s="28"/>
      <c r="Q145" s="29"/>
      <c r="R145" s="28"/>
      <c r="S145" s="29"/>
      <c r="T145" s="28"/>
      <c r="U145" s="31">
        <f>SUM(L145:T145)</f>
        <v>0</v>
      </c>
      <c r="V145" s="32">
        <f>K145+U145</f>
        <v>0</v>
      </c>
    </row>
    <row r="146" spans="1:22" x14ac:dyDescent="0.2">
      <c r="A146" s="35" t="str">
        <f>'Players by Team'!G67</f>
        <v>Adaline Ochoa</v>
      </c>
      <c r="B146" s="28"/>
      <c r="C146" s="29"/>
      <c r="D146" s="28"/>
      <c r="E146" s="29"/>
      <c r="F146" s="28"/>
      <c r="G146" s="29"/>
      <c r="H146" s="28"/>
      <c r="I146" s="29"/>
      <c r="J146" s="28"/>
      <c r="K146" s="30">
        <f>SUM(B146:J146)</f>
        <v>0</v>
      </c>
      <c r="L146" s="28"/>
      <c r="M146" s="29"/>
      <c r="N146" s="28"/>
      <c r="O146" s="29"/>
      <c r="P146" s="28"/>
      <c r="Q146" s="29"/>
      <c r="R146" s="28"/>
      <c r="S146" s="29"/>
      <c r="T146" s="28"/>
      <c r="U146" s="31">
        <f>SUM(L146:T146)</f>
        <v>0</v>
      </c>
      <c r="V146" s="32">
        <f>K146+U146</f>
        <v>0</v>
      </c>
    </row>
    <row r="147" spans="1:22" x14ac:dyDescent="0.2">
      <c r="A147" s="35" t="str">
        <f>'Players by Team'!G68</f>
        <v>Aurora Bolding</v>
      </c>
      <c r="B147" s="28"/>
      <c r="C147" s="29"/>
      <c r="D147" s="28"/>
      <c r="E147" s="29"/>
      <c r="F147" s="28"/>
      <c r="G147" s="29"/>
      <c r="H147" s="28"/>
      <c r="I147" s="29"/>
      <c r="J147" s="28"/>
      <c r="K147" s="30">
        <f>SUM(B147:J147)</f>
        <v>0</v>
      </c>
      <c r="L147" s="28"/>
      <c r="M147" s="29"/>
      <c r="N147" s="28"/>
      <c r="O147" s="29"/>
      <c r="P147" s="28"/>
      <c r="Q147" s="29"/>
      <c r="R147" s="28"/>
      <c r="S147" s="29"/>
      <c r="T147" s="28"/>
      <c r="U147" s="31">
        <f>SUM(L147:T147)</f>
        <v>0</v>
      </c>
      <c r="V147" s="32">
        <f>K147+U147</f>
        <v>0</v>
      </c>
    </row>
    <row r="148" spans="1:22" x14ac:dyDescent="0.2">
      <c r="A148" s="35" t="str">
        <f>'Players by Team'!G69</f>
        <v>Divya Madireddi</v>
      </c>
      <c r="B148" s="28"/>
      <c r="C148" s="29"/>
      <c r="D148" s="28"/>
      <c r="E148" s="29"/>
      <c r="F148" s="28"/>
      <c r="G148" s="29"/>
      <c r="H148" s="28"/>
      <c r="I148" s="29"/>
      <c r="J148" s="28"/>
      <c r="K148" s="30">
        <f>SUM(B148:J148)</f>
        <v>0</v>
      </c>
      <c r="L148" s="28"/>
      <c r="M148" s="29"/>
      <c r="N148" s="28"/>
      <c r="O148" s="29"/>
      <c r="P148" s="28"/>
      <c r="Q148" s="29"/>
      <c r="R148" s="28"/>
      <c r="S148" s="29"/>
      <c r="T148" s="28"/>
      <c r="U148" s="31">
        <f>SUM(L148:T148)</f>
        <v>0</v>
      </c>
      <c r="V148" s="32">
        <f>K148+U148</f>
        <v>0</v>
      </c>
    </row>
    <row r="149" spans="1:22" x14ac:dyDescent="0.2">
      <c r="A149" s="35" t="str">
        <f>'Players by Team'!G70</f>
        <v>Emma Kunsky</v>
      </c>
      <c r="B149" s="28"/>
      <c r="C149" s="29"/>
      <c r="D149" s="28"/>
      <c r="E149" s="29"/>
      <c r="F149" s="28"/>
      <c r="G149" s="29"/>
      <c r="H149" s="28"/>
      <c r="I149" s="29"/>
      <c r="J149" s="28"/>
      <c r="K149" s="30">
        <f>SUM(B149:J149)</f>
        <v>0</v>
      </c>
      <c r="L149" s="28"/>
      <c r="M149" s="29"/>
      <c r="N149" s="28"/>
      <c r="O149" s="29"/>
      <c r="P149" s="28"/>
      <c r="Q149" s="29"/>
      <c r="R149" s="28"/>
      <c r="S149" s="29"/>
      <c r="T149" s="28"/>
      <c r="U149" s="31">
        <f>SUM(L149:T149)</f>
        <v>0</v>
      </c>
      <c r="V149" s="32">
        <f>K149+U149</f>
        <v>0</v>
      </c>
    </row>
  </sheetData>
  <sheetProtection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149"/>
  <sheetViews>
    <sheetView zoomScale="85" zoomScaleNormal="85" workbookViewId="0">
      <selection activeCell="D25" sqref="D25:D29"/>
    </sheetView>
  </sheetViews>
  <sheetFormatPr defaultColWidth="8.6640625" defaultRowHeight="15" x14ac:dyDescent="0.2"/>
  <cols>
    <col min="1" max="1" width="27.44140625" style="6" bestFit="1" customWidth="1"/>
    <col min="2" max="10" width="3.6640625" customWidth="1"/>
    <col min="11" max="11" width="6.6640625" customWidth="1"/>
    <col min="12" max="20" width="3.6640625" customWidth="1"/>
    <col min="21" max="22" width="6.6640625" customWidth="1"/>
  </cols>
  <sheetData>
    <row r="1" spans="1:22" x14ac:dyDescent="0.2"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4" t="s">
        <v>18</v>
      </c>
      <c r="L1" s="14">
        <v>10</v>
      </c>
      <c r="M1" s="14">
        <v>11</v>
      </c>
      <c r="N1" s="14">
        <v>12</v>
      </c>
      <c r="O1" s="14">
        <v>13</v>
      </c>
      <c r="P1" s="14">
        <v>14</v>
      </c>
      <c r="Q1" s="14">
        <v>15</v>
      </c>
      <c r="R1" s="14">
        <v>16</v>
      </c>
      <c r="S1" s="14">
        <v>17</v>
      </c>
      <c r="T1" s="14">
        <v>18</v>
      </c>
      <c r="U1" s="14" t="s">
        <v>19</v>
      </c>
      <c r="V1" s="14" t="s">
        <v>2</v>
      </c>
    </row>
    <row r="2" spans="1:22" x14ac:dyDescent="0.2">
      <c r="A2" t="s">
        <v>116</v>
      </c>
      <c r="B2" s="28">
        <v>4</v>
      </c>
      <c r="C2" s="29">
        <v>4</v>
      </c>
      <c r="D2" s="28">
        <v>5</v>
      </c>
      <c r="E2" s="29">
        <v>5</v>
      </c>
      <c r="F2" s="28">
        <v>3</v>
      </c>
      <c r="G2" s="29">
        <v>4</v>
      </c>
      <c r="H2" s="28">
        <v>3</v>
      </c>
      <c r="I2" s="29">
        <v>4</v>
      </c>
      <c r="J2" s="28">
        <v>4</v>
      </c>
      <c r="K2" s="30">
        <f>SUM(B2:J2)</f>
        <v>36</v>
      </c>
      <c r="L2" s="28">
        <v>4</v>
      </c>
      <c r="M2" s="29">
        <v>3</v>
      </c>
      <c r="N2" s="28">
        <v>5</v>
      </c>
      <c r="O2" s="29">
        <v>4</v>
      </c>
      <c r="P2" s="28">
        <v>4</v>
      </c>
      <c r="Q2" s="29">
        <v>5</v>
      </c>
      <c r="R2" s="28">
        <v>3</v>
      </c>
      <c r="S2" s="29">
        <v>4</v>
      </c>
      <c r="T2" s="28">
        <v>4</v>
      </c>
      <c r="U2" s="31">
        <f>SUM(L2:T2)</f>
        <v>36</v>
      </c>
      <c r="V2" s="32">
        <f>K2+U2</f>
        <v>72</v>
      </c>
    </row>
    <row r="3" spans="1:22" x14ac:dyDescent="0.2">
      <c r="K3" s="6" t="s">
        <v>20</v>
      </c>
    </row>
    <row r="4" spans="1:22" ht="15.75" x14ac:dyDescent="0.25">
      <c r="A4" s="42" t="str">
        <f>'Players by Team'!G9</f>
        <v>CENTENNIAL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4" t="s">
        <v>18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 t="s">
        <v>19</v>
      </c>
      <c r="V4" s="14" t="s">
        <v>2</v>
      </c>
    </row>
    <row r="5" spans="1:22" x14ac:dyDescent="0.2">
      <c r="A5" s="33" t="str">
        <f>'Players by Team'!G10</f>
        <v>Alisha Rametra</v>
      </c>
      <c r="B5" s="28"/>
      <c r="C5" s="29"/>
      <c r="D5" s="28"/>
      <c r="E5" s="29"/>
      <c r="F5" s="28"/>
      <c r="G5" s="29"/>
      <c r="H5" s="28"/>
      <c r="I5" s="29"/>
      <c r="J5" s="34"/>
      <c r="K5" s="30">
        <f>SUM(B5:J5)</f>
        <v>0</v>
      </c>
      <c r="L5" s="28"/>
      <c r="M5" s="29"/>
      <c r="N5" s="28"/>
      <c r="O5" s="29"/>
      <c r="P5" s="28"/>
      <c r="Q5" s="29"/>
      <c r="R5" s="28"/>
      <c r="S5" s="29"/>
      <c r="T5" s="28"/>
      <c r="U5" s="31">
        <f>SUM(L5:T5)</f>
        <v>0</v>
      </c>
      <c r="V5" s="32">
        <f>K5+U5</f>
        <v>0</v>
      </c>
    </row>
    <row r="6" spans="1:22" x14ac:dyDescent="0.2">
      <c r="A6" s="33" t="str">
        <f>'Players by Team'!G11</f>
        <v>Tarini Bhoga</v>
      </c>
      <c r="B6" s="28"/>
      <c r="C6" s="29"/>
      <c r="D6" s="28"/>
      <c r="E6" s="29"/>
      <c r="F6" s="28"/>
      <c r="G6" s="29"/>
      <c r="H6" s="28"/>
      <c r="I6" s="29"/>
      <c r="J6" s="28"/>
      <c r="K6" s="30">
        <f>SUM(B6:J6)</f>
        <v>0</v>
      </c>
      <c r="L6" s="28"/>
      <c r="M6" s="29"/>
      <c r="N6" s="28"/>
      <c r="O6" s="29"/>
      <c r="P6" s="28"/>
      <c r="Q6" s="29"/>
      <c r="R6" s="28"/>
      <c r="S6" s="29"/>
      <c r="T6" s="28"/>
      <c r="U6" s="31">
        <f>SUM(L6:T6)</f>
        <v>0</v>
      </c>
      <c r="V6" s="32">
        <f>K6+U6</f>
        <v>0</v>
      </c>
    </row>
    <row r="7" spans="1:22" x14ac:dyDescent="0.2">
      <c r="A7" s="33" t="str">
        <f>'Players by Team'!G12</f>
        <v>Kara Kim</v>
      </c>
      <c r="B7" s="28"/>
      <c r="C7" s="29"/>
      <c r="D7" s="28"/>
      <c r="E7" s="29"/>
      <c r="F7" s="28"/>
      <c r="G7" s="29"/>
      <c r="H7" s="28"/>
      <c r="I7" s="29"/>
      <c r="J7" s="28"/>
      <c r="K7" s="30">
        <f>SUM(B7:J7)</f>
        <v>0</v>
      </c>
      <c r="L7" s="28"/>
      <c r="M7" s="29"/>
      <c r="N7" s="28"/>
      <c r="O7" s="29"/>
      <c r="P7" s="28"/>
      <c r="Q7" s="29"/>
      <c r="R7" s="28"/>
      <c r="S7" s="29"/>
      <c r="T7" s="28"/>
      <c r="U7" s="31">
        <f>SUM(L7:T7)</f>
        <v>0</v>
      </c>
      <c r="V7" s="32">
        <f>K7+U7</f>
        <v>0</v>
      </c>
    </row>
    <row r="8" spans="1:22" x14ac:dyDescent="0.2">
      <c r="A8" s="33" t="str">
        <f>'Players by Team'!G13</f>
        <v>Vibha Datla</v>
      </c>
      <c r="B8" s="28"/>
      <c r="C8" s="29"/>
      <c r="D8" s="28"/>
      <c r="E8" s="29"/>
      <c r="F8" s="28"/>
      <c r="G8" s="29"/>
      <c r="H8" s="28"/>
      <c r="I8" s="29"/>
      <c r="J8" s="28"/>
      <c r="K8" s="30">
        <f>SUM(B8:J8)</f>
        <v>0</v>
      </c>
      <c r="L8" s="28"/>
      <c r="M8" s="29"/>
      <c r="N8" s="28"/>
      <c r="O8" s="29"/>
      <c r="P8" s="28"/>
      <c r="Q8" s="29"/>
      <c r="R8" s="28"/>
      <c r="S8" s="29"/>
      <c r="T8" s="28"/>
      <c r="U8" s="31">
        <f>SUM(L8:T8)</f>
        <v>0</v>
      </c>
      <c r="V8" s="32">
        <f>K8+U8</f>
        <v>0</v>
      </c>
    </row>
    <row r="9" spans="1:22" x14ac:dyDescent="0.2">
      <c r="A9" s="33" t="str">
        <f>'Players by Team'!G14</f>
        <v>Kennedy Brandstetter</v>
      </c>
      <c r="B9" s="28"/>
      <c r="C9" s="29"/>
      <c r="D9" s="28"/>
      <c r="E9" s="29"/>
      <c r="F9" s="28"/>
      <c r="G9" s="29"/>
      <c r="H9" s="28"/>
      <c r="I9" s="29"/>
      <c r="J9" s="28"/>
      <c r="K9" s="30">
        <f>SUM(B9:J9)</f>
        <v>0</v>
      </c>
      <c r="L9" s="28"/>
      <c r="M9" s="29"/>
      <c r="N9" s="28"/>
      <c r="O9" s="29"/>
      <c r="P9" s="28"/>
      <c r="Q9" s="29"/>
      <c r="R9" s="28"/>
      <c r="S9" s="29"/>
      <c r="T9" s="28"/>
      <c r="U9" s="31">
        <f>SUM(L9:T9)</f>
        <v>0</v>
      </c>
      <c r="V9" s="32">
        <f>K9+U9</f>
        <v>0</v>
      </c>
    </row>
    <row r="11" spans="1:22" ht="15.75" x14ac:dyDescent="0.25">
      <c r="A11" s="42" t="str">
        <f>'Players by Team'!M9</f>
        <v>COPPELL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4" t="s">
        <v>18</v>
      </c>
      <c r="L11" s="14">
        <v>10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 t="s">
        <v>19</v>
      </c>
      <c r="V11" s="14" t="s">
        <v>2</v>
      </c>
    </row>
    <row r="12" spans="1:22" x14ac:dyDescent="0.2">
      <c r="A12" s="33" t="str">
        <f>'Players by Team'!M10</f>
        <v>Kirstin Angosta</v>
      </c>
      <c r="B12" s="28"/>
      <c r="C12" s="29"/>
      <c r="D12" s="28"/>
      <c r="E12" s="29"/>
      <c r="F12" s="28"/>
      <c r="G12" s="29"/>
      <c r="H12" s="28"/>
      <c r="I12" s="29"/>
      <c r="J12" s="28"/>
      <c r="K12" s="30">
        <f>SUM(B12:J12)</f>
        <v>0</v>
      </c>
      <c r="L12" s="28"/>
      <c r="M12" s="29"/>
      <c r="N12" s="28"/>
      <c r="O12" s="29"/>
      <c r="P12" s="28"/>
      <c r="Q12" s="29"/>
      <c r="R12" s="28"/>
      <c r="S12" s="29"/>
      <c r="T12" s="28"/>
      <c r="U12" s="31">
        <f>SUM(L12:T12)</f>
        <v>0</v>
      </c>
      <c r="V12" s="32">
        <f>K12+U12</f>
        <v>0</v>
      </c>
    </row>
    <row r="13" spans="1:22" x14ac:dyDescent="0.2">
      <c r="A13" s="33" t="str">
        <f>'Players by Team'!M11</f>
        <v>Rylie Allison</v>
      </c>
      <c r="B13" s="28"/>
      <c r="C13" s="29"/>
      <c r="D13" s="28"/>
      <c r="E13" s="29"/>
      <c r="F13" s="28"/>
      <c r="G13" s="29"/>
      <c r="H13" s="28"/>
      <c r="I13" s="29"/>
      <c r="J13" s="28"/>
      <c r="K13" s="30">
        <f>SUM(B13:J13)</f>
        <v>0</v>
      </c>
      <c r="L13" s="28"/>
      <c r="M13" s="29"/>
      <c r="N13" s="28"/>
      <c r="O13" s="29"/>
      <c r="P13" s="28"/>
      <c r="Q13" s="29"/>
      <c r="R13" s="28"/>
      <c r="S13" s="29"/>
      <c r="T13" s="28"/>
      <c r="U13" s="31">
        <f>SUM(L13:T13)</f>
        <v>0</v>
      </c>
      <c r="V13" s="32">
        <f>K13+U13</f>
        <v>0</v>
      </c>
    </row>
    <row r="14" spans="1:22" x14ac:dyDescent="0.2">
      <c r="A14" s="33" t="str">
        <f>'Players by Team'!M12</f>
        <v>Rachel Pryor</v>
      </c>
      <c r="B14" s="28"/>
      <c r="C14" s="29"/>
      <c r="D14" s="28"/>
      <c r="E14" s="29"/>
      <c r="F14" s="28"/>
      <c r="G14" s="29"/>
      <c r="H14" s="28"/>
      <c r="I14" s="29"/>
      <c r="J14" s="28"/>
      <c r="K14" s="30">
        <f>SUM(B14:J14)</f>
        <v>0</v>
      </c>
      <c r="L14" s="28"/>
      <c r="M14" s="29"/>
      <c r="N14" s="28"/>
      <c r="O14" s="29"/>
      <c r="P14" s="28"/>
      <c r="Q14" s="29"/>
      <c r="R14" s="28"/>
      <c r="S14" s="29"/>
      <c r="T14" s="28"/>
      <c r="U14" s="31">
        <f>SUM(L14:T14)</f>
        <v>0</v>
      </c>
      <c r="V14" s="32">
        <f>K14+U14</f>
        <v>0</v>
      </c>
    </row>
    <row r="15" spans="1:22" x14ac:dyDescent="0.2">
      <c r="A15" s="33" t="str">
        <f>'Players by Team'!M13</f>
        <v>Alicia Bellendir</v>
      </c>
      <c r="B15" s="28"/>
      <c r="C15" s="29"/>
      <c r="D15" s="28"/>
      <c r="E15" s="29"/>
      <c r="F15" s="28"/>
      <c r="G15" s="29"/>
      <c r="H15" s="28"/>
      <c r="I15" s="29"/>
      <c r="J15" s="28"/>
      <c r="K15" s="30">
        <f>SUM(B15:J15)</f>
        <v>0</v>
      </c>
      <c r="L15" s="28"/>
      <c r="M15" s="29"/>
      <c r="N15" s="28"/>
      <c r="O15" s="29"/>
      <c r="P15" s="28"/>
      <c r="Q15" s="29"/>
      <c r="R15" s="28"/>
      <c r="S15" s="29"/>
      <c r="T15" s="28"/>
      <c r="U15" s="31">
        <f>SUM(L15:T15)</f>
        <v>0</v>
      </c>
      <c r="V15" s="32">
        <f>K15+U15</f>
        <v>0</v>
      </c>
    </row>
    <row r="16" spans="1:22" x14ac:dyDescent="0.2">
      <c r="A16" s="33" t="str">
        <f>'Players by Team'!M14</f>
        <v>Riya Bapna</v>
      </c>
      <c r="B16" s="28"/>
      <c r="C16" s="29"/>
      <c r="D16" s="28"/>
      <c r="E16" s="29"/>
      <c r="F16" s="28"/>
      <c r="G16" s="29"/>
      <c r="H16" s="28"/>
      <c r="I16" s="29"/>
      <c r="J16" s="28"/>
      <c r="K16" s="30">
        <f>SUM(B16:J16)</f>
        <v>0</v>
      </c>
      <c r="L16" s="28"/>
      <c r="M16" s="29"/>
      <c r="N16" s="28"/>
      <c r="O16" s="29"/>
      <c r="P16" s="28"/>
      <c r="Q16" s="29"/>
      <c r="R16" s="28"/>
      <c r="S16" s="29"/>
      <c r="T16" s="28"/>
      <c r="U16" s="31">
        <f>SUM(L16:T16)</f>
        <v>0</v>
      </c>
      <c r="V16" s="32">
        <f>K16+U16</f>
        <v>0</v>
      </c>
    </row>
    <row r="18" spans="1:22" ht="15.75" x14ac:dyDescent="0.25">
      <c r="A18" s="42" t="str">
        <f>'Players by Team'!S9</f>
        <v>EASTWOOD</v>
      </c>
      <c r="B18" s="12">
        <v>1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4" t="s">
        <v>18</v>
      </c>
      <c r="L18" s="14">
        <v>10</v>
      </c>
      <c r="M18" s="14">
        <v>11</v>
      </c>
      <c r="N18" s="14">
        <v>12</v>
      </c>
      <c r="O18" s="14">
        <v>13</v>
      </c>
      <c r="P18" s="14">
        <v>14</v>
      </c>
      <c r="Q18" s="14">
        <v>15</v>
      </c>
      <c r="R18" s="14">
        <v>16</v>
      </c>
      <c r="S18" s="14">
        <v>17</v>
      </c>
      <c r="T18" s="14">
        <v>18</v>
      </c>
      <c r="U18" s="14" t="s">
        <v>19</v>
      </c>
      <c r="V18" s="14" t="s">
        <v>2</v>
      </c>
    </row>
    <row r="19" spans="1:22" x14ac:dyDescent="0.2">
      <c r="A19" s="33" t="str">
        <f>'Players by Team'!S10</f>
        <v>Kelly Peden</v>
      </c>
      <c r="B19" s="28"/>
      <c r="C19" s="29"/>
      <c r="D19" s="28"/>
      <c r="E19" s="29"/>
      <c r="F19" s="28"/>
      <c r="G19" s="29"/>
      <c r="H19" s="28"/>
      <c r="I19" s="29"/>
      <c r="J19" s="28"/>
      <c r="K19" s="30">
        <f>SUM(B19:J19)</f>
        <v>0</v>
      </c>
      <c r="L19" s="28"/>
      <c r="M19" s="29"/>
      <c r="N19" s="28"/>
      <c r="O19" s="29"/>
      <c r="P19" s="28"/>
      <c r="Q19" s="29"/>
      <c r="R19" s="28"/>
      <c r="S19" s="29"/>
      <c r="T19" s="28"/>
      <c r="U19" s="31">
        <f>SUM(L19:T19)</f>
        <v>0</v>
      </c>
      <c r="V19" s="32">
        <f>K19+U19</f>
        <v>0</v>
      </c>
    </row>
    <row r="20" spans="1:22" x14ac:dyDescent="0.2">
      <c r="A20" s="33" t="str">
        <f>'Players by Team'!S11</f>
        <v>Priscilla Padilla</v>
      </c>
      <c r="B20" s="28"/>
      <c r="C20" s="29"/>
      <c r="D20" s="28"/>
      <c r="E20" s="29"/>
      <c r="F20" s="28"/>
      <c r="G20" s="29"/>
      <c r="H20" s="28"/>
      <c r="I20" s="29"/>
      <c r="J20" s="28"/>
      <c r="K20" s="30">
        <f>SUM(B20:J20)</f>
        <v>0</v>
      </c>
      <c r="L20" s="28"/>
      <c r="M20" s="29"/>
      <c r="N20" s="28"/>
      <c r="O20" s="29"/>
      <c r="P20" s="28"/>
      <c r="Q20" s="29"/>
      <c r="R20" s="28"/>
      <c r="S20" s="29"/>
      <c r="T20" s="28"/>
      <c r="U20" s="31">
        <f>SUM(L20:T20)</f>
        <v>0</v>
      </c>
      <c r="V20" s="32">
        <f>K20+U20</f>
        <v>0</v>
      </c>
    </row>
    <row r="21" spans="1:22" x14ac:dyDescent="0.2">
      <c r="A21" s="33" t="str">
        <f>'Players by Team'!S12</f>
        <v>Sofia Chavez</v>
      </c>
      <c r="B21" s="28"/>
      <c r="C21" s="29"/>
      <c r="D21" s="28"/>
      <c r="E21" s="29"/>
      <c r="F21" s="28"/>
      <c r="G21" s="29"/>
      <c r="H21" s="28"/>
      <c r="I21" s="29"/>
      <c r="J21" s="28"/>
      <c r="K21" s="30">
        <f>SUM(B21:J21)</f>
        <v>0</v>
      </c>
      <c r="L21" s="28"/>
      <c r="M21" s="29"/>
      <c r="N21" s="28"/>
      <c r="O21" s="29"/>
      <c r="P21" s="28"/>
      <c r="Q21" s="29"/>
      <c r="R21" s="28"/>
      <c r="S21" s="29"/>
      <c r="T21" s="28"/>
      <c r="U21" s="31">
        <f>SUM(L21:T21)</f>
        <v>0</v>
      </c>
      <c r="V21" s="32">
        <f>K21+U21</f>
        <v>0</v>
      </c>
    </row>
    <row r="22" spans="1:22" x14ac:dyDescent="0.2">
      <c r="A22" s="33" t="str">
        <f>'Players by Team'!S13</f>
        <v>Amanda Imai</v>
      </c>
      <c r="B22" s="28"/>
      <c r="C22" s="29"/>
      <c r="D22" s="28"/>
      <c r="E22" s="29"/>
      <c r="F22" s="28"/>
      <c r="G22" s="29"/>
      <c r="H22" s="28"/>
      <c r="I22" s="29"/>
      <c r="J22" s="28"/>
      <c r="K22" s="30">
        <f>SUM(B22:J22)</f>
        <v>0</v>
      </c>
      <c r="L22" s="28"/>
      <c r="M22" s="29"/>
      <c r="N22" s="28"/>
      <c r="O22" s="29"/>
      <c r="P22" s="28"/>
      <c r="Q22" s="29"/>
      <c r="R22" s="28"/>
      <c r="S22" s="29"/>
      <c r="T22" s="28"/>
      <c r="U22" s="31">
        <f>SUM(L22:T22)</f>
        <v>0</v>
      </c>
      <c r="V22" s="32">
        <f>K22+U22</f>
        <v>0</v>
      </c>
    </row>
    <row r="23" spans="1:22" x14ac:dyDescent="0.2">
      <c r="A23" s="33" t="str">
        <f>'Players by Team'!S14</f>
        <v>Sophie Vidal</v>
      </c>
      <c r="B23" s="28"/>
      <c r="C23" s="29"/>
      <c r="D23" s="28"/>
      <c r="E23" s="29"/>
      <c r="F23" s="28"/>
      <c r="G23" s="29"/>
      <c r="H23" s="28"/>
      <c r="I23" s="29"/>
      <c r="J23" s="28"/>
      <c r="K23" s="30">
        <f>SUM(B23:J23)</f>
        <v>0</v>
      </c>
      <c r="L23" s="28"/>
      <c r="M23" s="29"/>
      <c r="N23" s="28"/>
      <c r="O23" s="29"/>
      <c r="P23" s="28"/>
      <c r="Q23" s="29"/>
      <c r="R23" s="28"/>
      <c r="S23" s="29"/>
      <c r="T23" s="28"/>
      <c r="U23" s="31">
        <f>SUM(L23:T23)</f>
        <v>0</v>
      </c>
      <c r="V23" s="32">
        <f>K23+U23</f>
        <v>0</v>
      </c>
    </row>
    <row r="25" spans="1:22" ht="15.75" x14ac:dyDescent="0.25">
      <c r="A25" s="42" t="str">
        <f>'Players by Team'!M17</f>
        <v>GRAPEVINE</v>
      </c>
      <c r="B25" s="12">
        <v>1</v>
      </c>
      <c r="C25" s="12">
        <v>2</v>
      </c>
      <c r="D25" s="12">
        <v>3</v>
      </c>
      <c r="E25" s="12">
        <v>4</v>
      </c>
      <c r="F25" s="12">
        <v>5</v>
      </c>
      <c r="G25" s="12">
        <v>6</v>
      </c>
      <c r="H25" s="12">
        <v>7</v>
      </c>
      <c r="I25" s="12">
        <v>8</v>
      </c>
      <c r="J25" s="12">
        <v>9</v>
      </c>
      <c r="K25" s="14" t="s">
        <v>18</v>
      </c>
      <c r="L25" s="14">
        <v>10</v>
      </c>
      <c r="M25" s="14">
        <v>11</v>
      </c>
      <c r="N25" s="14">
        <v>12</v>
      </c>
      <c r="O25" s="14">
        <v>13</v>
      </c>
      <c r="P25" s="14">
        <v>14</v>
      </c>
      <c r="Q25" s="14">
        <v>15</v>
      </c>
      <c r="R25" s="14">
        <v>16</v>
      </c>
      <c r="S25" s="14">
        <v>17</v>
      </c>
      <c r="T25" s="14">
        <v>18</v>
      </c>
      <c r="U25" s="14" t="s">
        <v>19</v>
      </c>
      <c r="V25" s="14" t="s">
        <v>2</v>
      </c>
    </row>
    <row r="26" spans="1:22" x14ac:dyDescent="0.2">
      <c r="A26" s="35" t="str">
        <f>'Players by Team'!M18</f>
        <v>Chloe Sirkin</v>
      </c>
      <c r="B26" s="28"/>
      <c r="C26" s="29"/>
      <c r="D26" s="28"/>
      <c r="E26" s="29"/>
      <c r="F26" s="28"/>
      <c r="G26" s="29"/>
      <c r="H26" s="28"/>
      <c r="I26" s="29"/>
      <c r="J26" s="28"/>
      <c r="K26" s="30">
        <f>SUM(B26:J26)</f>
        <v>0</v>
      </c>
      <c r="L26" s="28"/>
      <c r="M26" s="29"/>
      <c r="N26" s="28"/>
      <c r="O26" s="29"/>
      <c r="P26" s="28"/>
      <c r="Q26" s="29"/>
      <c r="R26" s="28"/>
      <c r="S26" s="29"/>
      <c r="T26" s="28"/>
      <c r="U26" s="31">
        <f>SUM(L26:T26)</f>
        <v>0</v>
      </c>
      <c r="V26" s="32">
        <f>K26+U26</f>
        <v>0</v>
      </c>
    </row>
    <row r="27" spans="1:22" x14ac:dyDescent="0.2">
      <c r="A27" s="35" t="str">
        <f>'Players by Team'!M19</f>
        <v>Karelyn Hong</v>
      </c>
      <c r="B27" s="28"/>
      <c r="C27" s="29"/>
      <c r="D27" s="28"/>
      <c r="E27" s="29"/>
      <c r="F27" s="28"/>
      <c r="G27" s="29"/>
      <c r="H27" s="28"/>
      <c r="I27" s="29"/>
      <c r="J27" s="28"/>
      <c r="K27" s="30">
        <f>SUM(B27:J27)</f>
        <v>0</v>
      </c>
      <c r="L27" s="28"/>
      <c r="M27" s="29"/>
      <c r="N27" s="28"/>
      <c r="O27" s="29"/>
      <c r="P27" s="28"/>
      <c r="Q27" s="29"/>
      <c r="R27" s="28"/>
      <c r="S27" s="29"/>
      <c r="T27" s="28"/>
      <c r="U27" s="31">
        <f>SUM(L27:T27)</f>
        <v>0</v>
      </c>
      <c r="V27" s="32">
        <f>K27+U27</f>
        <v>0</v>
      </c>
    </row>
    <row r="28" spans="1:22" x14ac:dyDescent="0.2">
      <c r="A28" s="35" t="str">
        <f>'Players by Team'!M20</f>
        <v>Jules Moore</v>
      </c>
      <c r="B28" s="28"/>
      <c r="C28" s="29"/>
      <c r="D28" s="28"/>
      <c r="E28" s="29"/>
      <c r="F28" s="28"/>
      <c r="G28" s="29"/>
      <c r="H28" s="28"/>
      <c r="I28" s="29"/>
      <c r="J28" s="28"/>
      <c r="K28" s="30">
        <f>SUM(B28:J28)</f>
        <v>0</v>
      </c>
      <c r="L28" s="28"/>
      <c r="M28" s="29"/>
      <c r="N28" s="28"/>
      <c r="O28" s="29"/>
      <c r="P28" s="28"/>
      <c r="Q28" s="29"/>
      <c r="R28" s="28"/>
      <c r="S28" s="29"/>
      <c r="T28" s="28"/>
      <c r="U28" s="31">
        <f>SUM(L28:T28)</f>
        <v>0</v>
      </c>
      <c r="V28" s="32">
        <f>K28+U28</f>
        <v>0</v>
      </c>
    </row>
    <row r="29" spans="1:22" x14ac:dyDescent="0.2">
      <c r="A29" s="35" t="str">
        <f>'Players by Team'!M21</f>
        <v>Katie Brown</v>
      </c>
      <c r="B29" s="28"/>
      <c r="C29" s="29"/>
      <c r="D29" s="28"/>
      <c r="E29" s="29"/>
      <c r="F29" s="28"/>
      <c r="G29" s="29"/>
      <c r="H29" s="28"/>
      <c r="I29" s="29"/>
      <c r="J29" s="28"/>
      <c r="K29" s="30">
        <f>SUM(B29:J29)</f>
        <v>0</v>
      </c>
      <c r="L29" s="28"/>
      <c r="M29" s="29"/>
      <c r="N29" s="28"/>
      <c r="O29" s="29"/>
      <c r="P29" s="28"/>
      <c r="Q29" s="29"/>
      <c r="R29" s="28"/>
      <c r="S29" s="29"/>
      <c r="T29" s="28"/>
      <c r="U29" s="31">
        <f>SUM(L29:T29)</f>
        <v>0</v>
      </c>
      <c r="V29" s="32">
        <f>K29+U29</f>
        <v>0</v>
      </c>
    </row>
    <row r="30" spans="1:22" x14ac:dyDescent="0.2">
      <c r="A30" s="35" t="str">
        <f>'Players by Team'!M22</f>
        <v>Arya Oberg</v>
      </c>
      <c r="B30" s="28"/>
      <c r="C30" s="29"/>
      <c r="D30" s="28"/>
      <c r="E30" s="29"/>
      <c r="F30" s="28"/>
      <c r="G30" s="29"/>
      <c r="H30" s="28"/>
      <c r="I30" s="29"/>
      <c r="J30" s="28"/>
      <c r="K30" s="30">
        <f>SUM(B30:J30)</f>
        <v>0</v>
      </c>
      <c r="L30" s="28"/>
      <c r="M30" s="29"/>
      <c r="N30" s="28"/>
      <c r="O30" s="29"/>
      <c r="P30" s="28"/>
      <c r="Q30" s="29"/>
      <c r="R30" s="28"/>
      <c r="S30" s="29"/>
      <c r="T30" s="28"/>
      <c r="U30" s="31">
        <f>SUM(L30:T30)</f>
        <v>0</v>
      </c>
      <c r="V30" s="32">
        <f>K30+U30</f>
        <v>0</v>
      </c>
    </row>
    <row r="32" spans="1:22" ht="15.75" x14ac:dyDescent="0.25">
      <c r="A32" s="42" t="str">
        <f>'Players by Team'!S17</f>
        <v>HEBRON</v>
      </c>
      <c r="B32" s="12">
        <v>1</v>
      </c>
      <c r="C32" s="12">
        <v>2</v>
      </c>
      <c r="D32" s="12">
        <v>3</v>
      </c>
      <c r="E32" s="12">
        <v>4</v>
      </c>
      <c r="F32" s="12">
        <v>5</v>
      </c>
      <c r="G32" s="12">
        <v>6</v>
      </c>
      <c r="H32" s="12">
        <v>7</v>
      </c>
      <c r="I32" s="12">
        <v>8</v>
      </c>
      <c r="J32" s="12">
        <v>9</v>
      </c>
      <c r="K32" s="14" t="s">
        <v>18</v>
      </c>
      <c r="L32" s="14">
        <v>10</v>
      </c>
      <c r="M32" s="14">
        <v>11</v>
      </c>
      <c r="N32" s="14">
        <v>12</v>
      </c>
      <c r="O32" s="14">
        <v>13</v>
      </c>
      <c r="P32" s="14">
        <v>14</v>
      </c>
      <c r="Q32" s="14">
        <v>15</v>
      </c>
      <c r="R32" s="14">
        <v>16</v>
      </c>
      <c r="S32" s="14">
        <v>17</v>
      </c>
      <c r="T32" s="14">
        <v>18</v>
      </c>
      <c r="U32" s="14" t="s">
        <v>19</v>
      </c>
      <c r="V32" s="14" t="s">
        <v>2</v>
      </c>
    </row>
    <row r="33" spans="1:22" x14ac:dyDescent="0.2">
      <c r="A33" s="35" t="str">
        <f>'Players by Team'!S18</f>
        <v>Stalee Fields</v>
      </c>
      <c r="B33" s="28"/>
      <c r="C33" s="29"/>
      <c r="D33" s="28"/>
      <c r="E33" s="29"/>
      <c r="F33" s="28"/>
      <c r="G33" s="29"/>
      <c r="H33" s="28"/>
      <c r="I33" s="29"/>
      <c r="J33" s="28"/>
      <c r="K33" s="30">
        <f>SUM(B33:J33)</f>
        <v>0</v>
      </c>
      <c r="L33" s="28"/>
      <c r="M33" s="29"/>
      <c r="N33" s="28"/>
      <c r="O33" s="29"/>
      <c r="P33" s="28"/>
      <c r="Q33" s="29"/>
      <c r="R33" s="28"/>
      <c r="S33" s="29"/>
      <c r="T33" s="28"/>
      <c r="U33" s="31">
        <f>SUM(L33:T33)</f>
        <v>0</v>
      </c>
      <c r="V33" s="32">
        <f>K33+U33</f>
        <v>0</v>
      </c>
    </row>
    <row r="34" spans="1:22" x14ac:dyDescent="0.2">
      <c r="A34" s="35" t="str">
        <f>'Players by Team'!S19</f>
        <v>Grace Simonsen</v>
      </c>
      <c r="B34" s="28"/>
      <c r="C34" s="29"/>
      <c r="D34" s="28"/>
      <c r="E34" s="29"/>
      <c r="F34" s="28"/>
      <c r="G34" s="29"/>
      <c r="H34" s="28"/>
      <c r="I34" s="29"/>
      <c r="J34" s="28"/>
      <c r="K34" s="30">
        <f>SUM(B34:J34)</f>
        <v>0</v>
      </c>
      <c r="L34" s="28"/>
      <c r="M34" s="29"/>
      <c r="N34" s="28"/>
      <c r="O34" s="29"/>
      <c r="P34" s="28"/>
      <c r="Q34" s="29"/>
      <c r="R34" s="28"/>
      <c r="S34" s="29"/>
      <c r="T34" s="28"/>
      <c r="U34" s="31">
        <f>SUM(L34:T34)</f>
        <v>0</v>
      </c>
      <c r="V34" s="32">
        <f>K34+U34</f>
        <v>0</v>
      </c>
    </row>
    <row r="35" spans="1:22" x14ac:dyDescent="0.2">
      <c r="A35" s="35" t="str">
        <f>'Players by Team'!S20</f>
        <v>Layla Horton</v>
      </c>
      <c r="B35" s="28"/>
      <c r="C35" s="29"/>
      <c r="D35" s="28"/>
      <c r="E35" s="29"/>
      <c r="F35" s="28"/>
      <c r="G35" s="29"/>
      <c r="H35" s="28"/>
      <c r="I35" s="29"/>
      <c r="J35" s="28"/>
      <c r="K35" s="30">
        <f>SUM(B35:J35)</f>
        <v>0</v>
      </c>
      <c r="L35" s="28"/>
      <c r="M35" s="29"/>
      <c r="N35" s="28"/>
      <c r="O35" s="29"/>
      <c r="P35" s="28"/>
      <c r="Q35" s="29"/>
      <c r="R35" s="28"/>
      <c r="S35" s="29"/>
      <c r="T35" s="28"/>
      <c r="U35" s="31">
        <f>SUM(L35:T35)</f>
        <v>0</v>
      </c>
      <c r="V35" s="32">
        <f>K35+U35</f>
        <v>0</v>
      </c>
    </row>
    <row r="36" spans="1:22" x14ac:dyDescent="0.2">
      <c r="A36" s="35" t="str">
        <f>'Players by Team'!S21</f>
        <v>Avery Nguyen</v>
      </c>
      <c r="B36" s="28"/>
      <c r="C36" s="29"/>
      <c r="D36" s="28"/>
      <c r="E36" s="29"/>
      <c r="F36" s="28"/>
      <c r="G36" s="29"/>
      <c r="H36" s="28"/>
      <c r="I36" s="29"/>
      <c r="J36" s="28"/>
      <c r="K36" s="30">
        <f>SUM(B36:J36)</f>
        <v>0</v>
      </c>
      <c r="L36" s="28"/>
      <c r="M36" s="29"/>
      <c r="N36" s="28"/>
      <c r="O36" s="29"/>
      <c r="P36" s="28"/>
      <c r="Q36" s="29"/>
      <c r="R36" s="28"/>
      <c r="S36" s="29"/>
      <c r="T36" s="28"/>
      <c r="U36" s="31">
        <f>SUM(L36:T36)</f>
        <v>0</v>
      </c>
      <c r="V36" s="32">
        <f>K36+U36</f>
        <v>0</v>
      </c>
    </row>
    <row r="37" spans="1:22" x14ac:dyDescent="0.2">
      <c r="A37" s="35" t="str">
        <f>'Players by Team'!S22</f>
        <v>Emma Sayre</v>
      </c>
      <c r="B37" s="28"/>
      <c r="C37" s="29"/>
      <c r="D37" s="28"/>
      <c r="E37" s="29"/>
      <c r="F37" s="28"/>
      <c r="G37" s="29"/>
      <c r="H37" s="28"/>
      <c r="I37" s="29"/>
      <c r="J37" s="28"/>
      <c r="K37" s="30">
        <f>SUM(B37:J37)</f>
        <v>0</v>
      </c>
      <c r="L37" s="28"/>
      <c r="M37" s="29"/>
      <c r="N37" s="28"/>
      <c r="O37" s="29"/>
      <c r="P37" s="28"/>
      <c r="Q37" s="29"/>
      <c r="R37" s="28"/>
      <c r="S37" s="29"/>
      <c r="T37" s="28"/>
      <c r="U37" s="31">
        <f>SUM(L37:T37)</f>
        <v>0</v>
      </c>
      <c r="V37" s="32">
        <f>K37+U37</f>
        <v>0</v>
      </c>
    </row>
    <row r="39" spans="1:22" ht="15.75" x14ac:dyDescent="0.25">
      <c r="A39" s="42" t="str">
        <f>'Players by Team'!A25</f>
        <v>HIGHLAND PARK</v>
      </c>
      <c r="B39" s="12">
        <v>1</v>
      </c>
      <c r="C39" s="12">
        <v>2</v>
      </c>
      <c r="D39" s="12">
        <v>3</v>
      </c>
      <c r="E39" s="12">
        <v>4</v>
      </c>
      <c r="F39" s="12">
        <v>5</v>
      </c>
      <c r="G39" s="12">
        <v>6</v>
      </c>
      <c r="H39" s="12">
        <v>7</v>
      </c>
      <c r="I39" s="12">
        <v>8</v>
      </c>
      <c r="J39" s="12">
        <v>9</v>
      </c>
      <c r="K39" s="14" t="s">
        <v>18</v>
      </c>
      <c r="L39" s="14">
        <v>10</v>
      </c>
      <c r="M39" s="14">
        <v>11</v>
      </c>
      <c r="N39" s="14">
        <v>12</v>
      </c>
      <c r="O39" s="14">
        <v>13</v>
      </c>
      <c r="P39" s="14">
        <v>14</v>
      </c>
      <c r="Q39" s="14">
        <v>15</v>
      </c>
      <c r="R39" s="14">
        <v>16</v>
      </c>
      <c r="S39" s="14">
        <v>17</v>
      </c>
      <c r="T39" s="14">
        <v>18</v>
      </c>
      <c r="U39" s="14" t="s">
        <v>19</v>
      </c>
      <c r="V39" s="14" t="s">
        <v>2</v>
      </c>
    </row>
    <row r="40" spans="1:22" x14ac:dyDescent="0.2">
      <c r="A40" s="35" t="str">
        <f>'Players by Team'!A26</f>
        <v>Grace Heiss</v>
      </c>
      <c r="B40" s="28"/>
      <c r="C40" s="29"/>
      <c r="D40" s="28"/>
      <c r="E40" s="29"/>
      <c r="F40" s="28"/>
      <c r="G40" s="29"/>
      <c r="H40" s="28"/>
      <c r="I40" s="29"/>
      <c r="J40" s="28"/>
      <c r="K40" s="30">
        <f>SUM(B40:J40)</f>
        <v>0</v>
      </c>
      <c r="L40" s="28"/>
      <c r="M40" s="29"/>
      <c r="N40" s="28"/>
      <c r="O40" s="29"/>
      <c r="P40" s="28"/>
      <c r="Q40" s="29"/>
      <c r="R40" s="28"/>
      <c r="S40" s="29"/>
      <c r="T40" s="28"/>
      <c r="U40" s="31">
        <f>SUM(L40:T40)</f>
        <v>0</v>
      </c>
      <c r="V40" s="32">
        <f>K40+U40</f>
        <v>0</v>
      </c>
    </row>
    <row r="41" spans="1:22" x14ac:dyDescent="0.2">
      <c r="A41" s="35" t="str">
        <f>'Players by Team'!A27</f>
        <v>Landry Saylor</v>
      </c>
      <c r="B41" s="28"/>
      <c r="C41" s="29"/>
      <c r="D41" s="28"/>
      <c r="E41" s="29"/>
      <c r="F41" s="28"/>
      <c r="G41" s="29"/>
      <c r="H41" s="28"/>
      <c r="I41" s="29"/>
      <c r="J41" s="28"/>
      <c r="K41" s="30">
        <f>SUM(B41:J41)</f>
        <v>0</v>
      </c>
      <c r="L41" s="28"/>
      <c r="M41" s="29"/>
      <c r="N41" s="28"/>
      <c r="O41" s="29"/>
      <c r="P41" s="28"/>
      <c r="Q41" s="29"/>
      <c r="R41" s="28"/>
      <c r="S41" s="29"/>
      <c r="T41" s="28"/>
      <c r="U41" s="31">
        <f>SUM(L41:T41)</f>
        <v>0</v>
      </c>
      <c r="V41" s="32">
        <f>K41+U41</f>
        <v>0</v>
      </c>
    </row>
    <row r="42" spans="1:22" x14ac:dyDescent="0.2">
      <c r="A42" s="35" t="str">
        <f>'Players by Team'!A28</f>
        <v>Iris Song</v>
      </c>
      <c r="B42" s="28"/>
      <c r="C42" s="29"/>
      <c r="D42" s="28"/>
      <c r="E42" s="29"/>
      <c r="F42" s="28"/>
      <c r="G42" s="29"/>
      <c r="H42" s="28"/>
      <c r="I42" s="29"/>
      <c r="J42" s="28"/>
      <c r="K42" s="30">
        <f>SUM(B42:J42)</f>
        <v>0</v>
      </c>
      <c r="L42" s="28"/>
      <c r="M42" s="29"/>
      <c r="N42" s="28"/>
      <c r="O42" s="29"/>
      <c r="P42" s="28"/>
      <c r="Q42" s="29"/>
      <c r="R42" s="28"/>
      <c r="S42" s="29"/>
      <c r="T42" s="28"/>
      <c r="U42" s="31">
        <f>SUM(L42:T42)</f>
        <v>0</v>
      </c>
      <c r="V42" s="32">
        <f>K42+U42</f>
        <v>0</v>
      </c>
    </row>
    <row r="43" spans="1:22" x14ac:dyDescent="0.2">
      <c r="A43" s="35" t="str">
        <f>'Players by Team'!A29</f>
        <v>Claire Wiebe</v>
      </c>
      <c r="B43" s="28"/>
      <c r="C43" s="29"/>
      <c r="D43" s="28"/>
      <c r="E43" s="29"/>
      <c r="F43" s="28"/>
      <c r="G43" s="29"/>
      <c r="H43" s="28"/>
      <c r="I43" s="29"/>
      <c r="J43" s="28"/>
      <c r="K43" s="30">
        <f>SUM(B43:J43)</f>
        <v>0</v>
      </c>
      <c r="L43" s="28"/>
      <c r="M43" s="29"/>
      <c r="N43" s="28"/>
      <c r="O43" s="29"/>
      <c r="P43" s="28"/>
      <c r="Q43" s="29"/>
      <c r="R43" s="28"/>
      <c r="S43" s="29"/>
      <c r="T43" s="28"/>
      <c r="U43" s="31">
        <f>SUM(L43:T43)</f>
        <v>0</v>
      </c>
      <c r="V43" s="32">
        <f>K43+U43</f>
        <v>0</v>
      </c>
    </row>
    <row r="44" spans="1:22" x14ac:dyDescent="0.2">
      <c r="A44" s="35" t="str">
        <f>'Players by Team'!A30</f>
        <v>Allison McCain</v>
      </c>
      <c r="B44" s="28"/>
      <c r="C44" s="29"/>
      <c r="D44" s="28"/>
      <c r="E44" s="29"/>
      <c r="F44" s="28"/>
      <c r="G44" s="29"/>
      <c r="H44" s="28"/>
      <c r="I44" s="29"/>
      <c r="J44" s="28"/>
      <c r="K44" s="30">
        <f>SUM(B44:J44)</f>
        <v>0</v>
      </c>
      <c r="L44" s="28"/>
      <c r="M44" s="29"/>
      <c r="N44" s="28"/>
      <c r="O44" s="29"/>
      <c r="P44" s="28"/>
      <c r="Q44" s="29"/>
      <c r="R44" s="28"/>
      <c r="S44" s="29"/>
      <c r="T44" s="28"/>
      <c r="U44" s="31">
        <f>SUM(L44:T44)</f>
        <v>0</v>
      </c>
      <c r="V44" s="32">
        <f>K44+U44</f>
        <v>0</v>
      </c>
    </row>
    <row r="46" spans="1:22" ht="15.75" x14ac:dyDescent="0.25">
      <c r="A46" s="42" t="str">
        <f>'Players by Team'!S25</f>
        <v>KINGWOOD</v>
      </c>
      <c r="B46" s="12">
        <v>1</v>
      </c>
      <c r="C46" s="12">
        <v>2</v>
      </c>
      <c r="D46" s="12">
        <v>3</v>
      </c>
      <c r="E46" s="12">
        <v>4</v>
      </c>
      <c r="F46" s="12">
        <v>5</v>
      </c>
      <c r="G46" s="12">
        <v>6</v>
      </c>
      <c r="H46" s="12">
        <v>7</v>
      </c>
      <c r="I46" s="12">
        <v>8</v>
      </c>
      <c r="J46" s="12">
        <v>9</v>
      </c>
      <c r="K46" s="14" t="s">
        <v>18</v>
      </c>
      <c r="L46" s="14">
        <v>10</v>
      </c>
      <c r="M46" s="14">
        <v>11</v>
      </c>
      <c r="N46" s="14">
        <v>12</v>
      </c>
      <c r="O46" s="14">
        <v>13</v>
      </c>
      <c r="P46" s="14">
        <v>14</v>
      </c>
      <c r="Q46" s="14">
        <v>15</v>
      </c>
      <c r="R46" s="14">
        <v>16</v>
      </c>
      <c r="S46" s="14">
        <v>17</v>
      </c>
      <c r="T46" s="14">
        <v>18</v>
      </c>
      <c r="U46" s="14" t="s">
        <v>19</v>
      </c>
      <c r="V46" s="14" t="s">
        <v>2</v>
      </c>
    </row>
    <row r="47" spans="1:22" x14ac:dyDescent="0.2">
      <c r="A47" s="35" t="str">
        <f>'Players by Team'!S26</f>
        <v>Morgan Ankenbrandt</v>
      </c>
      <c r="B47" s="28"/>
      <c r="C47" s="29"/>
      <c r="D47" s="28"/>
      <c r="E47" s="29"/>
      <c r="F47" s="28"/>
      <c r="G47" s="29"/>
      <c r="H47" s="28"/>
      <c r="I47" s="29"/>
      <c r="J47" s="28"/>
      <c r="K47" s="30">
        <f>SUM(B47:J47)</f>
        <v>0</v>
      </c>
      <c r="L47" s="28"/>
      <c r="M47" s="29"/>
      <c r="N47" s="28"/>
      <c r="O47" s="29"/>
      <c r="P47" s="28"/>
      <c r="Q47" s="29"/>
      <c r="R47" s="28"/>
      <c r="S47" s="29"/>
      <c r="T47" s="28"/>
      <c r="U47" s="31">
        <f>SUM(L47:T47)</f>
        <v>0</v>
      </c>
      <c r="V47" s="32">
        <f>K47+U47</f>
        <v>0</v>
      </c>
    </row>
    <row r="48" spans="1:22" x14ac:dyDescent="0.2">
      <c r="A48" s="35" t="str">
        <f>'Players by Team'!S27</f>
        <v>Bella Flores</v>
      </c>
      <c r="B48" s="28"/>
      <c r="C48" s="29"/>
      <c r="D48" s="28"/>
      <c r="E48" s="29"/>
      <c r="F48" s="28"/>
      <c r="G48" s="29"/>
      <c r="H48" s="28"/>
      <c r="I48" s="29"/>
      <c r="J48" s="28"/>
      <c r="K48" s="30">
        <f>SUM(B48:J48)</f>
        <v>0</v>
      </c>
      <c r="L48" s="28"/>
      <c r="M48" s="29"/>
      <c r="N48" s="28"/>
      <c r="O48" s="29"/>
      <c r="P48" s="28"/>
      <c r="Q48" s="29"/>
      <c r="R48" s="28"/>
      <c r="S48" s="29"/>
      <c r="T48" s="28"/>
      <c r="U48" s="31">
        <f>SUM(L48:T48)</f>
        <v>0</v>
      </c>
      <c r="V48" s="32">
        <f>K48+U48</f>
        <v>0</v>
      </c>
    </row>
    <row r="49" spans="1:22" x14ac:dyDescent="0.2">
      <c r="A49" s="35" t="str">
        <f>'Players by Team'!S28</f>
        <v>Khloe Jones</v>
      </c>
      <c r="B49" s="28"/>
      <c r="C49" s="29"/>
      <c r="D49" s="28"/>
      <c r="E49" s="29"/>
      <c r="F49" s="28"/>
      <c r="G49" s="29"/>
      <c r="H49" s="28"/>
      <c r="I49" s="29"/>
      <c r="J49" s="28"/>
      <c r="K49" s="30">
        <f>SUM(B49:J49)</f>
        <v>0</v>
      </c>
      <c r="L49" s="28"/>
      <c r="M49" s="29"/>
      <c r="N49" s="28"/>
      <c r="O49" s="29"/>
      <c r="P49" s="28"/>
      <c r="Q49" s="29"/>
      <c r="R49" s="28"/>
      <c r="S49" s="29"/>
      <c r="T49" s="28"/>
      <c r="U49" s="31">
        <f>SUM(L49:T49)</f>
        <v>0</v>
      </c>
      <c r="V49" s="32">
        <f>K49+U49</f>
        <v>0</v>
      </c>
    </row>
    <row r="50" spans="1:22" x14ac:dyDescent="0.2">
      <c r="A50" s="35" t="str">
        <f>'Players by Team'!S29</f>
        <v>Kate Hartnett</v>
      </c>
      <c r="B50" s="28"/>
      <c r="C50" s="29"/>
      <c r="D50" s="28"/>
      <c r="E50" s="29"/>
      <c r="F50" s="28"/>
      <c r="G50" s="29"/>
      <c r="H50" s="28"/>
      <c r="I50" s="29"/>
      <c r="J50" s="28"/>
      <c r="K50" s="30">
        <f>SUM(B50:J50)</f>
        <v>0</v>
      </c>
      <c r="L50" s="28"/>
      <c r="M50" s="29"/>
      <c r="N50" s="28"/>
      <c r="O50" s="29"/>
      <c r="P50" s="28"/>
      <c r="Q50" s="29"/>
      <c r="R50" s="28"/>
      <c r="S50" s="29"/>
      <c r="T50" s="28"/>
      <c r="U50" s="31">
        <f>SUM(L50:T50)</f>
        <v>0</v>
      </c>
      <c r="V50" s="32">
        <f>K50+U50</f>
        <v>0</v>
      </c>
    </row>
    <row r="51" spans="1:22" x14ac:dyDescent="0.2">
      <c r="A51" s="35" t="str">
        <f>'Players by Team'!S30</f>
        <v>Cameron Stewart</v>
      </c>
      <c r="B51" s="28"/>
      <c r="C51" s="29"/>
      <c r="D51" s="28"/>
      <c r="E51" s="29"/>
      <c r="F51" s="28"/>
      <c r="G51" s="29"/>
      <c r="H51" s="28"/>
      <c r="I51" s="29"/>
      <c r="J51" s="28"/>
      <c r="K51" s="30">
        <f>SUM(B51:J51)</f>
        <v>0</v>
      </c>
      <c r="L51" s="28"/>
      <c r="M51" s="29"/>
      <c r="N51" s="28"/>
      <c r="O51" s="29"/>
      <c r="P51" s="28"/>
      <c r="Q51" s="29"/>
      <c r="R51" s="28"/>
      <c r="S51" s="29"/>
      <c r="T51" s="28"/>
      <c r="U51" s="31">
        <f>SUM(L51:T51)</f>
        <v>0</v>
      </c>
      <c r="V51" s="32">
        <f>K51+U51</f>
        <v>0</v>
      </c>
    </row>
    <row r="53" spans="1:22" ht="15.75" x14ac:dyDescent="0.25">
      <c r="A53" s="42" t="str">
        <f>'Players by Team'!A33</f>
        <v>LAKE DALLAS</v>
      </c>
      <c r="B53" s="12">
        <v>1</v>
      </c>
      <c r="C53" s="12">
        <v>2</v>
      </c>
      <c r="D53" s="12">
        <v>3</v>
      </c>
      <c r="E53" s="12">
        <v>4</v>
      </c>
      <c r="F53" s="12">
        <v>5</v>
      </c>
      <c r="G53" s="12">
        <v>6</v>
      </c>
      <c r="H53" s="12">
        <v>7</v>
      </c>
      <c r="I53" s="12">
        <v>8</v>
      </c>
      <c r="J53" s="12">
        <v>9</v>
      </c>
      <c r="K53" s="14" t="s">
        <v>18</v>
      </c>
      <c r="L53" s="14">
        <v>10</v>
      </c>
      <c r="M53" s="14">
        <v>11</v>
      </c>
      <c r="N53" s="14">
        <v>12</v>
      </c>
      <c r="O53" s="14">
        <v>13</v>
      </c>
      <c r="P53" s="14">
        <v>14</v>
      </c>
      <c r="Q53" s="14">
        <v>15</v>
      </c>
      <c r="R53" s="14">
        <v>16</v>
      </c>
      <c r="S53" s="14">
        <v>17</v>
      </c>
      <c r="T53" s="14">
        <v>18</v>
      </c>
      <c r="U53" s="14" t="s">
        <v>19</v>
      </c>
      <c r="V53" s="14" t="s">
        <v>2</v>
      </c>
    </row>
    <row r="54" spans="1:22" x14ac:dyDescent="0.2">
      <c r="A54" s="35" t="str">
        <f>'Players by Team'!A34</f>
        <v>Waverly Harper</v>
      </c>
      <c r="B54" s="28"/>
      <c r="C54" s="29"/>
      <c r="D54" s="28"/>
      <c r="E54" s="29"/>
      <c r="F54" s="28"/>
      <c r="G54" s="29"/>
      <c r="H54" s="28"/>
      <c r="I54" s="29"/>
      <c r="J54" s="28"/>
      <c r="K54" s="30">
        <f>SUM(B54:J54)</f>
        <v>0</v>
      </c>
      <c r="L54" s="28"/>
      <c r="M54" s="29"/>
      <c r="N54" s="28"/>
      <c r="O54" s="29"/>
      <c r="P54" s="28"/>
      <c r="Q54" s="29"/>
      <c r="R54" s="28"/>
      <c r="S54" s="29"/>
      <c r="T54" s="28"/>
      <c r="U54" s="31">
        <f>SUM(L54:T54)</f>
        <v>0</v>
      </c>
      <c r="V54" s="32">
        <f>K54+U54</f>
        <v>0</v>
      </c>
    </row>
    <row r="55" spans="1:22" x14ac:dyDescent="0.2">
      <c r="A55" s="35" t="str">
        <f>'Players by Team'!A35</f>
        <v>Libby Thomson</v>
      </c>
      <c r="B55" s="28"/>
      <c r="C55" s="29"/>
      <c r="D55" s="28"/>
      <c r="E55" s="29"/>
      <c r="F55" s="28"/>
      <c r="G55" s="29"/>
      <c r="H55" s="28"/>
      <c r="I55" s="29"/>
      <c r="J55" s="28"/>
      <c r="K55" s="30">
        <f>SUM(B55:J55)</f>
        <v>0</v>
      </c>
      <c r="L55" s="28"/>
      <c r="M55" s="29"/>
      <c r="N55" s="28"/>
      <c r="O55" s="29"/>
      <c r="P55" s="28"/>
      <c r="Q55" s="29"/>
      <c r="R55" s="28"/>
      <c r="S55" s="29"/>
      <c r="T55" s="28"/>
      <c r="U55" s="31">
        <f>SUM(L55:T55)</f>
        <v>0</v>
      </c>
      <c r="V55" s="32">
        <f>K55+U55</f>
        <v>0</v>
      </c>
    </row>
    <row r="56" spans="1:22" x14ac:dyDescent="0.2">
      <c r="A56" s="35" t="str">
        <f>'Players by Team'!A36</f>
        <v>Aniston Harrell</v>
      </c>
      <c r="B56" s="28"/>
      <c r="C56" s="29"/>
      <c r="D56" s="28"/>
      <c r="E56" s="29"/>
      <c r="F56" s="28"/>
      <c r="G56" s="29"/>
      <c r="H56" s="28"/>
      <c r="I56" s="29"/>
      <c r="J56" s="28"/>
      <c r="K56" s="30">
        <f>SUM(B56:J56)</f>
        <v>0</v>
      </c>
      <c r="L56" s="28"/>
      <c r="M56" s="29"/>
      <c r="N56" s="28"/>
      <c r="O56" s="29"/>
      <c r="P56" s="28"/>
      <c r="Q56" s="29"/>
      <c r="R56" s="28"/>
      <c r="S56" s="29"/>
      <c r="T56" s="28"/>
      <c r="U56" s="31">
        <f>SUM(L56:T56)</f>
        <v>0</v>
      </c>
      <c r="V56" s="32">
        <f>K56+U56</f>
        <v>0</v>
      </c>
    </row>
    <row r="57" spans="1:22" x14ac:dyDescent="0.2">
      <c r="A57" s="35" t="str">
        <f>'Players by Team'!A37</f>
        <v>Marisa Hughes</v>
      </c>
      <c r="B57" s="28"/>
      <c r="C57" s="29"/>
      <c r="D57" s="28"/>
      <c r="E57" s="29"/>
      <c r="F57" s="28"/>
      <c r="G57" s="29"/>
      <c r="H57" s="28"/>
      <c r="I57" s="29"/>
      <c r="J57" s="28"/>
      <c r="K57" s="30">
        <f>SUM(B57:J57)</f>
        <v>0</v>
      </c>
      <c r="L57" s="28"/>
      <c r="M57" s="29"/>
      <c r="N57" s="28"/>
      <c r="O57" s="29"/>
      <c r="P57" s="28"/>
      <c r="Q57" s="29"/>
      <c r="R57" s="28"/>
      <c r="S57" s="29"/>
      <c r="T57" s="28"/>
      <c r="U57" s="31">
        <f>SUM(L57:T57)</f>
        <v>0</v>
      </c>
      <c r="V57" s="32">
        <f>K57+U57</f>
        <v>0</v>
      </c>
    </row>
    <row r="58" spans="1:22" x14ac:dyDescent="0.2">
      <c r="A58" s="35" t="str">
        <f>'Players by Team'!A38</f>
        <v>Savannah Carter</v>
      </c>
      <c r="B58" s="28"/>
      <c r="C58" s="29"/>
      <c r="D58" s="28"/>
      <c r="E58" s="29"/>
      <c r="F58" s="28"/>
      <c r="G58" s="29"/>
      <c r="H58" s="28"/>
      <c r="I58" s="29"/>
      <c r="J58" s="28"/>
      <c r="K58" s="30">
        <f>SUM(B58:J58)</f>
        <v>0</v>
      </c>
      <c r="L58" s="28"/>
      <c r="M58" s="29"/>
      <c r="N58" s="28"/>
      <c r="O58" s="29"/>
      <c r="P58" s="28"/>
      <c r="Q58" s="29"/>
      <c r="R58" s="28"/>
      <c r="S58" s="29"/>
      <c r="T58" s="28"/>
      <c r="U58" s="31">
        <f>SUM(L58:T58)</f>
        <v>0</v>
      </c>
      <c r="V58" s="32">
        <f>K58+U58</f>
        <v>0</v>
      </c>
    </row>
    <row r="60" spans="1:22" ht="15.75" x14ac:dyDescent="0.25">
      <c r="A60" s="42" t="str">
        <f>'Players by Team'!M33</f>
        <v>LEBANON TRAIL</v>
      </c>
      <c r="B60" s="12">
        <v>1</v>
      </c>
      <c r="C60" s="12">
        <v>2</v>
      </c>
      <c r="D60" s="12">
        <v>3</v>
      </c>
      <c r="E60" s="12">
        <v>4</v>
      </c>
      <c r="F60" s="12">
        <v>5</v>
      </c>
      <c r="G60" s="12">
        <v>6</v>
      </c>
      <c r="H60" s="12">
        <v>7</v>
      </c>
      <c r="I60" s="12">
        <v>8</v>
      </c>
      <c r="J60" s="12">
        <v>9</v>
      </c>
      <c r="K60" s="14" t="s">
        <v>18</v>
      </c>
      <c r="L60" s="14">
        <v>10</v>
      </c>
      <c r="M60" s="14">
        <v>11</v>
      </c>
      <c r="N60" s="14">
        <v>12</v>
      </c>
      <c r="O60" s="14">
        <v>13</v>
      </c>
      <c r="P60" s="14">
        <v>14</v>
      </c>
      <c r="Q60" s="14">
        <v>15</v>
      </c>
      <c r="R60" s="14">
        <v>16</v>
      </c>
      <c r="S60" s="14">
        <v>17</v>
      </c>
      <c r="T60" s="14">
        <v>18</v>
      </c>
      <c r="U60" s="14" t="s">
        <v>19</v>
      </c>
      <c r="V60" s="14" t="s">
        <v>2</v>
      </c>
    </row>
    <row r="61" spans="1:22" x14ac:dyDescent="0.2">
      <c r="A61" s="35" t="str">
        <f>'Players by Team'!M34</f>
        <v>Erica Kim</v>
      </c>
      <c r="B61" s="28"/>
      <c r="C61" s="29"/>
      <c r="D61" s="28"/>
      <c r="E61" s="29"/>
      <c r="F61" s="28"/>
      <c r="G61" s="29"/>
      <c r="H61" s="28"/>
      <c r="I61" s="29"/>
      <c r="J61" s="28"/>
      <c r="K61" s="30">
        <f>SUM(B61:J61)</f>
        <v>0</v>
      </c>
      <c r="L61" s="28"/>
      <c r="M61" s="29"/>
      <c r="N61" s="28"/>
      <c r="O61" s="29"/>
      <c r="P61" s="28"/>
      <c r="Q61" s="29"/>
      <c r="R61" s="28"/>
      <c r="S61" s="29"/>
      <c r="T61" s="28"/>
      <c r="U61" s="31">
        <f>SUM(L61:T61)</f>
        <v>0</v>
      </c>
      <c r="V61" s="32">
        <f>K61+U61</f>
        <v>0</v>
      </c>
    </row>
    <row r="62" spans="1:22" x14ac:dyDescent="0.2">
      <c r="A62" s="35" t="str">
        <f>'Players by Team'!M35</f>
        <v>Grace Kim</v>
      </c>
      <c r="B62" s="28"/>
      <c r="C62" s="29"/>
      <c r="D62" s="28"/>
      <c r="E62" s="29"/>
      <c r="F62" s="28"/>
      <c r="G62" s="29"/>
      <c r="H62" s="28"/>
      <c r="I62" s="29"/>
      <c r="J62" s="28"/>
      <c r="K62" s="30">
        <f>SUM(B62:J62)</f>
        <v>0</v>
      </c>
      <c r="L62" s="28"/>
      <c r="M62" s="29"/>
      <c r="N62" s="28"/>
      <c r="O62" s="29"/>
      <c r="P62" s="28"/>
      <c r="Q62" s="29"/>
      <c r="R62" s="28"/>
      <c r="S62" s="29"/>
      <c r="T62" s="28"/>
      <c r="U62" s="31">
        <f>SUM(L62:T62)</f>
        <v>0</v>
      </c>
      <c r="V62" s="32">
        <f>K62+U62</f>
        <v>0</v>
      </c>
    </row>
    <row r="63" spans="1:22" x14ac:dyDescent="0.2">
      <c r="A63" s="35" t="str">
        <f>'Players by Team'!M36</f>
        <v>Esther Santos</v>
      </c>
      <c r="B63" s="28"/>
      <c r="C63" s="29"/>
      <c r="D63" s="28"/>
      <c r="E63" s="29"/>
      <c r="F63" s="28"/>
      <c r="G63" s="29"/>
      <c r="H63" s="28"/>
      <c r="I63" s="29"/>
      <c r="J63" s="28"/>
      <c r="K63" s="30">
        <f>SUM(B63:J63)</f>
        <v>0</v>
      </c>
      <c r="L63" s="28"/>
      <c r="M63" s="29"/>
      <c r="N63" s="28"/>
      <c r="O63" s="29"/>
      <c r="P63" s="28"/>
      <c r="Q63" s="29"/>
      <c r="R63" s="28"/>
      <c r="S63" s="29"/>
      <c r="T63" s="28"/>
      <c r="U63" s="31">
        <f>SUM(L63:T63)</f>
        <v>0</v>
      </c>
      <c r="V63" s="32">
        <f>K63+U63</f>
        <v>0</v>
      </c>
    </row>
    <row r="64" spans="1:22" x14ac:dyDescent="0.2">
      <c r="A64" s="35" t="str">
        <f>'Players by Team'!M37</f>
        <v>Emma Anderson</v>
      </c>
      <c r="B64" s="28"/>
      <c r="C64" s="29"/>
      <c r="D64" s="28"/>
      <c r="E64" s="29"/>
      <c r="F64" s="28"/>
      <c r="G64" s="29"/>
      <c r="H64" s="28"/>
      <c r="I64" s="29"/>
      <c r="J64" s="28"/>
      <c r="K64" s="30">
        <f>SUM(B64:J64)</f>
        <v>0</v>
      </c>
      <c r="L64" s="28"/>
      <c r="M64" s="29"/>
      <c r="N64" s="28"/>
      <c r="O64" s="29"/>
      <c r="P64" s="28"/>
      <c r="Q64" s="29"/>
      <c r="R64" s="28"/>
      <c r="S64" s="29"/>
      <c r="T64" s="28"/>
      <c r="U64" s="31">
        <f>SUM(L64:T64)</f>
        <v>0</v>
      </c>
      <c r="V64" s="32">
        <f>K64+U64</f>
        <v>0</v>
      </c>
    </row>
    <row r="65" spans="1:22" x14ac:dyDescent="0.2">
      <c r="A65" s="35">
        <f>'Players by Team'!M38</f>
        <v>0</v>
      </c>
      <c r="B65" s="28"/>
      <c r="C65" s="29"/>
      <c r="D65" s="28"/>
      <c r="E65" s="29"/>
      <c r="F65" s="28"/>
      <c r="G65" s="29"/>
      <c r="H65" s="28"/>
      <c r="I65" s="29"/>
      <c r="J65" s="28"/>
      <c r="K65" s="30">
        <f>SUM(B65:J65)</f>
        <v>0</v>
      </c>
      <c r="L65" s="28"/>
      <c r="M65" s="29"/>
      <c r="N65" s="28"/>
      <c r="O65" s="29"/>
      <c r="P65" s="28"/>
      <c r="Q65" s="29"/>
      <c r="R65" s="28"/>
      <c r="S65" s="29"/>
      <c r="T65" s="28"/>
      <c r="U65" s="31">
        <f>SUM(L65:T65)</f>
        <v>0</v>
      </c>
      <c r="V65" s="32">
        <f>K65+U65</f>
        <v>0</v>
      </c>
    </row>
    <row r="67" spans="1:22" ht="15.75" x14ac:dyDescent="0.25">
      <c r="A67" s="42" t="str">
        <f>'Players by Team'!S33</f>
        <v>LUFKIN</v>
      </c>
      <c r="B67" s="12">
        <v>1</v>
      </c>
      <c r="C67" s="12">
        <v>2</v>
      </c>
      <c r="D67" s="12">
        <v>3</v>
      </c>
      <c r="E67" s="12">
        <v>4</v>
      </c>
      <c r="F67" s="12">
        <v>5</v>
      </c>
      <c r="G67" s="12">
        <v>6</v>
      </c>
      <c r="H67" s="12">
        <v>7</v>
      </c>
      <c r="I67" s="12">
        <v>8</v>
      </c>
      <c r="J67" s="12">
        <v>9</v>
      </c>
      <c r="K67" s="14" t="s">
        <v>18</v>
      </c>
      <c r="L67" s="14">
        <v>10</v>
      </c>
      <c r="M67" s="14">
        <v>11</v>
      </c>
      <c r="N67" s="14">
        <v>12</v>
      </c>
      <c r="O67" s="14">
        <v>13</v>
      </c>
      <c r="P67" s="14">
        <v>14</v>
      </c>
      <c r="Q67" s="14">
        <v>15</v>
      </c>
      <c r="R67" s="14">
        <v>16</v>
      </c>
      <c r="S67" s="14">
        <v>17</v>
      </c>
      <c r="T67" s="14">
        <v>18</v>
      </c>
      <c r="U67" s="14" t="s">
        <v>19</v>
      </c>
      <c r="V67" s="14" t="s">
        <v>2</v>
      </c>
    </row>
    <row r="68" spans="1:22" x14ac:dyDescent="0.2">
      <c r="A68" s="35" t="str">
        <f>'Players by Team'!S34</f>
        <v>Alex Haney</v>
      </c>
      <c r="B68" s="28"/>
      <c r="C68" s="29"/>
      <c r="D68" s="28"/>
      <c r="E68" s="29"/>
      <c r="F68" s="28"/>
      <c r="G68" s="29"/>
      <c r="H68" s="28"/>
      <c r="I68" s="29"/>
      <c r="J68" s="28"/>
      <c r="K68" s="30">
        <f>SUM(B68:J68)</f>
        <v>0</v>
      </c>
      <c r="L68" s="28"/>
      <c r="M68" s="29"/>
      <c r="N68" s="28"/>
      <c r="O68" s="29"/>
      <c r="P68" s="28"/>
      <c r="Q68" s="29"/>
      <c r="R68" s="28"/>
      <c r="S68" s="29"/>
      <c r="T68" s="28"/>
      <c r="U68" s="31">
        <f>SUM(L68:T68)</f>
        <v>0</v>
      </c>
      <c r="V68" s="32">
        <f>K68+U68</f>
        <v>0</v>
      </c>
    </row>
    <row r="69" spans="1:22" x14ac:dyDescent="0.2">
      <c r="A69" s="35" t="str">
        <f>'Players by Team'!S35</f>
        <v>Delaney Neal</v>
      </c>
      <c r="B69" s="28"/>
      <c r="C69" s="29"/>
      <c r="D69" s="28"/>
      <c r="E69" s="29"/>
      <c r="F69" s="28"/>
      <c r="G69" s="29"/>
      <c r="H69" s="28"/>
      <c r="I69" s="29"/>
      <c r="J69" s="28"/>
      <c r="K69" s="30">
        <f>SUM(B69:J69)</f>
        <v>0</v>
      </c>
      <c r="L69" s="28"/>
      <c r="M69" s="29"/>
      <c r="N69" s="28"/>
      <c r="O69" s="29"/>
      <c r="P69" s="28"/>
      <c r="Q69" s="29"/>
      <c r="R69" s="28"/>
      <c r="S69" s="29"/>
      <c r="T69" s="28"/>
      <c r="U69" s="31">
        <f>SUM(L69:T69)</f>
        <v>0</v>
      </c>
      <c r="V69" s="32">
        <f>K69+U69</f>
        <v>0</v>
      </c>
    </row>
    <row r="70" spans="1:22" x14ac:dyDescent="0.2">
      <c r="A70" s="35" t="str">
        <f>'Players by Team'!S36</f>
        <v>Victoria Vanderleest</v>
      </c>
      <c r="B70" s="28"/>
      <c r="C70" s="29"/>
      <c r="D70" s="28"/>
      <c r="E70" s="29"/>
      <c r="F70" s="28"/>
      <c r="G70" s="29"/>
      <c r="H70" s="28"/>
      <c r="I70" s="29"/>
      <c r="J70" s="28"/>
      <c r="K70" s="30">
        <f>SUM(B70:J70)</f>
        <v>0</v>
      </c>
      <c r="L70" s="28"/>
      <c r="M70" s="29"/>
      <c r="N70" s="28"/>
      <c r="O70" s="29"/>
      <c r="P70" s="28"/>
      <c r="Q70" s="29"/>
      <c r="R70" s="28"/>
      <c r="S70" s="29"/>
      <c r="T70" s="28"/>
      <c r="U70" s="31">
        <f>SUM(L70:T70)</f>
        <v>0</v>
      </c>
      <c r="V70" s="32">
        <f>K70+U70</f>
        <v>0</v>
      </c>
    </row>
    <row r="71" spans="1:22" x14ac:dyDescent="0.2">
      <c r="A71" s="35" t="str">
        <f>'Players by Team'!S37</f>
        <v>Kathryn Teague</v>
      </c>
      <c r="B71" s="28"/>
      <c r="C71" s="29"/>
      <c r="D71" s="28"/>
      <c r="E71" s="29"/>
      <c r="F71" s="28"/>
      <c r="G71" s="29"/>
      <c r="H71" s="28"/>
      <c r="I71" s="29"/>
      <c r="J71" s="28"/>
      <c r="K71" s="30">
        <f>SUM(B71:J71)</f>
        <v>0</v>
      </c>
      <c r="L71" s="28"/>
      <c r="M71" s="29"/>
      <c r="N71" s="28"/>
      <c r="O71" s="29"/>
      <c r="P71" s="28"/>
      <c r="Q71" s="29"/>
      <c r="R71" s="28"/>
      <c r="S71" s="29"/>
      <c r="T71" s="28"/>
      <c r="U71" s="31">
        <f>SUM(L71:T71)</f>
        <v>0</v>
      </c>
      <c r="V71" s="32">
        <f>K71+U71</f>
        <v>0</v>
      </c>
    </row>
    <row r="72" spans="1:22" x14ac:dyDescent="0.2">
      <c r="A72" s="35" t="str">
        <f>'Players by Team'!S38</f>
        <v>Bella Chong</v>
      </c>
      <c r="B72" s="28"/>
      <c r="C72" s="29"/>
      <c r="D72" s="28"/>
      <c r="E72" s="29"/>
      <c r="F72" s="28"/>
      <c r="G72" s="29"/>
      <c r="H72" s="28"/>
      <c r="I72" s="29"/>
      <c r="J72" s="28"/>
      <c r="K72" s="30">
        <f>SUM(B72:J72)</f>
        <v>0</v>
      </c>
      <c r="L72" s="28"/>
      <c r="M72" s="29"/>
      <c r="N72" s="28"/>
      <c r="O72" s="29"/>
      <c r="P72" s="28"/>
      <c r="Q72" s="29"/>
      <c r="R72" s="28"/>
      <c r="S72" s="29"/>
      <c r="T72" s="28"/>
      <c r="U72" s="31">
        <f>SUM(L72:T72)</f>
        <v>0</v>
      </c>
      <c r="V72" s="32">
        <f>K72+U72</f>
        <v>0</v>
      </c>
    </row>
    <row r="74" spans="1:22" ht="15.75" x14ac:dyDescent="0.25">
      <c r="A74" s="42" t="str">
        <f>'Players by Team'!M41</f>
        <v>MEMORIAL</v>
      </c>
      <c r="B74" s="12">
        <v>1</v>
      </c>
      <c r="C74" s="12">
        <v>2</v>
      </c>
      <c r="D74" s="12">
        <v>3</v>
      </c>
      <c r="E74" s="12">
        <v>4</v>
      </c>
      <c r="F74" s="12">
        <v>5</v>
      </c>
      <c r="G74" s="12">
        <v>6</v>
      </c>
      <c r="H74" s="12">
        <v>7</v>
      </c>
      <c r="I74" s="12">
        <v>8</v>
      </c>
      <c r="J74" s="12">
        <v>9</v>
      </c>
      <c r="K74" s="14" t="s">
        <v>18</v>
      </c>
      <c r="L74" s="14">
        <v>10</v>
      </c>
      <c r="M74" s="14">
        <v>11</v>
      </c>
      <c r="N74" s="14">
        <v>12</v>
      </c>
      <c r="O74" s="14">
        <v>13</v>
      </c>
      <c r="P74" s="14">
        <v>14</v>
      </c>
      <c r="Q74" s="14">
        <v>15</v>
      </c>
      <c r="R74" s="14">
        <v>16</v>
      </c>
      <c r="S74" s="14">
        <v>17</v>
      </c>
      <c r="T74" s="14">
        <v>18</v>
      </c>
      <c r="U74" s="14" t="s">
        <v>19</v>
      </c>
      <c r="V74" s="14" t="s">
        <v>2</v>
      </c>
    </row>
    <row r="75" spans="1:22" x14ac:dyDescent="0.2">
      <c r="A75" s="35" t="str">
        <f>'Players by Team'!M42</f>
        <v>Lydia Howard</v>
      </c>
      <c r="B75" s="28"/>
      <c r="C75" s="29"/>
      <c r="D75" s="28"/>
      <c r="E75" s="29"/>
      <c r="F75" s="28"/>
      <c r="G75" s="29"/>
      <c r="H75" s="28"/>
      <c r="I75" s="29"/>
      <c r="J75" s="28"/>
      <c r="K75" s="30">
        <f>SUM(B75:J75)</f>
        <v>0</v>
      </c>
      <c r="L75" s="28"/>
      <c r="M75" s="29"/>
      <c r="N75" s="28"/>
      <c r="O75" s="29"/>
      <c r="P75" s="28"/>
      <c r="Q75" s="29"/>
      <c r="R75" s="28"/>
      <c r="S75" s="29"/>
      <c r="T75" s="28"/>
      <c r="U75" s="31">
        <f>SUM(L75:T75)</f>
        <v>0</v>
      </c>
      <c r="V75" s="32">
        <f>K75+U75</f>
        <v>0</v>
      </c>
    </row>
    <row r="76" spans="1:22" x14ac:dyDescent="0.2">
      <c r="A76" s="35" t="str">
        <f>'Players by Team'!M43</f>
        <v>Grace Wu</v>
      </c>
      <c r="B76" s="28"/>
      <c r="C76" s="29"/>
      <c r="D76" s="28"/>
      <c r="E76" s="29"/>
      <c r="F76" s="28"/>
      <c r="G76" s="29"/>
      <c r="H76" s="28"/>
      <c r="I76" s="29"/>
      <c r="J76" s="28"/>
      <c r="K76" s="30">
        <f>SUM(B76:J76)</f>
        <v>0</v>
      </c>
      <c r="L76" s="28"/>
      <c r="M76" s="29"/>
      <c r="N76" s="28"/>
      <c r="O76" s="29"/>
      <c r="P76" s="28"/>
      <c r="Q76" s="29"/>
      <c r="R76" s="28"/>
      <c r="S76" s="29"/>
      <c r="T76" s="28"/>
      <c r="U76" s="31">
        <f>SUM(L76:T76)</f>
        <v>0</v>
      </c>
      <c r="V76" s="32">
        <f>K76+U76</f>
        <v>0</v>
      </c>
    </row>
    <row r="77" spans="1:22" x14ac:dyDescent="0.2">
      <c r="A77" s="35" t="str">
        <f>'Players by Team'!M44</f>
        <v>Claire Cagle</v>
      </c>
      <c r="B77" s="28"/>
      <c r="C77" s="29"/>
      <c r="D77" s="28"/>
      <c r="E77" s="29"/>
      <c r="F77" s="28"/>
      <c r="G77" s="29"/>
      <c r="H77" s="28"/>
      <c r="I77" s="29"/>
      <c r="J77" s="28"/>
      <c r="K77" s="30">
        <f>SUM(B77:J77)</f>
        <v>0</v>
      </c>
      <c r="L77" s="28"/>
      <c r="M77" s="29"/>
      <c r="N77" s="28"/>
      <c r="O77" s="29"/>
      <c r="P77" s="28"/>
      <c r="Q77" s="29"/>
      <c r="R77" s="28"/>
      <c r="S77" s="29"/>
      <c r="T77" s="28"/>
      <c r="U77" s="31">
        <f>SUM(L77:T77)</f>
        <v>0</v>
      </c>
      <c r="V77" s="32">
        <f>K77+U77</f>
        <v>0</v>
      </c>
    </row>
    <row r="78" spans="1:22" x14ac:dyDescent="0.2">
      <c r="A78" s="35" t="str">
        <f>'Players by Team'!M45</f>
        <v>Arwen Settipalli</v>
      </c>
      <c r="B78" s="28"/>
      <c r="C78" s="29"/>
      <c r="D78" s="28"/>
      <c r="E78" s="29"/>
      <c r="F78" s="28"/>
      <c r="G78" s="29"/>
      <c r="H78" s="28"/>
      <c r="I78" s="29"/>
      <c r="J78" s="28"/>
      <c r="K78" s="30">
        <f>SUM(B78:J78)</f>
        <v>0</v>
      </c>
      <c r="L78" s="28"/>
      <c r="M78" s="29"/>
      <c r="N78" s="28"/>
      <c r="O78" s="29"/>
      <c r="P78" s="28"/>
      <c r="Q78" s="29"/>
      <c r="R78" s="28"/>
      <c r="S78" s="29"/>
      <c r="T78" s="28"/>
      <c r="U78" s="31">
        <f>SUM(L78:T78)</f>
        <v>0</v>
      </c>
      <c r="V78" s="32">
        <f>K78+U78</f>
        <v>0</v>
      </c>
    </row>
    <row r="79" spans="1:22" x14ac:dyDescent="0.2">
      <c r="A79" s="35" t="str">
        <f>'Players by Team'!M46</f>
        <v>Kaitlyn Stoehr</v>
      </c>
      <c r="B79" s="28"/>
      <c r="C79" s="29"/>
      <c r="D79" s="28"/>
      <c r="E79" s="29"/>
      <c r="F79" s="28"/>
      <c r="G79" s="29"/>
      <c r="H79" s="28"/>
      <c r="I79" s="29"/>
      <c r="J79" s="28"/>
      <c r="K79" s="30">
        <f>SUM(B79:J79)</f>
        <v>0</v>
      </c>
      <c r="L79" s="28"/>
      <c r="M79" s="29"/>
      <c r="N79" s="28"/>
      <c r="O79" s="29"/>
      <c r="P79" s="28"/>
      <c r="Q79" s="29"/>
      <c r="R79" s="28"/>
      <c r="S79" s="29"/>
      <c r="T79" s="28"/>
      <c r="U79" s="31">
        <f>SUM(L79:T79)</f>
        <v>0</v>
      </c>
      <c r="V79" s="32">
        <f>K79+U79</f>
        <v>0</v>
      </c>
    </row>
    <row r="81" spans="1:22" ht="15.75" x14ac:dyDescent="0.25">
      <c r="A81" s="42">
        <f>'Players by Team'!S41</f>
        <v>0</v>
      </c>
      <c r="B81" s="12">
        <v>1</v>
      </c>
      <c r="C81" s="12">
        <v>2</v>
      </c>
      <c r="D81" s="12">
        <v>3</v>
      </c>
      <c r="E81" s="12">
        <v>4</v>
      </c>
      <c r="F81" s="12">
        <v>5</v>
      </c>
      <c r="G81" s="12">
        <v>6</v>
      </c>
      <c r="H81" s="12">
        <v>7</v>
      </c>
      <c r="I81" s="12">
        <v>8</v>
      </c>
      <c r="J81" s="12">
        <v>9</v>
      </c>
      <c r="K81" s="14" t="s">
        <v>18</v>
      </c>
      <c r="L81" s="14">
        <v>10</v>
      </c>
      <c r="M81" s="14">
        <v>11</v>
      </c>
      <c r="N81" s="14">
        <v>12</v>
      </c>
      <c r="O81" s="14">
        <v>13</v>
      </c>
      <c r="P81" s="14">
        <v>14</v>
      </c>
      <c r="Q81" s="14">
        <v>15</v>
      </c>
      <c r="R81" s="14">
        <v>16</v>
      </c>
      <c r="S81" s="14">
        <v>17</v>
      </c>
      <c r="T81" s="14">
        <v>18</v>
      </c>
      <c r="U81" s="14" t="s">
        <v>19</v>
      </c>
      <c r="V81" s="14" t="s">
        <v>2</v>
      </c>
    </row>
    <row r="82" spans="1:22" x14ac:dyDescent="0.2">
      <c r="A82" s="35">
        <f>'Players by Team'!S42</f>
        <v>0</v>
      </c>
      <c r="B82" s="28"/>
      <c r="C82" s="29"/>
      <c r="D82" s="28"/>
      <c r="E82" s="29"/>
      <c r="F82" s="28"/>
      <c r="G82" s="29"/>
      <c r="H82" s="28"/>
      <c r="I82" s="29"/>
      <c r="J82" s="28"/>
      <c r="K82" s="30">
        <f>SUM(B82:J82)</f>
        <v>0</v>
      </c>
      <c r="L82" s="28"/>
      <c r="M82" s="29"/>
      <c r="N82" s="28"/>
      <c r="O82" s="29"/>
      <c r="P82" s="28"/>
      <c r="Q82" s="29"/>
      <c r="R82" s="28"/>
      <c r="S82" s="29"/>
      <c r="T82" s="28"/>
      <c r="U82" s="31">
        <f>SUM(L82:T82)</f>
        <v>0</v>
      </c>
      <c r="V82" s="32">
        <f>K82+U82</f>
        <v>0</v>
      </c>
    </row>
    <row r="83" spans="1:22" x14ac:dyDescent="0.2">
      <c r="A83" s="35">
        <f>'Players by Team'!S43</f>
        <v>0</v>
      </c>
      <c r="B83" s="28"/>
      <c r="C83" s="29"/>
      <c r="D83" s="28"/>
      <c r="E83" s="29"/>
      <c r="F83" s="28"/>
      <c r="G83" s="29"/>
      <c r="H83" s="28"/>
      <c r="I83" s="29"/>
      <c r="J83" s="28"/>
      <c r="K83" s="30">
        <f>SUM(B83:J83)</f>
        <v>0</v>
      </c>
      <c r="L83" s="28"/>
      <c r="M83" s="29"/>
      <c r="N83" s="28"/>
      <c r="O83" s="29"/>
      <c r="P83" s="28"/>
      <c r="Q83" s="29"/>
      <c r="R83" s="28"/>
      <c r="S83" s="29"/>
      <c r="T83" s="28"/>
      <c r="U83" s="31">
        <f>SUM(L83:T83)</f>
        <v>0</v>
      </c>
      <c r="V83" s="32">
        <f>K83+U83</f>
        <v>0</v>
      </c>
    </row>
    <row r="84" spans="1:22" x14ac:dyDescent="0.2">
      <c r="A84" s="35">
        <f>'Players by Team'!S44</f>
        <v>0</v>
      </c>
      <c r="B84" s="28"/>
      <c r="C84" s="29"/>
      <c r="D84" s="28"/>
      <c r="E84" s="29"/>
      <c r="F84" s="28"/>
      <c r="G84" s="29"/>
      <c r="H84" s="28"/>
      <c r="I84" s="29"/>
      <c r="J84" s="28"/>
      <c r="K84" s="30">
        <f>SUM(B84:J84)</f>
        <v>0</v>
      </c>
      <c r="L84" s="28"/>
      <c r="M84" s="29"/>
      <c r="N84" s="28"/>
      <c r="O84" s="29"/>
      <c r="P84" s="28"/>
      <c r="Q84" s="29"/>
      <c r="R84" s="28"/>
      <c r="S84" s="29"/>
      <c r="T84" s="28"/>
      <c r="U84" s="31">
        <f>SUM(L84:T84)</f>
        <v>0</v>
      </c>
      <c r="V84" s="32">
        <f>K84+U84</f>
        <v>0</v>
      </c>
    </row>
    <row r="85" spans="1:22" x14ac:dyDescent="0.2">
      <c r="A85" s="35">
        <f>'Players by Team'!S45</f>
        <v>0</v>
      </c>
      <c r="B85" s="28"/>
      <c r="C85" s="29"/>
      <c r="D85" s="28"/>
      <c r="E85" s="29"/>
      <c r="F85" s="28"/>
      <c r="G85" s="29"/>
      <c r="H85" s="28"/>
      <c r="I85" s="29"/>
      <c r="J85" s="28"/>
      <c r="K85" s="30">
        <f>SUM(B85:J85)</f>
        <v>0</v>
      </c>
      <c r="L85" s="28"/>
      <c r="M85" s="29"/>
      <c r="N85" s="28"/>
      <c r="O85" s="29"/>
      <c r="P85" s="28"/>
      <c r="Q85" s="29"/>
      <c r="R85" s="28"/>
      <c r="S85" s="29"/>
      <c r="T85" s="28"/>
      <c r="U85" s="31">
        <f>SUM(L85:T85)</f>
        <v>0</v>
      </c>
      <c r="V85" s="32">
        <f>K85+U85</f>
        <v>0</v>
      </c>
    </row>
    <row r="86" spans="1:22" x14ac:dyDescent="0.2">
      <c r="A86" s="35">
        <f>'Players by Team'!S46</f>
        <v>0</v>
      </c>
      <c r="B86" s="28"/>
      <c r="C86" s="29"/>
      <c r="D86" s="28"/>
      <c r="E86" s="29"/>
      <c r="F86" s="28"/>
      <c r="G86" s="29"/>
      <c r="H86" s="28"/>
      <c r="I86" s="29"/>
      <c r="J86" s="28"/>
      <c r="K86" s="30">
        <f>SUM(B86:J86)</f>
        <v>0</v>
      </c>
      <c r="L86" s="28"/>
      <c r="M86" s="29"/>
      <c r="N86" s="28"/>
      <c r="O86" s="29"/>
      <c r="P86" s="28"/>
      <c r="Q86" s="29"/>
      <c r="R86" s="28"/>
      <c r="S86" s="29"/>
      <c r="T86" s="28"/>
      <c r="U86" s="31">
        <f>SUM(L86:T86)</f>
        <v>0</v>
      </c>
      <c r="V86" s="32">
        <f>K86+U86</f>
        <v>0</v>
      </c>
    </row>
    <row r="88" spans="1:22" ht="15.75" x14ac:dyDescent="0.25">
      <c r="A88" s="42" t="str">
        <f>'Players by Team'!A49</f>
        <v>MIDLAND LEGACY</v>
      </c>
      <c r="B88" s="12">
        <v>1</v>
      </c>
      <c r="C88" s="12">
        <v>2</v>
      </c>
      <c r="D88" s="12">
        <v>3</v>
      </c>
      <c r="E88" s="12">
        <v>4</v>
      </c>
      <c r="F88" s="12">
        <v>5</v>
      </c>
      <c r="G88" s="12">
        <v>6</v>
      </c>
      <c r="H88" s="12">
        <v>7</v>
      </c>
      <c r="I88" s="12">
        <v>8</v>
      </c>
      <c r="J88" s="12">
        <v>9</v>
      </c>
      <c r="K88" s="14" t="s">
        <v>18</v>
      </c>
      <c r="L88" s="14">
        <v>10</v>
      </c>
      <c r="M88" s="14">
        <v>11</v>
      </c>
      <c r="N88" s="14">
        <v>12</v>
      </c>
      <c r="O88" s="14">
        <v>13</v>
      </c>
      <c r="P88" s="14">
        <v>14</v>
      </c>
      <c r="Q88" s="14">
        <v>15</v>
      </c>
      <c r="R88" s="14">
        <v>16</v>
      </c>
      <c r="S88" s="14">
        <v>17</v>
      </c>
      <c r="T88" s="14">
        <v>18</v>
      </c>
      <c r="U88" s="14" t="s">
        <v>19</v>
      </c>
      <c r="V88" s="14" t="s">
        <v>2</v>
      </c>
    </row>
    <row r="89" spans="1:22" x14ac:dyDescent="0.2">
      <c r="A89" s="35" t="str">
        <f>'Players by Team'!A50</f>
        <v>Sarah Reed</v>
      </c>
      <c r="B89" s="28"/>
      <c r="C89" s="29"/>
      <c r="D89" s="28"/>
      <c r="E89" s="29"/>
      <c r="F89" s="28"/>
      <c r="G89" s="29"/>
      <c r="H89" s="28"/>
      <c r="I89" s="29"/>
      <c r="J89" s="28"/>
      <c r="K89" s="30">
        <f>SUM(B89:J89)</f>
        <v>0</v>
      </c>
      <c r="L89" s="28"/>
      <c r="M89" s="29"/>
      <c r="N89" s="28"/>
      <c r="O89" s="29"/>
      <c r="P89" s="28"/>
      <c r="Q89" s="29"/>
      <c r="R89" s="28"/>
      <c r="S89" s="29"/>
      <c r="T89" s="28"/>
      <c r="U89" s="31">
        <f>SUM(L89:T89)</f>
        <v>0</v>
      </c>
      <c r="V89" s="32">
        <f>K89+U89</f>
        <v>0</v>
      </c>
    </row>
    <row r="90" spans="1:22" x14ac:dyDescent="0.2">
      <c r="A90" s="35" t="str">
        <f>'Players by Team'!A51</f>
        <v>Natalie Armenta</v>
      </c>
      <c r="B90" s="28"/>
      <c r="C90" s="29"/>
      <c r="D90" s="28"/>
      <c r="E90" s="29"/>
      <c r="F90" s="28"/>
      <c r="G90" s="29"/>
      <c r="H90" s="28"/>
      <c r="I90" s="29"/>
      <c r="J90" s="28"/>
      <c r="K90" s="30">
        <f>SUM(B90:J90)</f>
        <v>0</v>
      </c>
      <c r="L90" s="28"/>
      <c r="M90" s="29"/>
      <c r="N90" s="28"/>
      <c r="O90" s="29"/>
      <c r="P90" s="28"/>
      <c r="Q90" s="29"/>
      <c r="R90" s="28"/>
      <c r="S90" s="29"/>
      <c r="T90" s="28"/>
      <c r="U90" s="31">
        <f>SUM(L90:T90)</f>
        <v>0</v>
      </c>
      <c r="V90" s="32">
        <f>K90+U90</f>
        <v>0</v>
      </c>
    </row>
    <row r="91" spans="1:22" x14ac:dyDescent="0.2">
      <c r="A91" s="35" t="str">
        <f>'Players by Team'!A52</f>
        <v>Ashley Kruse</v>
      </c>
      <c r="B91" s="28"/>
      <c r="C91" s="29"/>
      <c r="D91" s="28"/>
      <c r="E91" s="29"/>
      <c r="F91" s="28"/>
      <c r="G91" s="29"/>
      <c r="H91" s="28"/>
      <c r="I91" s="29"/>
      <c r="J91" s="28"/>
      <c r="K91" s="30">
        <f>SUM(B91:J91)</f>
        <v>0</v>
      </c>
      <c r="L91" s="28"/>
      <c r="M91" s="29"/>
      <c r="N91" s="28"/>
      <c r="O91" s="29"/>
      <c r="P91" s="28"/>
      <c r="Q91" s="29"/>
      <c r="R91" s="28"/>
      <c r="S91" s="29"/>
      <c r="T91" s="28"/>
      <c r="U91" s="31">
        <f>SUM(L91:T91)</f>
        <v>0</v>
      </c>
      <c r="V91" s="32">
        <f>K91+U91</f>
        <v>0</v>
      </c>
    </row>
    <row r="92" spans="1:22" x14ac:dyDescent="0.2">
      <c r="A92" s="35" t="str">
        <f>'Players by Team'!A53</f>
        <v>Gracie O'Brien</v>
      </c>
      <c r="B92" s="28"/>
      <c r="C92" s="29"/>
      <c r="D92" s="28"/>
      <c r="E92" s="29"/>
      <c r="F92" s="28"/>
      <c r="G92" s="29"/>
      <c r="H92" s="28"/>
      <c r="I92" s="29"/>
      <c r="J92" s="28"/>
      <c r="K92" s="30">
        <f>SUM(B92:J92)</f>
        <v>0</v>
      </c>
      <c r="L92" s="28"/>
      <c r="M92" s="29"/>
      <c r="N92" s="28"/>
      <c r="O92" s="29"/>
      <c r="P92" s="28"/>
      <c r="Q92" s="29"/>
      <c r="R92" s="28"/>
      <c r="S92" s="29"/>
      <c r="T92" s="28"/>
      <c r="U92" s="31">
        <f>SUM(L92:T92)</f>
        <v>0</v>
      </c>
      <c r="V92" s="32">
        <f>K92+U92</f>
        <v>0</v>
      </c>
    </row>
    <row r="93" spans="1:22" x14ac:dyDescent="0.2">
      <c r="A93" s="35" t="str">
        <f>'Players by Team'!A54</f>
        <v>Sierra Snapp</v>
      </c>
      <c r="B93" s="28"/>
      <c r="C93" s="29"/>
      <c r="D93" s="28"/>
      <c r="E93" s="29"/>
      <c r="F93" s="28"/>
      <c r="G93" s="29"/>
      <c r="H93" s="28"/>
      <c r="I93" s="29"/>
      <c r="J93" s="28"/>
      <c r="K93" s="30">
        <f>SUM(B93:J93)</f>
        <v>0</v>
      </c>
      <c r="L93" s="28"/>
      <c r="M93" s="29"/>
      <c r="N93" s="28"/>
      <c r="O93" s="29"/>
      <c r="P93" s="28"/>
      <c r="Q93" s="29"/>
      <c r="R93" s="28"/>
      <c r="S93" s="29"/>
      <c r="T93" s="28"/>
      <c r="U93" s="31">
        <f>SUM(L93:T93)</f>
        <v>0</v>
      </c>
      <c r="V93" s="32">
        <f>K93+U93</f>
        <v>0</v>
      </c>
    </row>
    <row r="95" spans="1:22" ht="15.75" x14ac:dyDescent="0.25">
      <c r="A95" s="42" t="str">
        <f>'Players by Team'!M49</f>
        <v>REAGAN</v>
      </c>
      <c r="B95" s="12">
        <v>1</v>
      </c>
      <c r="C95" s="12">
        <v>2</v>
      </c>
      <c r="D95" s="12">
        <v>3</v>
      </c>
      <c r="E95" s="12">
        <v>4</v>
      </c>
      <c r="F95" s="12">
        <v>5</v>
      </c>
      <c r="G95" s="12">
        <v>6</v>
      </c>
      <c r="H95" s="12">
        <v>7</v>
      </c>
      <c r="I95" s="12">
        <v>8</v>
      </c>
      <c r="J95" s="12">
        <v>9</v>
      </c>
      <c r="K95" s="14" t="s">
        <v>18</v>
      </c>
      <c r="L95" s="14">
        <v>10</v>
      </c>
      <c r="M95" s="14">
        <v>11</v>
      </c>
      <c r="N95" s="14">
        <v>12</v>
      </c>
      <c r="O95" s="14">
        <v>13</v>
      </c>
      <c r="P95" s="14">
        <v>14</v>
      </c>
      <c r="Q95" s="14">
        <v>15</v>
      </c>
      <c r="R95" s="14">
        <v>16</v>
      </c>
      <c r="S95" s="14">
        <v>17</v>
      </c>
      <c r="T95" s="14">
        <v>18</v>
      </c>
      <c r="U95" s="14" t="s">
        <v>19</v>
      </c>
      <c r="V95" s="14" t="s">
        <v>2</v>
      </c>
    </row>
    <row r="96" spans="1:22" x14ac:dyDescent="0.2">
      <c r="A96" s="35" t="str">
        <f>'Players by Team'!M50</f>
        <v>Camille Pazouki</v>
      </c>
      <c r="B96" s="28"/>
      <c r="C96" s="29"/>
      <c r="D96" s="28"/>
      <c r="E96" s="29"/>
      <c r="F96" s="28"/>
      <c r="G96" s="29"/>
      <c r="H96" s="28"/>
      <c r="I96" s="29"/>
      <c r="J96" s="28"/>
      <c r="K96" s="30">
        <f>SUM(B96:J96)</f>
        <v>0</v>
      </c>
      <c r="L96" s="28"/>
      <c r="M96" s="29"/>
      <c r="N96" s="28"/>
      <c r="O96" s="29"/>
      <c r="P96" s="28"/>
      <c r="Q96" s="29"/>
      <c r="R96" s="28"/>
      <c r="S96" s="29"/>
      <c r="T96" s="28"/>
      <c r="U96" s="31">
        <f>SUM(L96:T96)</f>
        <v>0</v>
      </c>
      <c r="V96" s="32">
        <f>K96+U96</f>
        <v>0</v>
      </c>
    </row>
    <row r="97" spans="1:22" x14ac:dyDescent="0.2">
      <c r="A97" s="35" t="str">
        <f>'Players by Team'!M51</f>
        <v>Lydia Portlock</v>
      </c>
      <c r="B97" s="28"/>
      <c r="C97" s="29"/>
      <c r="D97" s="28"/>
      <c r="E97" s="29"/>
      <c r="F97" s="28"/>
      <c r="G97" s="29"/>
      <c r="H97" s="28"/>
      <c r="I97" s="29"/>
      <c r="J97" s="28"/>
      <c r="K97" s="30">
        <f>SUM(B97:J97)</f>
        <v>0</v>
      </c>
      <c r="L97" s="28"/>
      <c r="M97" s="29"/>
      <c r="N97" s="28"/>
      <c r="O97" s="29"/>
      <c r="P97" s="28"/>
      <c r="Q97" s="29"/>
      <c r="R97" s="28"/>
      <c r="S97" s="29"/>
      <c r="T97" s="28"/>
      <c r="U97" s="31">
        <f>SUM(L97:T97)</f>
        <v>0</v>
      </c>
      <c r="V97" s="32">
        <f>K97+U97</f>
        <v>0</v>
      </c>
    </row>
    <row r="98" spans="1:22" x14ac:dyDescent="0.2">
      <c r="A98" s="35" t="str">
        <f>'Players by Team'!M52</f>
        <v>Marissa Loya</v>
      </c>
      <c r="B98" s="28"/>
      <c r="C98" s="29"/>
      <c r="D98" s="28"/>
      <c r="E98" s="29"/>
      <c r="F98" s="28"/>
      <c r="G98" s="29"/>
      <c r="H98" s="28"/>
      <c r="I98" s="29"/>
      <c r="J98" s="28"/>
      <c r="K98" s="30">
        <f>SUM(B98:J98)</f>
        <v>0</v>
      </c>
      <c r="L98" s="28"/>
      <c r="M98" s="29"/>
      <c r="N98" s="28"/>
      <c r="O98" s="29"/>
      <c r="P98" s="28"/>
      <c r="Q98" s="29"/>
      <c r="R98" s="28"/>
      <c r="S98" s="29"/>
      <c r="T98" s="28"/>
      <c r="U98" s="31">
        <f>SUM(L98:T98)</f>
        <v>0</v>
      </c>
      <c r="V98" s="32">
        <f>K98+U98</f>
        <v>0</v>
      </c>
    </row>
    <row r="99" spans="1:22" x14ac:dyDescent="0.2">
      <c r="A99" s="35" t="str">
        <f>'Players by Team'!M53</f>
        <v>Danielle Bailey</v>
      </c>
      <c r="B99" s="28"/>
      <c r="C99" s="29"/>
      <c r="D99" s="28"/>
      <c r="E99" s="29"/>
      <c r="F99" s="28"/>
      <c r="G99" s="29"/>
      <c r="H99" s="28"/>
      <c r="I99" s="29"/>
      <c r="J99" s="28"/>
      <c r="K99" s="30">
        <f>SUM(B99:J99)</f>
        <v>0</v>
      </c>
      <c r="L99" s="28"/>
      <c r="M99" s="29"/>
      <c r="N99" s="28"/>
      <c r="O99" s="29"/>
      <c r="P99" s="28"/>
      <c r="Q99" s="29"/>
      <c r="R99" s="28"/>
      <c r="S99" s="29"/>
      <c r="T99" s="28"/>
      <c r="U99" s="31">
        <f>SUM(L99:T99)</f>
        <v>0</v>
      </c>
      <c r="V99" s="32">
        <f>K99+U99</f>
        <v>0</v>
      </c>
    </row>
    <row r="100" spans="1:22" x14ac:dyDescent="0.2">
      <c r="A100" s="35" t="str">
        <f>'Players by Team'!M54</f>
        <v>Marlo Zamora</v>
      </c>
      <c r="B100" s="28"/>
      <c r="C100" s="29"/>
      <c r="D100" s="28"/>
      <c r="E100" s="29"/>
      <c r="F100" s="28"/>
      <c r="G100" s="29"/>
      <c r="H100" s="28"/>
      <c r="I100" s="29"/>
      <c r="J100" s="28"/>
      <c r="K100" s="30">
        <f>SUM(B100:J100)</f>
        <v>0</v>
      </c>
      <c r="L100" s="28"/>
      <c r="M100" s="29"/>
      <c r="N100" s="28"/>
      <c r="O100" s="29"/>
      <c r="P100" s="28"/>
      <c r="Q100" s="29"/>
      <c r="R100" s="28"/>
      <c r="S100" s="29"/>
      <c r="T100" s="28"/>
      <c r="U100" s="31">
        <f>SUM(L100:T100)</f>
        <v>0</v>
      </c>
      <c r="V100" s="32">
        <f>K100+U100</f>
        <v>0</v>
      </c>
    </row>
    <row r="102" spans="1:22" ht="15.75" x14ac:dyDescent="0.25">
      <c r="A102" s="42" t="str">
        <f>'Players by Team'!G57</f>
        <v>WAKELAND</v>
      </c>
      <c r="B102" s="12">
        <v>1</v>
      </c>
      <c r="C102" s="12">
        <v>2</v>
      </c>
      <c r="D102" s="12">
        <v>3</v>
      </c>
      <c r="E102" s="12">
        <v>4</v>
      </c>
      <c r="F102" s="12">
        <v>5</v>
      </c>
      <c r="G102" s="12">
        <v>6</v>
      </c>
      <c r="H102" s="12">
        <v>7</v>
      </c>
      <c r="I102" s="12">
        <v>8</v>
      </c>
      <c r="J102" s="12">
        <v>9</v>
      </c>
      <c r="K102" s="14" t="s">
        <v>18</v>
      </c>
      <c r="L102" s="14">
        <v>10</v>
      </c>
      <c r="M102" s="14">
        <v>11</v>
      </c>
      <c r="N102" s="14">
        <v>12</v>
      </c>
      <c r="O102" s="14">
        <v>13</v>
      </c>
      <c r="P102" s="14">
        <v>14</v>
      </c>
      <c r="Q102" s="14">
        <v>15</v>
      </c>
      <c r="R102" s="14">
        <v>16</v>
      </c>
      <c r="S102" s="14">
        <v>17</v>
      </c>
      <c r="T102" s="14">
        <v>18</v>
      </c>
      <c r="U102" s="14" t="s">
        <v>19</v>
      </c>
      <c r="V102" s="14" t="s">
        <v>2</v>
      </c>
    </row>
    <row r="103" spans="1:22" x14ac:dyDescent="0.2">
      <c r="A103" s="35" t="str">
        <f>'Players by Team'!G58</f>
        <v>Kara Lee</v>
      </c>
      <c r="B103" s="28"/>
      <c r="C103" s="29"/>
      <c r="D103" s="28"/>
      <c r="E103" s="29"/>
      <c r="F103" s="28"/>
      <c r="G103" s="29"/>
      <c r="H103" s="28"/>
      <c r="I103" s="29"/>
      <c r="J103" s="28"/>
      <c r="K103" s="30">
        <f>SUM(B103:J103)</f>
        <v>0</v>
      </c>
      <c r="L103" s="28"/>
      <c r="M103" s="29"/>
      <c r="N103" s="28"/>
      <c r="O103" s="29"/>
      <c r="P103" s="28"/>
      <c r="Q103" s="29"/>
      <c r="R103" s="28"/>
      <c r="S103" s="29"/>
      <c r="T103" s="28"/>
      <c r="U103" s="31">
        <f>SUM(L103:T103)</f>
        <v>0</v>
      </c>
      <c r="V103" s="32">
        <f>K103+U103</f>
        <v>0</v>
      </c>
    </row>
    <row r="104" spans="1:22" x14ac:dyDescent="0.2">
      <c r="A104" s="35" t="str">
        <f>'Players by Team'!G59</f>
        <v>Grace Kalina</v>
      </c>
      <c r="B104" s="28"/>
      <c r="C104" s="29"/>
      <c r="D104" s="28"/>
      <c r="E104" s="29"/>
      <c r="F104" s="28"/>
      <c r="G104" s="29"/>
      <c r="H104" s="28"/>
      <c r="I104" s="29"/>
      <c r="J104" s="28"/>
      <c r="K104" s="30">
        <f>SUM(B104:J104)</f>
        <v>0</v>
      </c>
      <c r="L104" s="28"/>
      <c r="M104" s="29"/>
      <c r="N104" s="28"/>
      <c r="O104" s="29"/>
      <c r="P104" s="28"/>
      <c r="Q104" s="29"/>
      <c r="R104" s="28"/>
      <c r="S104" s="29"/>
      <c r="T104" s="28"/>
      <c r="U104" s="31">
        <f>SUM(L104:T104)</f>
        <v>0</v>
      </c>
      <c r="V104" s="32">
        <f>K104+U104</f>
        <v>0</v>
      </c>
    </row>
    <row r="105" spans="1:22" x14ac:dyDescent="0.2">
      <c r="A105" s="35" t="str">
        <f>'Players by Team'!G60</f>
        <v>Avery Necciai</v>
      </c>
      <c r="B105" s="28"/>
      <c r="C105" s="29"/>
      <c r="D105" s="28"/>
      <c r="E105" s="29"/>
      <c r="F105" s="28"/>
      <c r="G105" s="29"/>
      <c r="H105" s="28"/>
      <c r="I105" s="29"/>
      <c r="J105" s="28"/>
      <c r="K105" s="30">
        <f>SUM(B105:J105)</f>
        <v>0</v>
      </c>
      <c r="L105" s="28"/>
      <c r="M105" s="29"/>
      <c r="N105" s="28"/>
      <c r="O105" s="29"/>
      <c r="P105" s="28"/>
      <c r="Q105" s="29"/>
      <c r="R105" s="28"/>
      <c r="S105" s="29"/>
      <c r="T105" s="28"/>
      <c r="U105" s="31">
        <f>SUM(L105:T105)</f>
        <v>0</v>
      </c>
      <c r="V105" s="32">
        <f>K105+U105</f>
        <v>0</v>
      </c>
    </row>
    <row r="106" spans="1:22" x14ac:dyDescent="0.2">
      <c r="A106" s="35" t="str">
        <f>'Players by Team'!G61</f>
        <v>Adelina Toba</v>
      </c>
      <c r="B106" s="28"/>
      <c r="C106" s="29"/>
      <c r="D106" s="28"/>
      <c r="E106" s="29"/>
      <c r="F106" s="28"/>
      <c r="G106" s="29"/>
      <c r="H106" s="28"/>
      <c r="I106" s="29"/>
      <c r="J106" s="28"/>
      <c r="K106" s="30">
        <f>SUM(B106:J106)</f>
        <v>0</v>
      </c>
      <c r="L106" s="28"/>
      <c r="M106" s="29"/>
      <c r="N106" s="28"/>
      <c r="O106" s="29"/>
      <c r="P106" s="28"/>
      <c r="Q106" s="29"/>
      <c r="R106" s="28"/>
      <c r="S106" s="29"/>
      <c r="T106" s="28"/>
      <c r="U106" s="31">
        <f>SUM(L106:T106)</f>
        <v>0</v>
      </c>
      <c r="V106" s="32">
        <f>K106+U106</f>
        <v>0</v>
      </c>
    </row>
    <row r="107" spans="1:22" x14ac:dyDescent="0.2">
      <c r="A107" s="35" t="str">
        <f>'Players by Team'!G62</f>
        <v>Veronica Escalona</v>
      </c>
      <c r="B107" s="28"/>
      <c r="C107" s="29"/>
      <c r="D107" s="28"/>
      <c r="E107" s="29"/>
      <c r="F107" s="28"/>
      <c r="G107" s="29"/>
      <c r="H107" s="28"/>
      <c r="I107" s="29"/>
      <c r="J107" s="28"/>
      <c r="K107" s="30">
        <f>SUM(B107:J107)</f>
        <v>0</v>
      </c>
      <c r="L107" s="28"/>
      <c r="M107" s="29"/>
      <c r="N107" s="28"/>
      <c r="O107" s="29"/>
      <c r="P107" s="28"/>
      <c r="Q107" s="29"/>
      <c r="R107" s="28"/>
      <c r="S107" s="29"/>
      <c r="T107" s="28"/>
      <c r="U107" s="31">
        <f>SUM(L107:T107)</f>
        <v>0</v>
      </c>
      <c r="V107" s="32">
        <f>K107+U107</f>
        <v>0</v>
      </c>
    </row>
    <row r="109" spans="1:22" ht="15.75" x14ac:dyDescent="0.25">
      <c r="A109" s="42" t="e">
        <f>'Players by Team'!#REF!</f>
        <v>#REF!</v>
      </c>
      <c r="B109" s="12">
        <v>1</v>
      </c>
      <c r="C109" s="12">
        <v>2</v>
      </c>
      <c r="D109" s="12">
        <v>3</v>
      </c>
      <c r="E109" s="12">
        <v>4</v>
      </c>
      <c r="F109" s="12">
        <v>5</v>
      </c>
      <c r="G109" s="12">
        <v>6</v>
      </c>
      <c r="H109" s="12">
        <v>7</v>
      </c>
      <c r="I109" s="12">
        <v>8</v>
      </c>
      <c r="J109" s="12">
        <v>9</v>
      </c>
      <c r="K109" s="14" t="s">
        <v>18</v>
      </c>
      <c r="L109" s="14">
        <v>10</v>
      </c>
      <c r="M109" s="14">
        <v>11</v>
      </c>
      <c r="N109" s="14">
        <v>12</v>
      </c>
      <c r="O109" s="14">
        <v>13</v>
      </c>
      <c r="P109" s="14">
        <v>14</v>
      </c>
      <c r="Q109" s="14">
        <v>15</v>
      </c>
      <c r="R109" s="14">
        <v>16</v>
      </c>
      <c r="S109" s="14">
        <v>17</v>
      </c>
      <c r="T109" s="14">
        <v>18</v>
      </c>
      <c r="U109" s="14" t="s">
        <v>19</v>
      </c>
      <c r="V109" s="14" t="s">
        <v>2</v>
      </c>
    </row>
    <row r="110" spans="1:22" x14ac:dyDescent="0.2">
      <c r="A110" s="35" t="e">
        <f>'Players by Team'!#REF!</f>
        <v>#REF!</v>
      </c>
      <c r="B110" s="28"/>
      <c r="C110" s="29"/>
      <c r="D110" s="28"/>
      <c r="E110" s="29"/>
      <c r="F110" s="28"/>
      <c r="G110" s="29"/>
      <c r="H110" s="28"/>
      <c r="I110" s="29"/>
      <c r="J110" s="28"/>
      <c r="K110" s="30">
        <f>SUM(B110:J110)</f>
        <v>0</v>
      </c>
      <c r="L110" s="28"/>
      <c r="M110" s="29"/>
      <c r="N110" s="28"/>
      <c r="O110" s="29"/>
      <c r="P110" s="28"/>
      <c r="Q110" s="29"/>
      <c r="R110" s="28"/>
      <c r="S110" s="29"/>
      <c r="T110" s="28"/>
      <c r="U110" s="31">
        <f>SUM(L110:T110)</f>
        <v>0</v>
      </c>
      <c r="V110" s="32">
        <f>K110+U110</f>
        <v>0</v>
      </c>
    </row>
    <row r="111" spans="1:22" x14ac:dyDescent="0.2">
      <c r="A111" s="35" t="e">
        <f>'Players by Team'!#REF!</f>
        <v>#REF!</v>
      </c>
      <c r="B111" s="28"/>
      <c r="C111" s="29"/>
      <c r="D111" s="28"/>
      <c r="E111" s="29"/>
      <c r="F111" s="28"/>
      <c r="G111" s="29"/>
      <c r="H111" s="28"/>
      <c r="I111" s="29"/>
      <c r="J111" s="28"/>
      <c r="K111" s="30">
        <f>SUM(B111:J111)</f>
        <v>0</v>
      </c>
      <c r="L111" s="28"/>
      <c r="M111" s="29"/>
      <c r="N111" s="28"/>
      <c r="O111" s="29"/>
      <c r="P111" s="28"/>
      <c r="Q111" s="29"/>
      <c r="R111" s="28"/>
      <c r="S111" s="29"/>
      <c r="T111" s="28"/>
      <c r="U111" s="31">
        <f>SUM(L111:T111)</f>
        <v>0</v>
      </c>
      <c r="V111" s="32">
        <f>K111+U111</f>
        <v>0</v>
      </c>
    </row>
    <row r="112" spans="1:22" x14ac:dyDescent="0.2">
      <c r="A112" s="35" t="e">
        <f>'Players by Team'!#REF!</f>
        <v>#REF!</v>
      </c>
      <c r="B112" s="28"/>
      <c r="C112" s="29"/>
      <c r="D112" s="28"/>
      <c r="E112" s="29"/>
      <c r="F112" s="28"/>
      <c r="G112" s="29"/>
      <c r="H112" s="28"/>
      <c r="I112" s="29"/>
      <c r="J112" s="28"/>
      <c r="K112" s="30">
        <f>SUM(B112:J112)</f>
        <v>0</v>
      </c>
      <c r="L112" s="28"/>
      <c r="M112" s="29"/>
      <c r="N112" s="28"/>
      <c r="O112" s="29"/>
      <c r="P112" s="28"/>
      <c r="Q112" s="29"/>
      <c r="R112" s="28"/>
      <c r="S112" s="29"/>
      <c r="T112" s="28"/>
      <c r="U112" s="31">
        <f>SUM(L112:T112)</f>
        <v>0</v>
      </c>
      <c r="V112" s="32">
        <f>K112+U112</f>
        <v>0</v>
      </c>
    </row>
    <row r="113" spans="1:22" x14ac:dyDescent="0.2">
      <c r="A113" s="35" t="e">
        <f>'Players by Team'!#REF!</f>
        <v>#REF!</v>
      </c>
      <c r="B113" s="28"/>
      <c r="C113" s="29"/>
      <c r="D113" s="28"/>
      <c r="E113" s="29"/>
      <c r="F113" s="28"/>
      <c r="G113" s="29"/>
      <c r="H113" s="28"/>
      <c r="I113" s="29"/>
      <c r="J113" s="28"/>
      <c r="K113" s="30">
        <f>SUM(B113:J113)</f>
        <v>0</v>
      </c>
      <c r="L113" s="28"/>
      <c r="M113" s="29"/>
      <c r="N113" s="28"/>
      <c r="O113" s="29"/>
      <c r="P113" s="28"/>
      <c r="Q113" s="29"/>
      <c r="R113" s="28"/>
      <c r="S113" s="29"/>
      <c r="T113" s="28"/>
      <c r="U113" s="31">
        <f>SUM(L113:T113)</f>
        <v>0</v>
      </c>
      <c r="V113" s="32">
        <f>K113+U113</f>
        <v>0</v>
      </c>
    </row>
    <row r="114" spans="1:22" x14ac:dyDescent="0.2">
      <c r="A114" s="35" t="e">
        <f>'Players by Team'!#REF!</f>
        <v>#REF!</v>
      </c>
      <c r="B114" s="28"/>
      <c r="C114" s="29"/>
      <c r="D114" s="28"/>
      <c r="E114" s="29"/>
      <c r="F114" s="28"/>
      <c r="G114" s="29"/>
      <c r="H114" s="28"/>
      <c r="I114" s="29"/>
      <c r="J114" s="28"/>
      <c r="K114" s="30">
        <f>SUM(B114:J114)</f>
        <v>0</v>
      </c>
      <c r="L114" s="28"/>
      <c r="M114" s="29"/>
      <c r="N114" s="28"/>
      <c r="O114" s="29"/>
      <c r="P114" s="28"/>
      <c r="Q114" s="29"/>
      <c r="R114" s="28"/>
      <c r="S114" s="29"/>
      <c r="T114" s="28"/>
      <c r="U114" s="31">
        <f>SUM(L114:T114)</f>
        <v>0</v>
      </c>
      <c r="V114" s="32">
        <f>K114+U114</f>
        <v>0</v>
      </c>
    </row>
    <row r="116" spans="1:22" ht="15.75" x14ac:dyDescent="0.25">
      <c r="A116" s="42" t="e">
        <f>'Players by Team'!#REF!</f>
        <v>#REF!</v>
      </c>
      <c r="B116" s="12">
        <v>1</v>
      </c>
      <c r="C116" s="12">
        <v>2</v>
      </c>
      <c r="D116" s="12">
        <v>3</v>
      </c>
      <c r="E116" s="12">
        <v>4</v>
      </c>
      <c r="F116" s="12">
        <v>5</v>
      </c>
      <c r="G116" s="12">
        <v>6</v>
      </c>
      <c r="H116" s="12">
        <v>7</v>
      </c>
      <c r="I116" s="12">
        <v>8</v>
      </c>
      <c r="J116" s="12">
        <v>9</v>
      </c>
      <c r="K116" s="14" t="s">
        <v>18</v>
      </c>
      <c r="L116" s="14">
        <v>10</v>
      </c>
      <c r="M116" s="14">
        <v>11</v>
      </c>
      <c r="N116" s="14">
        <v>12</v>
      </c>
      <c r="O116" s="14">
        <v>13</v>
      </c>
      <c r="P116" s="14">
        <v>14</v>
      </c>
      <c r="Q116" s="14">
        <v>15</v>
      </c>
      <c r="R116" s="14">
        <v>16</v>
      </c>
      <c r="S116" s="14">
        <v>17</v>
      </c>
      <c r="T116" s="14">
        <v>18</v>
      </c>
      <c r="U116" s="14" t="s">
        <v>19</v>
      </c>
      <c r="V116" s="14" t="s">
        <v>2</v>
      </c>
    </row>
    <row r="117" spans="1:22" x14ac:dyDescent="0.2">
      <c r="A117" s="35" t="e">
        <f>'Players by Team'!#REF!</f>
        <v>#REF!</v>
      </c>
      <c r="B117" s="28"/>
      <c r="C117" s="29"/>
      <c r="D117" s="28"/>
      <c r="E117" s="29"/>
      <c r="F117" s="28"/>
      <c r="G117" s="29"/>
      <c r="H117" s="28"/>
      <c r="I117" s="29"/>
      <c r="J117" s="28"/>
      <c r="K117" s="30">
        <f>SUM(B117:J117)</f>
        <v>0</v>
      </c>
      <c r="L117" s="28"/>
      <c r="M117" s="29"/>
      <c r="N117" s="28"/>
      <c r="O117" s="29"/>
      <c r="P117" s="28"/>
      <c r="Q117" s="29"/>
      <c r="R117" s="28"/>
      <c r="S117" s="29"/>
      <c r="T117" s="28"/>
      <c r="U117" s="31">
        <f>SUM(L117:T117)</f>
        <v>0</v>
      </c>
      <c r="V117" s="32">
        <f>K117+U117</f>
        <v>0</v>
      </c>
    </row>
    <row r="118" spans="1:22" x14ac:dyDescent="0.2">
      <c r="A118" s="35" t="e">
        <f>'Players by Team'!#REF!</f>
        <v>#REF!</v>
      </c>
      <c r="B118" s="28"/>
      <c r="C118" s="29"/>
      <c r="D118" s="28"/>
      <c r="E118" s="29"/>
      <c r="F118" s="28"/>
      <c r="G118" s="29"/>
      <c r="H118" s="28"/>
      <c r="I118" s="29"/>
      <c r="J118" s="28"/>
      <c r="K118" s="30">
        <f>SUM(B118:J118)</f>
        <v>0</v>
      </c>
      <c r="L118" s="28"/>
      <c r="M118" s="29"/>
      <c r="N118" s="28"/>
      <c r="O118" s="29"/>
      <c r="P118" s="28"/>
      <c r="Q118" s="29"/>
      <c r="R118" s="28"/>
      <c r="S118" s="29"/>
      <c r="T118" s="28"/>
      <c r="U118" s="31">
        <f>SUM(L118:T118)</f>
        <v>0</v>
      </c>
      <c r="V118" s="32">
        <f>K118+U118</f>
        <v>0</v>
      </c>
    </row>
    <row r="119" spans="1:22" x14ac:dyDescent="0.2">
      <c r="A119" s="35" t="e">
        <f>'Players by Team'!#REF!</f>
        <v>#REF!</v>
      </c>
      <c r="B119" s="28"/>
      <c r="C119" s="29"/>
      <c r="D119" s="28"/>
      <c r="E119" s="29"/>
      <c r="F119" s="28"/>
      <c r="G119" s="29"/>
      <c r="H119" s="28"/>
      <c r="I119" s="29"/>
      <c r="J119" s="28"/>
      <c r="K119" s="30">
        <f>SUM(B119:J119)</f>
        <v>0</v>
      </c>
      <c r="L119" s="28"/>
      <c r="M119" s="29"/>
      <c r="N119" s="28"/>
      <c r="O119" s="29"/>
      <c r="P119" s="28"/>
      <c r="Q119" s="29"/>
      <c r="R119" s="28"/>
      <c r="S119" s="29"/>
      <c r="T119" s="28"/>
      <c r="U119" s="31">
        <f>SUM(L119:T119)</f>
        <v>0</v>
      </c>
      <c r="V119" s="32">
        <f>K119+U119</f>
        <v>0</v>
      </c>
    </row>
    <row r="120" spans="1:22" x14ac:dyDescent="0.2">
      <c r="A120" s="35" t="e">
        <f>'Players by Team'!#REF!</f>
        <v>#REF!</v>
      </c>
      <c r="B120" s="28"/>
      <c r="C120" s="29"/>
      <c r="D120" s="28"/>
      <c r="E120" s="29"/>
      <c r="F120" s="28"/>
      <c r="G120" s="29"/>
      <c r="H120" s="28"/>
      <c r="I120" s="29"/>
      <c r="J120" s="28"/>
      <c r="K120" s="30">
        <f>SUM(B120:J120)</f>
        <v>0</v>
      </c>
      <c r="L120" s="28"/>
      <c r="M120" s="29"/>
      <c r="N120" s="28"/>
      <c r="O120" s="29"/>
      <c r="P120" s="28"/>
      <c r="Q120" s="29"/>
      <c r="R120" s="28"/>
      <c r="S120" s="29"/>
      <c r="T120" s="28"/>
      <c r="U120" s="31">
        <f>SUM(L120:T120)</f>
        <v>0</v>
      </c>
      <c r="V120" s="32">
        <f>K120+U120</f>
        <v>0</v>
      </c>
    </row>
    <row r="121" spans="1:22" x14ac:dyDescent="0.2">
      <c r="A121" s="35" t="e">
        <f>'Players by Team'!#REF!</f>
        <v>#REF!</v>
      </c>
      <c r="B121" s="28"/>
      <c r="C121" s="29"/>
      <c r="D121" s="28"/>
      <c r="E121" s="29"/>
      <c r="F121" s="28"/>
      <c r="G121" s="29"/>
      <c r="H121" s="28"/>
      <c r="I121" s="29"/>
      <c r="J121" s="28"/>
      <c r="K121" s="30">
        <f>SUM(B121:J121)</f>
        <v>0</v>
      </c>
      <c r="L121" s="28"/>
      <c r="M121" s="29"/>
      <c r="N121" s="28"/>
      <c r="O121" s="29"/>
      <c r="P121" s="28"/>
      <c r="Q121" s="29"/>
      <c r="R121" s="28"/>
      <c r="S121" s="29"/>
      <c r="T121" s="28"/>
      <c r="U121" s="31">
        <f>SUM(L121:T121)</f>
        <v>0</v>
      </c>
      <c r="V121" s="32">
        <f>K121+U121</f>
        <v>0</v>
      </c>
    </row>
    <row r="123" spans="1:22" ht="15.75" x14ac:dyDescent="0.25">
      <c r="A123" s="42" t="e">
        <f>'Players by Team'!#REF!</f>
        <v>#REF!</v>
      </c>
      <c r="B123" s="12">
        <v>1</v>
      </c>
      <c r="C123" s="12">
        <v>2</v>
      </c>
      <c r="D123" s="12">
        <v>3</v>
      </c>
      <c r="E123" s="12">
        <v>4</v>
      </c>
      <c r="F123" s="12">
        <v>5</v>
      </c>
      <c r="G123" s="12">
        <v>6</v>
      </c>
      <c r="H123" s="12">
        <v>7</v>
      </c>
      <c r="I123" s="12">
        <v>8</v>
      </c>
      <c r="J123" s="12">
        <v>9</v>
      </c>
      <c r="K123" s="14" t="s">
        <v>18</v>
      </c>
      <c r="L123" s="14">
        <v>10</v>
      </c>
      <c r="M123" s="14">
        <v>11</v>
      </c>
      <c r="N123" s="14">
        <v>12</v>
      </c>
      <c r="O123" s="14">
        <v>13</v>
      </c>
      <c r="P123" s="14">
        <v>14</v>
      </c>
      <c r="Q123" s="14">
        <v>15</v>
      </c>
      <c r="R123" s="14">
        <v>16</v>
      </c>
      <c r="S123" s="14">
        <v>17</v>
      </c>
      <c r="T123" s="14">
        <v>18</v>
      </c>
      <c r="U123" s="14" t="s">
        <v>19</v>
      </c>
      <c r="V123" s="14" t="s">
        <v>2</v>
      </c>
    </row>
    <row r="124" spans="1:22" x14ac:dyDescent="0.2">
      <c r="A124" s="35" t="e">
        <f>'Players by Team'!#REF!</f>
        <v>#REF!</v>
      </c>
      <c r="B124" s="28"/>
      <c r="C124" s="29"/>
      <c r="D124" s="28"/>
      <c r="E124" s="29"/>
      <c r="F124" s="28"/>
      <c r="G124" s="29"/>
      <c r="H124" s="28"/>
      <c r="I124" s="29"/>
      <c r="J124" s="28"/>
      <c r="K124" s="30">
        <f>SUM(B124:J124)</f>
        <v>0</v>
      </c>
      <c r="L124" s="28"/>
      <c r="M124" s="29"/>
      <c r="N124" s="28"/>
      <c r="O124" s="29"/>
      <c r="P124" s="28"/>
      <c r="Q124" s="29"/>
      <c r="R124" s="28"/>
      <c r="S124" s="29"/>
      <c r="T124" s="28"/>
      <c r="U124" s="31">
        <f>SUM(L124:T124)</f>
        <v>0</v>
      </c>
      <c r="V124" s="32">
        <f>K124+U124</f>
        <v>0</v>
      </c>
    </row>
    <row r="125" spans="1:22" x14ac:dyDescent="0.2">
      <c r="A125" s="35" t="e">
        <f>'Players by Team'!#REF!</f>
        <v>#REF!</v>
      </c>
      <c r="B125" s="28"/>
      <c r="C125" s="29"/>
      <c r="D125" s="28"/>
      <c r="E125" s="29"/>
      <c r="F125" s="28"/>
      <c r="G125" s="29"/>
      <c r="H125" s="28"/>
      <c r="I125" s="29"/>
      <c r="J125" s="28"/>
      <c r="K125" s="30">
        <f>SUM(B125:J125)</f>
        <v>0</v>
      </c>
      <c r="L125" s="28"/>
      <c r="M125" s="29"/>
      <c r="N125" s="28"/>
      <c r="O125" s="29"/>
      <c r="P125" s="28"/>
      <c r="Q125" s="29"/>
      <c r="R125" s="28"/>
      <c r="S125" s="29"/>
      <c r="T125" s="28"/>
      <c r="U125" s="31">
        <f>SUM(L125:T125)</f>
        <v>0</v>
      </c>
      <c r="V125" s="32">
        <f>K125+U125</f>
        <v>0</v>
      </c>
    </row>
    <row r="126" spans="1:22" x14ac:dyDescent="0.2">
      <c r="A126" s="35" t="e">
        <f>'Players by Team'!#REF!</f>
        <v>#REF!</v>
      </c>
      <c r="B126" s="28"/>
      <c r="C126" s="29"/>
      <c r="D126" s="28"/>
      <c r="E126" s="29"/>
      <c r="F126" s="28"/>
      <c r="G126" s="29"/>
      <c r="H126" s="28"/>
      <c r="I126" s="29"/>
      <c r="J126" s="28"/>
      <c r="K126" s="30">
        <f>SUM(B126:J126)</f>
        <v>0</v>
      </c>
      <c r="L126" s="28"/>
      <c r="M126" s="29"/>
      <c r="N126" s="28"/>
      <c r="O126" s="29"/>
      <c r="P126" s="28"/>
      <c r="Q126" s="29"/>
      <c r="R126" s="28"/>
      <c r="S126" s="29"/>
      <c r="T126" s="28"/>
      <c r="U126" s="31">
        <f>SUM(L126:T126)</f>
        <v>0</v>
      </c>
      <c r="V126" s="32">
        <f>K126+U126</f>
        <v>0</v>
      </c>
    </row>
    <row r="127" spans="1:22" x14ac:dyDescent="0.2">
      <c r="A127" s="35" t="e">
        <f>'Players by Team'!#REF!</f>
        <v>#REF!</v>
      </c>
      <c r="B127" s="28"/>
      <c r="C127" s="29"/>
      <c r="D127" s="28"/>
      <c r="E127" s="29"/>
      <c r="F127" s="28"/>
      <c r="G127" s="29"/>
      <c r="H127" s="28"/>
      <c r="I127" s="29"/>
      <c r="J127" s="28"/>
      <c r="K127" s="30">
        <f>SUM(B127:J127)</f>
        <v>0</v>
      </c>
      <c r="L127" s="28"/>
      <c r="M127" s="29"/>
      <c r="N127" s="28"/>
      <c r="O127" s="29"/>
      <c r="P127" s="28"/>
      <c r="Q127" s="29"/>
      <c r="R127" s="28"/>
      <c r="S127" s="29"/>
      <c r="T127" s="28"/>
      <c r="U127" s="31">
        <f>SUM(L127:T127)</f>
        <v>0</v>
      </c>
      <c r="V127" s="32">
        <f>K127+U127</f>
        <v>0</v>
      </c>
    </row>
    <row r="128" spans="1:22" x14ac:dyDescent="0.2">
      <c r="A128" s="35" t="e">
        <f>'Players by Team'!#REF!</f>
        <v>#REF!</v>
      </c>
      <c r="B128" s="28"/>
      <c r="C128" s="29"/>
      <c r="D128" s="28"/>
      <c r="E128" s="29"/>
      <c r="F128" s="28"/>
      <c r="G128" s="29"/>
      <c r="H128" s="28"/>
      <c r="I128" s="29"/>
      <c r="J128" s="28"/>
      <c r="K128" s="30">
        <f>SUM(B128:J128)</f>
        <v>0</v>
      </c>
      <c r="L128" s="28"/>
      <c r="M128" s="29"/>
      <c r="N128" s="28"/>
      <c r="O128" s="29"/>
      <c r="P128" s="28"/>
      <c r="Q128" s="29"/>
      <c r="R128" s="28"/>
      <c r="S128" s="29"/>
      <c r="T128" s="28"/>
      <c r="U128" s="31">
        <f>SUM(L128:T128)</f>
        <v>0</v>
      </c>
      <c r="V128" s="32">
        <f>K128+U128</f>
        <v>0</v>
      </c>
    </row>
    <row r="130" spans="1:22" ht="15.75" x14ac:dyDescent="0.25">
      <c r="A130" s="42" t="e">
        <f>'Players by Team'!#REF!</f>
        <v>#REF!</v>
      </c>
      <c r="B130" s="12">
        <v>1</v>
      </c>
      <c r="C130" s="12">
        <v>2</v>
      </c>
      <c r="D130" s="12">
        <v>3</v>
      </c>
      <c r="E130" s="12">
        <v>4</v>
      </c>
      <c r="F130" s="12">
        <v>5</v>
      </c>
      <c r="G130" s="12">
        <v>6</v>
      </c>
      <c r="H130" s="12">
        <v>7</v>
      </c>
      <c r="I130" s="12">
        <v>8</v>
      </c>
      <c r="J130" s="12">
        <v>9</v>
      </c>
      <c r="K130" s="14" t="s">
        <v>18</v>
      </c>
      <c r="L130" s="14">
        <v>10</v>
      </c>
      <c r="M130" s="14">
        <v>11</v>
      </c>
      <c r="N130" s="14">
        <v>12</v>
      </c>
      <c r="O130" s="14">
        <v>13</v>
      </c>
      <c r="P130" s="14">
        <v>14</v>
      </c>
      <c r="Q130" s="14">
        <v>15</v>
      </c>
      <c r="R130" s="14">
        <v>16</v>
      </c>
      <c r="S130" s="14">
        <v>17</v>
      </c>
      <c r="T130" s="14">
        <v>18</v>
      </c>
      <c r="U130" s="14" t="s">
        <v>19</v>
      </c>
      <c r="V130" s="14" t="s">
        <v>2</v>
      </c>
    </row>
    <row r="131" spans="1:22" x14ac:dyDescent="0.2">
      <c r="A131" s="35" t="e">
        <f>'Players by Team'!#REF!</f>
        <v>#REF!</v>
      </c>
      <c r="B131" s="28"/>
      <c r="C131" s="29"/>
      <c r="D131" s="28"/>
      <c r="E131" s="29"/>
      <c r="F131" s="28"/>
      <c r="G131" s="29"/>
      <c r="H131" s="28"/>
      <c r="I131" s="29"/>
      <c r="J131" s="28"/>
      <c r="K131" s="30">
        <f>SUM(B131:J131)</f>
        <v>0</v>
      </c>
      <c r="L131" s="28"/>
      <c r="M131" s="29"/>
      <c r="N131" s="28"/>
      <c r="O131" s="29"/>
      <c r="P131" s="28"/>
      <c r="Q131" s="29"/>
      <c r="R131" s="28"/>
      <c r="S131" s="29"/>
      <c r="T131" s="28"/>
      <c r="U131" s="31">
        <f>SUM(L131:T131)</f>
        <v>0</v>
      </c>
      <c r="V131" s="32">
        <f>K131+U131</f>
        <v>0</v>
      </c>
    </row>
    <row r="132" spans="1:22" x14ac:dyDescent="0.2">
      <c r="A132" s="35" t="e">
        <f>'Players by Team'!#REF!</f>
        <v>#REF!</v>
      </c>
      <c r="B132" s="28"/>
      <c r="C132" s="29"/>
      <c r="D132" s="28"/>
      <c r="E132" s="29"/>
      <c r="F132" s="28"/>
      <c r="G132" s="29"/>
      <c r="H132" s="28"/>
      <c r="I132" s="29"/>
      <c r="J132" s="28"/>
      <c r="K132" s="30">
        <f>SUM(B132:J132)</f>
        <v>0</v>
      </c>
      <c r="L132" s="28"/>
      <c r="M132" s="29"/>
      <c r="N132" s="28"/>
      <c r="O132" s="29"/>
      <c r="P132" s="28"/>
      <c r="Q132" s="29"/>
      <c r="R132" s="28"/>
      <c r="S132" s="29"/>
      <c r="T132" s="28"/>
      <c r="U132" s="31">
        <f>SUM(L132:T132)</f>
        <v>0</v>
      </c>
      <c r="V132" s="32">
        <f>K132+U132</f>
        <v>0</v>
      </c>
    </row>
    <row r="133" spans="1:22" x14ac:dyDescent="0.2">
      <c r="A133" s="35" t="e">
        <f>'Players by Team'!#REF!</f>
        <v>#REF!</v>
      </c>
      <c r="B133" s="28"/>
      <c r="C133" s="29"/>
      <c r="D133" s="28"/>
      <c r="E133" s="29"/>
      <c r="F133" s="28"/>
      <c r="G133" s="29"/>
      <c r="H133" s="28"/>
      <c r="I133" s="29"/>
      <c r="J133" s="28"/>
      <c r="K133" s="30">
        <f>SUM(B133:J133)</f>
        <v>0</v>
      </c>
      <c r="L133" s="28"/>
      <c r="M133" s="29"/>
      <c r="N133" s="28"/>
      <c r="O133" s="29"/>
      <c r="P133" s="28"/>
      <c r="Q133" s="29"/>
      <c r="R133" s="28"/>
      <c r="S133" s="29"/>
      <c r="T133" s="28"/>
      <c r="U133" s="31">
        <f>SUM(L133:T133)</f>
        <v>0</v>
      </c>
      <c r="V133" s="32">
        <f>K133+U133</f>
        <v>0</v>
      </c>
    </row>
    <row r="134" spans="1:22" x14ac:dyDescent="0.2">
      <c r="A134" s="35" t="e">
        <f>'Players by Team'!#REF!</f>
        <v>#REF!</v>
      </c>
      <c r="B134" s="28"/>
      <c r="C134" s="29"/>
      <c r="D134" s="28"/>
      <c r="E134" s="29"/>
      <c r="F134" s="28"/>
      <c r="G134" s="29"/>
      <c r="H134" s="28"/>
      <c r="I134" s="29"/>
      <c r="J134" s="28"/>
      <c r="K134" s="30">
        <f>SUM(B134:J134)</f>
        <v>0</v>
      </c>
      <c r="L134" s="28"/>
      <c r="M134" s="29"/>
      <c r="N134" s="28"/>
      <c r="O134" s="29"/>
      <c r="P134" s="28"/>
      <c r="Q134" s="29"/>
      <c r="R134" s="28"/>
      <c r="S134" s="29"/>
      <c r="T134" s="28"/>
      <c r="U134" s="31">
        <f>SUM(L134:T134)</f>
        <v>0</v>
      </c>
      <c r="V134" s="32">
        <f>K134+U134</f>
        <v>0</v>
      </c>
    </row>
    <row r="135" spans="1:22" x14ac:dyDescent="0.2">
      <c r="A135" s="35" t="e">
        <f>'Players by Team'!#REF!</f>
        <v>#REF!</v>
      </c>
      <c r="B135" s="28"/>
      <c r="C135" s="29"/>
      <c r="D135" s="28"/>
      <c r="E135" s="29"/>
      <c r="F135" s="28"/>
      <c r="G135" s="29"/>
      <c r="H135" s="28"/>
      <c r="I135" s="29"/>
      <c r="J135" s="28"/>
      <c r="K135" s="30">
        <f>SUM(B135:J135)</f>
        <v>0</v>
      </c>
      <c r="L135" s="28"/>
      <c r="M135" s="29"/>
      <c r="N135" s="28"/>
      <c r="O135" s="29"/>
      <c r="P135" s="28"/>
      <c r="Q135" s="29"/>
      <c r="R135" s="28"/>
      <c r="S135" s="29"/>
      <c r="T135" s="28"/>
      <c r="U135" s="31">
        <f>SUM(L135:T135)</f>
        <v>0</v>
      </c>
      <c r="V135" s="32">
        <f>K135+U135</f>
        <v>0</v>
      </c>
    </row>
    <row r="137" spans="1:22" ht="15.75" x14ac:dyDescent="0.25">
      <c r="A137" s="42" t="e">
        <f>'Players by Team'!#REF!</f>
        <v>#REF!</v>
      </c>
      <c r="B137" s="12">
        <v>1</v>
      </c>
      <c r="C137" s="12">
        <v>2</v>
      </c>
      <c r="D137" s="12">
        <v>3</v>
      </c>
      <c r="E137" s="12">
        <v>4</v>
      </c>
      <c r="F137" s="12">
        <v>5</v>
      </c>
      <c r="G137" s="12">
        <v>6</v>
      </c>
      <c r="H137" s="12">
        <v>7</v>
      </c>
      <c r="I137" s="12">
        <v>8</v>
      </c>
      <c r="J137" s="12">
        <v>9</v>
      </c>
      <c r="K137" s="14" t="s">
        <v>18</v>
      </c>
      <c r="L137" s="14">
        <v>10</v>
      </c>
      <c r="M137" s="14">
        <v>11</v>
      </c>
      <c r="N137" s="14">
        <v>12</v>
      </c>
      <c r="O137" s="14">
        <v>13</v>
      </c>
      <c r="P137" s="14">
        <v>14</v>
      </c>
      <c r="Q137" s="14">
        <v>15</v>
      </c>
      <c r="R137" s="14">
        <v>16</v>
      </c>
      <c r="S137" s="14">
        <v>17</v>
      </c>
      <c r="T137" s="14">
        <v>18</v>
      </c>
      <c r="U137" s="14" t="s">
        <v>19</v>
      </c>
      <c r="V137" s="14" t="s">
        <v>2</v>
      </c>
    </row>
    <row r="138" spans="1:22" x14ac:dyDescent="0.2">
      <c r="A138" s="35" t="e">
        <f>'Players by Team'!#REF!</f>
        <v>#REF!</v>
      </c>
      <c r="B138" s="28"/>
      <c r="C138" s="29"/>
      <c r="D138" s="28"/>
      <c r="E138" s="29"/>
      <c r="F138" s="28"/>
      <c r="G138" s="29"/>
      <c r="H138" s="28"/>
      <c r="I138" s="29"/>
      <c r="J138" s="28"/>
      <c r="K138" s="30">
        <f>SUM(B138:J138)</f>
        <v>0</v>
      </c>
      <c r="L138" s="28"/>
      <c r="M138" s="29"/>
      <c r="N138" s="28"/>
      <c r="O138" s="29"/>
      <c r="P138" s="28"/>
      <c r="Q138" s="29"/>
      <c r="R138" s="28"/>
      <c r="S138" s="29"/>
      <c r="T138" s="28"/>
      <c r="U138" s="31">
        <f>SUM(L138:T138)</f>
        <v>0</v>
      </c>
      <c r="V138" s="32">
        <f>K138+U138</f>
        <v>0</v>
      </c>
    </row>
    <row r="139" spans="1:22" x14ac:dyDescent="0.2">
      <c r="A139" s="35" t="e">
        <f>'Players by Team'!#REF!</f>
        <v>#REF!</v>
      </c>
      <c r="B139" s="28"/>
      <c r="C139" s="29"/>
      <c r="D139" s="28"/>
      <c r="E139" s="29"/>
      <c r="F139" s="28"/>
      <c r="G139" s="29"/>
      <c r="H139" s="28"/>
      <c r="I139" s="29"/>
      <c r="J139" s="28"/>
      <c r="K139" s="30">
        <f>SUM(B139:J139)</f>
        <v>0</v>
      </c>
      <c r="L139" s="28"/>
      <c r="M139" s="29"/>
      <c r="N139" s="28"/>
      <c r="O139" s="29"/>
      <c r="P139" s="28"/>
      <c r="Q139" s="29"/>
      <c r="R139" s="28"/>
      <c r="S139" s="29"/>
      <c r="T139" s="28"/>
      <c r="U139" s="31">
        <f>SUM(L139:T139)</f>
        <v>0</v>
      </c>
      <c r="V139" s="32">
        <f>K139+U139</f>
        <v>0</v>
      </c>
    </row>
    <row r="140" spans="1:22" x14ac:dyDescent="0.2">
      <c r="A140" s="35" t="e">
        <f>'Players by Team'!#REF!</f>
        <v>#REF!</v>
      </c>
      <c r="B140" s="28"/>
      <c r="C140" s="29"/>
      <c r="D140" s="28"/>
      <c r="E140" s="29"/>
      <c r="F140" s="28"/>
      <c r="G140" s="29"/>
      <c r="H140" s="28"/>
      <c r="I140" s="29"/>
      <c r="J140" s="28"/>
      <c r="K140" s="30">
        <f>SUM(B140:J140)</f>
        <v>0</v>
      </c>
      <c r="L140" s="28"/>
      <c r="M140" s="29"/>
      <c r="N140" s="28"/>
      <c r="O140" s="29"/>
      <c r="P140" s="28"/>
      <c r="Q140" s="29"/>
      <c r="R140" s="28"/>
      <c r="S140" s="29"/>
      <c r="T140" s="28"/>
      <c r="U140" s="31">
        <f>SUM(L140:T140)</f>
        <v>0</v>
      </c>
      <c r="V140" s="32">
        <f>K140+U140</f>
        <v>0</v>
      </c>
    </row>
    <row r="141" spans="1:22" x14ac:dyDescent="0.2">
      <c r="A141" s="35" t="e">
        <f>'Players by Team'!#REF!</f>
        <v>#REF!</v>
      </c>
      <c r="B141" s="28"/>
      <c r="C141" s="29"/>
      <c r="D141" s="28"/>
      <c r="E141" s="29"/>
      <c r="F141" s="28"/>
      <c r="G141" s="29"/>
      <c r="H141" s="28"/>
      <c r="I141" s="29"/>
      <c r="J141" s="28"/>
      <c r="K141" s="30">
        <f>SUM(B141:J141)</f>
        <v>0</v>
      </c>
      <c r="L141" s="28"/>
      <c r="M141" s="29"/>
      <c r="N141" s="28"/>
      <c r="O141" s="29"/>
      <c r="P141" s="28"/>
      <c r="Q141" s="29"/>
      <c r="R141" s="28"/>
      <c r="S141" s="29"/>
      <c r="T141" s="28"/>
      <c r="U141" s="31">
        <f>SUM(L141:T141)</f>
        <v>0</v>
      </c>
      <c r="V141" s="32">
        <f>K141+U141</f>
        <v>0</v>
      </c>
    </row>
    <row r="142" spans="1:22" x14ac:dyDescent="0.2">
      <c r="A142" s="35" t="e">
        <f>'Players by Team'!#REF!</f>
        <v>#REF!</v>
      </c>
      <c r="B142" s="28"/>
      <c r="C142" s="29"/>
      <c r="D142" s="28"/>
      <c r="E142" s="29"/>
      <c r="F142" s="28"/>
      <c r="G142" s="29"/>
      <c r="H142" s="28"/>
      <c r="I142" s="29"/>
      <c r="J142" s="28"/>
      <c r="K142" s="30">
        <f>SUM(B142:J142)</f>
        <v>0</v>
      </c>
      <c r="L142" s="28"/>
      <c r="M142" s="29"/>
      <c r="N142" s="28"/>
      <c r="O142" s="29"/>
      <c r="P142" s="28"/>
      <c r="Q142" s="29"/>
      <c r="R142" s="28"/>
      <c r="S142" s="29"/>
      <c r="T142" s="28"/>
      <c r="U142" s="31">
        <f>SUM(L142:T142)</f>
        <v>0</v>
      </c>
      <c r="V142" s="32">
        <f>K142+U142</f>
        <v>0</v>
      </c>
    </row>
    <row r="144" spans="1:22" ht="15.75" x14ac:dyDescent="0.25">
      <c r="A144" s="42" t="e">
        <f>'Players by Team'!#REF!</f>
        <v>#REF!</v>
      </c>
      <c r="B144" s="12">
        <v>1</v>
      </c>
      <c r="C144" s="12">
        <v>2</v>
      </c>
      <c r="D144" s="12">
        <v>3</v>
      </c>
      <c r="E144" s="12">
        <v>4</v>
      </c>
      <c r="F144" s="12">
        <v>5</v>
      </c>
      <c r="G144" s="12">
        <v>6</v>
      </c>
      <c r="H144" s="12">
        <v>7</v>
      </c>
      <c r="I144" s="12">
        <v>8</v>
      </c>
      <c r="J144" s="12">
        <v>9</v>
      </c>
      <c r="K144" s="14" t="s">
        <v>18</v>
      </c>
      <c r="L144" s="14">
        <v>10</v>
      </c>
      <c r="M144" s="14">
        <v>11</v>
      </c>
      <c r="N144" s="14">
        <v>12</v>
      </c>
      <c r="O144" s="14">
        <v>13</v>
      </c>
      <c r="P144" s="14">
        <v>14</v>
      </c>
      <c r="Q144" s="14">
        <v>15</v>
      </c>
      <c r="R144" s="14">
        <v>16</v>
      </c>
      <c r="S144" s="14">
        <v>17</v>
      </c>
      <c r="T144" s="14">
        <v>18</v>
      </c>
      <c r="U144" s="14" t="s">
        <v>19</v>
      </c>
      <c r="V144" s="14" t="s">
        <v>2</v>
      </c>
    </row>
    <row r="145" spans="1:22" x14ac:dyDescent="0.2">
      <c r="A145" s="35" t="e">
        <f>'Players by Team'!#REF!</f>
        <v>#REF!</v>
      </c>
      <c r="B145" s="28"/>
      <c r="C145" s="29"/>
      <c r="D145" s="28"/>
      <c r="E145" s="29"/>
      <c r="F145" s="28"/>
      <c r="G145" s="29"/>
      <c r="H145" s="28"/>
      <c r="I145" s="29"/>
      <c r="J145" s="28"/>
      <c r="K145" s="30">
        <f>SUM(B145:J145)</f>
        <v>0</v>
      </c>
      <c r="L145" s="28"/>
      <c r="M145" s="29"/>
      <c r="N145" s="28"/>
      <c r="O145" s="29"/>
      <c r="P145" s="28"/>
      <c r="Q145" s="29"/>
      <c r="R145" s="28"/>
      <c r="S145" s="29"/>
      <c r="T145" s="28"/>
      <c r="U145" s="31">
        <f>SUM(L145:T145)</f>
        <v>0</v>
      </c>
      <c r="V145" s="32">
        <f>K145+U145</f>
        <v>0</v>
      </c>
    </row>
    <row r="146" spans="1:22" x14ac:dyDescent="0.2">
      <c r="A146" s="35" t="e">
        <f>'Players by Team'!#REF!</f>
        <v>#REF!</v>
      </c>
      <c r="B146" s="28"/>
      <c r="C146" s="29"/>
      <c r="D146" s="28"/>
      <c r="E146" s="29"/>
      <c r="F146" s="28"/>
      <c r="G146" s="29"/>
      <c r="H146" s="28"/>
      <c r="I146" s="29"/>
      <c r="J146" s="28"/>
      <c r="K146" s="30">
        <f>SUM(B146:J146)</f>
        <v>0</v>
      </c>
      <c r="L146" s="28"/>
      <c r="M146" s="29"/>
      <c r="N146" s="28"/>
      <c r="O146" s="29"/>
      <c r="P146" s="28"/>
      <c r="Q146" s="29"/>
      <c r="R146" s="28"/>
      <c r="S146" s="29"/>
      <c r="T146" s="28"/>
      <c r="U146" s="31">
        <f>SUM(L146:T146)</f>
        <v>0</v>
      </c>
      <c r="V146" s="32">
        <f>K146+U146</f>
        <v>0</v>
      </c>
    </row>
    <row r="147" spans="1:22" x14ac:dyDescent="0.2">
      <c r="A147" s="35" t="e">
        <f>'Players by Team'!#REF!</f>
        <v>#REF!</v>
      </c>
      <c r="B147" s="28"/>
      <c r="C147" s="29"/>
      <c r="D147" s="28"/>
      <c r="E147" s="29"/>
      <c r="F147" s="28"/>
      <c r="G147" s="29"/>
      <c r="H147" s="28"/>
      <c r="I147" s="29"/>
      <c r="J147" s="28"/>
      <c r="K147" s="30">
        <f>SUM(B147:J147)</f>
        <v>0</v>
      </c>
      <c r="L147" s="28"/>
      <c r="M147" s="29"/>
      <c r="N147" s="28"/>
      <c r="O147" s="29"/>
      <c r="P147" s="28"/>
      <c r="Q147" s="29"/>
      <c r="R147" s="28"/>
      <c r="S147" s="29"/>
      <c r="T147" s="28"/>
      <c r="U147" s="31">
        <f>SUM(L147:T147)</f>
        <v>0</v>
      </c>
      <c r="V147" s="32">
        <f>K147+U147</f>
        <v>0</v>
      </c>
    </row>
    <row r="148" spans="1:22" x14ac:dyDescent="0.2">
      <c r="A148" s="35" t="e">
        <f>'Players by Team'!#REF!</f>
        <v>#REF!</v>
      </c>
      <c r="B148" s="28"/>
      <c r="C148" s="29"/>
      <c r="D148" s="28"/>
      <c r="E148" s="29"/>
      <c r="F148" s="28"/>
      <c r="G148" s="29"/>
      <c r="H148" s="28"/>
      <c r="I148" s="29"/>
      <c r="J148" s="28"/>
      <c r="K148" s="30">
        <f>SUM(B148:J148)</f>
        <v>0</v>
      </c>
      <c r="L148" s="28"/>
      <c r="M148" s="29"/>
      <c r="N148" s="28"/>
      <c r="O148" s="29"/>
      <c r="P148" s="28"/>
      <c r="Q148" s="29"/>
      <c r="R148" s="28"/>
      <c r="S148" s="29"/>
      <c r="T148" s="28"/>
      <c r="U148" s="31">
        <f>SUM(L148:T148)</f>
        <v>0</v>
      </c>
      <c r="V148" s="32">
        <f>K148+U148</f>
        <v>0</v>
      </c>
    </row>
    <row r="149" spans="1:22" x14ac:dyDescent="0.2">
      <c r="A149" s="35" t="e">
        <f>'Players by Team'!#REF!</f>
        <v>#REF!</v>
      </c>
      <c r="B149" s="28"/>
      <c r="C149" s="29"/>
      <c r="D149" s="28"/>
      <c r="E149" s="29"/>
      <c r="F149" s="28"/>
      <c r="G149" s="29"/>
      <c r="H149" s="28"/>
      <c r="I149" s="29"/>
      <c r="J149" s="28"/>
      <c r="K149" s="30">
        <f>SUM(B149:J149)</f>
        <v>0</v>
      </c>
      <c r="L149" s="28"/>
      <c r="M149" s="29"/>
      <c r="N149" s="28"/>
      <c r="O149" s="29"/>
      <c r="P149" s="28"/>
      <c r="Q149" s="29"/>
      <c r="R149" s="28"/>
      <c r="S149" s="29"/>
      <c r="T149" s="28"/>
      <c r="U149" s="31">
        <f>SUM(L149:T149)</f>
        <v>0</v>
      </c>
      <c r="V149" s="32">
        <f>K149+U149</f>
        <v>0</v>
      </c>
    </row>
  </sheetData>
  <sheetProtection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82"/>
  <sheetViews>
    <sheetView topLeftCell="A253" zoomScale="85" zoomScaleNormal="85" workbookViewId="0">
      <selection activeCell="D25" sqref="D25:D29"/>
    </sheetView>
  </sheetViews>
  <sheetFormatPr defaultColWidth="8.6640625" defaultRowHeight="15" x14ac:dyDescent="0.2"/>
  <cols>
    <col min="1" max="1" width="27.44140625" style="6" bestFit="1" customWidth="1"/>
    <col min="2" max="10" width="3.6640625" customWidth="1"/>
    <col min="11" max="11" width="6.6640625" customWidth="1"/>
    <col min="12" max="20" width="3.6640625" customWidth="1"/>
    <col min="21" max="22" width="6.6640625" customWidth="1"/>
  </cols>
  <sheetData>
    <row r="1" spans="1:22" x14ac:dyDescent="0.2"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4" t="s">
        <v>18</v>
      </c>
      <c r="L1" s="14">
        <v>10</v>
      </c>
      <c r="M1" s="14">
        <v>11</v>
      </c>
      <c r="N1" s="14">
        <v>12</v>
      </c>
      <c r="O1" s="14">
        <v>13</v>
      </c>
      <c r="P1" s="14">
        <v>14</v>
      </c>
      <c r="Q1" s="14">
        <v>15</v>
      </c>
      <c r="R1" s="14">
        <v>16</v>
      </c>
      <c r="S1" s="14">
        <v>17</v>
      </c>
      <c r="T1" s="14">
        <v>18</v>
      </c>
      <c r="U1" s="14" t="s">
        <v>19</v>
      </c>
      <c r="V1" s="14" t="s">
        <v>2</v>
      </c>
    </row>
    <row r="2" spans="1:22" x14ac:dyDescent="0.2">
      <c r="A2" t="s">
        <v>115</v>
      </c>
      <c r="B2" s="28">
        <v>4</v>
      </c>
      <c r="C2" s="29">
        <v>4</v>
      </c>
      <c r="D2" s="28">
        <v>3</v>
      </c>
      <c r="E2" s="29">
        <v>4</v>
      </c>
      <c r="F2" s="28">
        <v>4</v>
      </c>
      <c r="G2" s="29">
        <v>3</v>
      </c>
      <c r="H2" s="28">
        <v>5</v>
      </c>
      <c r="I2" s="29">
        <v>4</v>
      </c>
      <c r="J2" s="28">
        <v>4</v>
      </c>
      <c r="K2" s="30">
        <f>SUM(B2:J2)</f>
        <v>35</v>
      </c>
      <c r="L2" s="28">
        <v>4</v>
      </c>
      <c r="M2" s="29">
        <v>4</v>
      </c>
      <c r="N2" s="28">
        <v>4</v>
      </c>
      <c r="O2" s="29">
        <v>3</v>
      </c>
      <c r="P2" s="28">
        <v>4</v>
      </c>
      <c r="Q2" s="29">
        <v>5</v>
      </c>
      <c r="R2" s="28">
        <v>4</v>
      </c>
      <c r="S2" s="29">
        <v>3</v>
      </c>
      <c r="T2" s="28">
        <v>5</v>
      </c>
      <c r="U2" s="31">
        <f>SUM(L2:T2)</f>
        <v>36</v>
      </c>
      <c r="V2" s="32">
        <f>K2+U2</f>
        <v>71</v>
      </c>
    </row>
    <row r="3" spans="1:22" x14ac:dyDescent="0.2">
      <c r="K3" s="6" t="s">
        <v>20</v>
      </c>
    </row>
    <row r="4" spans="1:22" ht="15.75" x14ac:dyDescent="0.25">
      <c r="A4" s="42" t="str">
        <f>'Players by Team'!A1:A1</f>
        <v>ALAMO HEIGHTS BLUE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4" t="s">
        <v>18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 t="s">
        <v>19</v>
      </c>
      <c r="V4" s="14" t="s">
        <v>2</v>
      </c>
    </row>
    <row r="5" spans="1:22" x14ac:dyDescent="0.2">
      <c r="A5" s="33" t="str">
        <f>'Players by Team'!A2</f>
        <v>Lindsay Lee</v>
      </c>
      <c r="B5" s="28"/>
      <c r="C5" s="29"/>
      <c r="D5" s="28"/>
      <c r="E5" s="29"/>
      <c r="F5" s="28"/>
      <c r="G5" s="29"/>
      <c r="H5" s="28"/>
      <c r="I5" s="29"/>
      <c r="J5" s="34"/>
      <c r="K5" s="30">
        <f>SUM(B5:J5)</f>
        <v>0</v>
      </c>
      <c r="L5" s="28"/>
      <c r="M5" s="29"/>
      <c r="N5" s="28"/>
      <c r="O5" s="29"/>
      <c r="P5" s="28"/>
      <c r="Q5" s="29"/>
      <c r="R5" s="28"/>
      <c r="S5" s="29"/>
      <c r="T5" s="28"/>
      <c r="U5" s="31">
        <f>SUM(L5:T5)</f>
        <v>0</v>
      </c>
      <c r="V5" s="32">
        <f>K5+U5</f>
        <v>0</v>
      </c>
    </row>
    <row r="6" spans="1:22" x14ac:dyDescent="0.2">
      <c r="A6" s="33" t="str">
        <f>'Players by Team'!A3</f>
        <v>Julia Vollmer</v>
      </c>
      <c r="B6" s="28"/>
      <c r="C6" s="29"/>
      <c r="D6" s="28"/>
      <c r="E6" s="29"/>
      <c r="F6" s="28"/>
      <c r="G6" s="29"/>
      <c r="H6" s="28"/>
      <c r="I6" s="29"/>
      <c r="J6" s="28"/>
      <c r="K6" s="30">
        <f>SUM(B6:J6)</f>
        <v>0</v>
      </c>
      <c r="L6" s="28"/>
      <c r="M6" s="29"/>
      <c r="N6" s="28"/>
      <c r="O6" s="29"/>
      <c r="P6" s="28"/>
      <c r="Q6" s="29"/>
      <c r="R6" s="28"/>
      <c r="S6" s="29"/>
      <c r="T6" s="28"/>
      <c r="U6" s="31">
        <f>SUM(L6:T6)</f>
        <v>0</v>
      </c>
      <c r="V6" s="32">
        <f>K6+U6</f>
        <v>0</v>
      </c>
    </row>
    <row r="7" spans="1:22" x14ac:dyDescent="0.2">
      <c r="A7" s="33" t="str">
        <f>'Players by Team'!A4</f>
        <v>Elizabeth Whalen</v>
      </c>
      <c r="B7" s="28"/>
      <c r="C7" s="29"/>
      <c r="D7" s="28"/>
      <c r="E7" s="29"/>
      <c r="F7" s="28"/>
      <c r="G7" s="29"/>
      <c r="H7" s="28"/>
      <c r="I7" s="29"/>
      <c r="J7" s="28"/>
      <c r="K7" s="30">
        <f>SUM(B7:J7)</f>
        <v>0</v>
      </c>
      <c r="L7" s="28"/>
      <c r="M7" s="29"/>
      <c r="N7" s="28"/>
      <c r="O7" s="29"/>
      <c r="P7" s="28"/>
      <c r="Q7" s="29"/>
      <c r="R7" s="28"/>
      <c r="S7" s="29"/>
      <c r="T7" s="28"/>
      <c r="U7" s="31">
        <f>SUM(L7:T7)</f>
        <v>0</v>
      </c>
      <c r="V7" s="32">
        <f>K7+U7</f>
        <v>0</v>
      </c>
    </row>
    <row r="8" spans="1:22" x14ac:dyDescent="0.2">
      <c r="A8" s="33" t="str">
        <f>'Players by Team'!A5</f>
        <v>Kat Salisbury</v>
      </c>
      <c r="B8" s="28"/>
      <c r="C8" s="29"/>
      <c r="D8" s="28"/>
      <c r="E8" s="29"/>
      <c r="F8" s="28"/>
      <c r="G8" s="29"/>
      <c r="H8" s="28"/>
      <c r="I8" s="29"/>
      <c r="J8" s="28"/>
      <c r="K8" s="30">
        <f>SUM(B8:J8)</f>
        <v>0</v>
      </c>
      <c r="L8" s="28"/>
      <c r="M8" s="29"/>
      <c r="N8" s="28"/>
      <c r="O8" s="29"/>
      <c r="P8" s="28"/>
      <c r="Q8" s="29"/>
      <c r="R8" s="28"/>
      <c r="S8" s="29"/>
      <c r="T8" s="28"/>
      <c r="U8" s="31">
        <f>SUM(L8:T8)</f>
        <v>0</v>
      </c>
      <c r="V8" s="32">
        <f>K8+U8</f>
        <v>0</v>
      </c>
    </row>
    <row r="9" spans="1:22" x14ac:dyDescent="0.2">
      <c r="A9" s="33" t="str">
        <f>'Players by Team'!A6</f>
        <v>Charlotte Gnam</v>
      </c>
      <c r="B9" s="28"/>
      <c r="C9" s="29"/>
      <c r="D9" s="28"/>
      <c r="E9" s="29"/>
      <c r="F9" s="28"/>
      <c r="G9" s="29"/>
      <c r="H9" s="28"/>
      <c r="I9" s="29"/>
      <c r="J9" s="28"/>
      <c r="K9" s="30">
        <f>SUM(B9:J9)</f>
        <v>0</v>
      </c>
      <c r="L9" s="28"/>
      <c r="M9" s="29"/>
      <c r="N9" s="28"/>
      <c r="O9" s="29"/>
      <c r="P9" s="28"/>
      <c r="Q9" s="29"/>
      <c r="R9" s="28"/>
      <c r="S9" s="29"/>
      <c r="T9" s="28"/>
      <c r="U9" s="31">
        <f>SUM(L9:T9)</f>
        <v>0</v>
      </c>
      <c r="V9" s="32">
        <f>K9+U9</f>
        <v>0</v>
      </c>
    </row>
    <row r="11" spans="1:22" ht="15.75" x14ac:dyDescent="0.25">
      <c r="A11" s="42" t="str">
        <f>'Players by Team'!G1</f>
        <v>ALAMO HEIGHTS GOLD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4" t="s">
        <v>18</v>
      </c>
      <c r="L11" s="14">
        <v>10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 t="s">
        <v>19</v>
      </c>
      <c r="V11" s="14" t="s">
        <v>2</v>
      </c>
    </row>
    <row r="12" spans="1:22" x14ac:dyDescent="0.2">
      <c r="A12" s="33" t="str">
        <f>'Players by Team'!G2</f>
        <v>Jule Mahan</v>
      </c>
      <c r="B12" s="28"/>
      <c r="C12" s="29"/>
      <c r="D12" s="28"/>
      <c r="E12" s="29"/>
      <c r="F12" s="28"/>
      <c r="G12" s="29"/>
      <c r="H12" s="28"/>
      <c r="I12" s="29"/>
      <c r="J12" s="28"/>
      <c r="K12" s="30">
        <f>SUM(B12:J12)</f>
        <v>0</v>
      </c>
      <c r="L12" s="28"/>
      <c r="M12" s="29"/>
      <c r="N12" s="28"/>
      <c r="O12" s="29"/>
      <c r="P12" s="28"/>
      <c r="Q12" s="29"/>
      <c r="R12" s="28"/>
      <c r="S12" s="29"/>
      <c r="T12" s="28"/>
      <c r="U12" s="31">
        <f>SUM(L12:T12)</f>
        <v>0</v>
      </c>
      <c r="V12" s="32">
        <f>K12+U12</f>
        <v>0</v>
      </c>
    </row>
    <row r="13" spans="1:22" x14ac:dyDescent="0.2">
      <c r="A13" s="33" t="str">
        <f>'Players by Team'!G3</f>
        <v>Jordan Sandoval</v>
      </c>
      <c r="B13" s="28"/>
      <c r="C13" s="29"/>
      <c r="D13" s="28"/>
      <c r="E13" s="29"/>
      <c r="F13" s="28"/>
      <c r="G13" s="29"/>
      <c r="H13" s="28"/>
      <c r="I13" s="29"/>
      <c r="J13" s="28"/>
      <c r="K13" s="30">
        <f>SUM(B13:J13)</f>
        <v>0</v>
      </c>
      <c r="L13" s="28"/>
      <c r="M13" s="29"/>
      <c r="N13" s="28"/>
      <c r="O13" s="29"/>
      <c r="P13" s="28"/>
      <c r="Q13" s="29"/>
      <c r="R13" s="28"/>
      <c r="S13" s="29"/>
      <c r="T13" s="28"/>
      <c r="U13" s="31">
        <f>SUM(L13:T13)</f>
        <v>0</v>
      </c>
      <c r="V13" s="32">
        <f>K13+U13</f>
        <v>0</v>
      </c>
    </row>
    <row r="14" spans="1:22" x14ac:dyDescent="0.2">
      <c r="A14" s="33" t="str">
        <f>'Players by Team'!G4</f>
        <v>Chelsea Simpson</v>
      </c>
      <c r="B14" s="28"/>
      <c r="C14" s="29"/>
      <c r="D14" s="28"/>
      <c r="E14" s="29"/>
      <c r="F14" s="28"/>
      <c r="G14" s="29"/>
      <c r="H14" s="28"/>
      <c r="I14" s="29"/>
      <c r="J14" s="28"/>
      <c r="K14" s="30">
        <f>SUM(B14:J14)</f>
        <v>0</v>
      </c>
      <c r="L14" s="28"/>
      <c r="M14" s="29"/>
      <c r="N14" s="28"/>
      <c r="O14" s="29"/>
      <c r="P14" s="28"/>
      <c r="Q14" s="29"/>
      <c r="R14" s="28"/>
      <c r="S14" s="29"/>
      <c r="T14" s="28"/>
      <c r="U14" s="31">
        <f>SUM(L14:T14)</f>
        <v>0</v>
      </c>
      <c r="V14" s="32">
        <f>K14+U14</f>
        <v>0</v>
      </c>
    </row>
    <row r="15" spans="1:22" x14ac:dyDescent="0.2">
      <c r="A15" s="33" t="str">
        <f>'Players by Team'!G5</f>
        <v>Jorie Losack</v>
      </c>
      <c r="B15" s="28"/>
      <c r="C15" s="29"/>
      <c r="D15" s="28"/>
      <c r="E15" s="29"/>
      <c r="F15" s="28"/>
      <c r="G15" s="29"/>
      <c r="H15" s="28"/>
      <c r="I15" s="29"/>
      <c r="J15" s="28"/>
      <c r="K15" s="30">
        <f>SUM(B15:J15)</f>
        <v>0</v>
      </c>
      <c r="L15" s="28"/>
      <c r="M15" s="29"/>
      <c r="N15" s="28"/>
      <c r="O15" s="29"/>
      <c r="P15" s="28"/>
      <c r="Q15" s="29"/>
      <c r="R15" s="28"/>
      <c r="S15" s="29"/>
      <c r="T15" s="28"/>
      <c r="U15" s="31">
        <f>SUM(L15:T15)</f>
        <v>0</v>
      </c>
      <c r="V15" s="32">
        <f>K15+U15</f>
        <v>0</v>
      </c>
    </row>
    <row r="16" spans="1:22" x14ac:dyDescent="0.2">
      <c r="A16" s="33">
        <f>'Players by Team'!G6</f>
        <v>0</v>
      </c>
      <c r="B16" s="28"/>
      <c r="C16" s="29"/>
      <c r="D16" s="28"/>
      <c r="E16" s="29"/>
      <c r="F16" s="28"/>
      <c r="G16" s="29"/>
      <c r="H16" s="28"/>
      <c r="I16" s="29"/>
      <c r="J16" s="28"/>
      <c r="K16" s="30">
        <f>SUM(B16:J16)</f>
        <v>0</v>
      </c>
      <c r="L16" s="28"/>
      <c r="M16" s="29"/>
      <c r="N16" s="28"/>
      <c r="O16" s="29"/>
      <c r="P16" s="28"/>
      <c r="Q16" s="29"/>
      <c r="R16" s="28"/>
      <c r="S16" s="29"/>
      <c r="T16" s="28"/>
      <c r="U16" s="31">
        <f>SUM(L16:T16)</f>
        <v>0</v>
      </c>
      <c r="V16" s="32">
        <f>K16+U16</f>
        <v>0</v>
      </c>
    </row>
    <row r="18" spans="1:22" ht="15.75" x14ac:dyDescent="0.25">
      <c r="A18" s="42" t="str">
        <f>'Players by Team'!M1</f>
        <v xml:space="preserve">ALLEN </v>
      </c>
      <c r="B18" s="12">
        <v>1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4" t="s">
        <v>18</v>
      </c>
      <c r="L18" s="14">
        <v>10</v>
      </c>
      <c r="M18" s="14">
        <v>11</v>
      </c>
      <c r="N18" s="14">
        <v>12</v>
      </c>
      <c r="O18" s="14">
        <v>13</v>
      </c>
      <c r="P18" s="14">
        <v>14</v>
      </c>
      <c r="Q18" s="14">
        <v>15</v>
      </c>
      <c r="R18" s="14">
        <v>16</v>
      </c>
      <c r="S18" s="14">
        <v>17</v>
      </c>
      <c r="T18" s="14">
        <v>18</v>
      </c>
      <c r="U18" s="14" t="s">
        <v>19</v>
      </c>
      <c r="V18" s="14" t="s">
        <v>2</v>
      </c>
    </row>
    <row r="19" spans="1:22" x14ac:dyDescent="0.2">
      <c r="A19" s="33" t="str">
        <f>'Players by Team'!M2</f>
        <v>Abigail Inocian</v>
      </c>
      <c r="B19" s="28"/>
      <c r="C19" s="29"/>
      <c r="D19" s="28"/>
      <c r="E19" s="29"/>
      <c r="F19" s="28"/>
      <c r="G19" s="29"/>
      <c r="H19" s="28"/>
      <c r="I19" s="29"/>
      <c r="J19" s="28"/>
      <c r="K19" s="30">
        <f>SUM(B19:J19)</f>
        <v>0</v>
      </c>
      <c r="L19" s="28"/>
      <c r="M19" s="29"/>
      <c r="N19" s="28"/>
      <c r="O19" s="29"/>
      <c r="P19" s="28"/>
      <c r="Q19" s="29"/>
      <c r="R19" s="28"/>
      <c r="S19" s="29"/>
      <c r="T19" s="28"/>
      <c r="U19" s="31">
        <f>SUM(L19:T19)</f>
        <v>0</v>
      </c>
      <c r="V19" s="32">
        <f>K19+U19</f>
        <v>0</v>
      </c>
    </row>
    <row r="20" spans="1:22" x14ac:dyDescent="0.2">
      <c r="A20" s="33" t="str">
        <f>'Players by Team'!M3</f>
        <v>Natalie Quintana</v>
      </c>
      <c r="B20" s="28"/>
      <c r="C20" s="29"/>
      <c r="D20" s="28"/>
      <c r="E20" s="29"/>
      <c r="F20" s="28"/>
      <c r="G20" s="29"/>
      <c r="H20" s="28"/>
      <c r="I20" s="29"/>
      <c r="J20" s="28"/>
      <c r="K20" s="30">
        <f>SUM(B20:J20)</f>
        <v>0</v>
      </c>
      <c r="L20" s="28"/>
      <c r="M20" s="29"/>
      <c r="N20" s="28"/>
      <c r="O20" s="29"/>
      <c r="P20" s="28"/>
      <c r="Q20" s="29"/>
      <c r="R20" s="28"/>
      <c r="S20" s="29"/>
      <c r="T20" s="28"/>
      <c r="U20" s="31">
        <f>SUM(L20:T20)</f>
        <v>0</v>
      </c>
      <c r="V20" s="32">
        <f>K20+U20</f>
        <v>0</v>
      </c>
    </row>
    <row r="21" spans="1:22" x14ac:dyDescent="0.2">
      <c r="A21" s="33" t="str">
        <f>'Players by Team'!M4</f>
        <v>Maddie Wong</v>
      </c>
      <c r="B21" s="28"/>
      <c r="C21" s="29"/>
      <c r="D21" s="28"/>
      <c r="E21" s="29"/>
      <c r="F21" s="28"/>
      <c r="G21" s="29"/>
      <c r="H21" s="28"/>
      <c r="I21" s="29"/>
      <c r="J21" s="28"/>
      <c r="K21" s="30">
        <f>SUM(B21:J21)</f>
        <v>0</v>
      </c>
      <c r="L21" s="28"/>
      <c r="M21" s="29"/>
      <c r="N21" s="28"/>
      <c r="O21" s="29"/>
      <c r="P21" s="28"/>
      <c r="Q21" s="29"/>
      <c r="R21" s="28"/>
      <c r="S21" s="29"/>
      <c r="T21" s="28"/>
      <c r="U21" s="31">
        <f>SUM(L21:T21)</f>
        <v>0</v>
      </c>
      <c r="V21" s="32">
        <f>K21+U21</f>
        <v>0</v>
      </c>
    </row>
    <row r="22" spans="1:22" x14ac:dyDescent="0.2">
      <c r="A22" s="33" t="str">
        <f>'Players by Team'!M5</f>
        <v>Jaelin Sun</v>
      </c>
      <c r="B22" s="28"/>
      <c r="C22" s="29"/>
      <c r="D22" s="28"/>
      <c r="E22" s="29"/>
      <c r="F22" s="28"/>
      <c r="G22" s="29"/>
      <c r="H22" s="28"/>
      <c r="I22" s="29"/>
      <c r="J22" s="28"/>
      <c r="K22" s="30">
        <f>SUM(B22:J22)</f>
        <v>0</v>
      </c>
      <c r="L22" s="28"/>
      <c r="M22" s="29"/>
      <c r="N22" s="28"/>
      <c r="O22" s="29"/>
      <c r="P22" s="28"/>
      <c r="Q22" s="29"/>
      <c r="R22" s="28"/>
      <c r="S22" s="29"/>
      <c r="T22" s="28"/>
      <c r="U22" s="31">
        <f>SUM(L22:T22)</f>
        <v>0</v>
      </c>
      <c r="V22" s="32">
        <f>K22+U22</f>
        <v>0</v>
      </c>
    </row>
    <row r="23" spans="1:22" x14ac:dyDescent="0.2">
      <c r="A23" s="33" t="str">
        <f>'Players by Team'!M6</f>
        <v>Diya Reddy</v>
      </c>
      <c r="B23" s="28"/>
      <c r="C23" s="29"/>
      <c r="D23" s="28"/>
      <c r="E23" s="29"/>
      <c r="F23" s="28"/>
      <c r="G23" s="29"/>
      <c r="H23" s="28"/>
      <c r="I23" s="29"/>
      <c r="J23" s="28"/>
      <c r="K23" s="30">
        <f>SUM(B23:J23)</f>
        <v>0</v>
      </c>
      <c r="L23" s="28"/>
      <c r="M23" s="29"/>
      <c r="N23" s="28"/>
      <c r="O23" s="29"/>
      <c r="P23" s="28"/>
      <c r="Q23" s="29"/>
      <c r="R23" s="28"/>
      <c r="S23" s="29"/>
      <c r="T23" s="28"/>
      <c r="U23" s="31">
        <f>SUM(L23:T23)</f>
        <v>0</v>
      </c>
      <c r="V23" s="32">
        <f>K23+U23</f>
        <v>0</v>
      </c>
    </row>
    <row r="25" spans="1:22" ht="15.75" x14ac:dyDescent="0.25">
      <c r="A25" s="42" t="str">
        <f>'Players by Team'!A9</f>
        <v>BYRON NELSON</v>
      </c>
      <c r="B25" s="12">
        <v>1</v>
      </c>
      <c r="C25" s="12">
        <v>2</v>
      </c>
      <c r="D25" s="12">
        <v>3</v>
      </c>
      <c r="E25" s="12">
        <v>4</v>
      </c>
      <c r="F25" s="12">
        <v>5</v>
      </c>
      <c r="G25" s="12">
        <v>6</v>
      </c>
      <c r="H25" s="12">
        <v>7</v>
      </c>
      <c r="I25" s="12">
        <v>8</v>
      </c>
      <c r="J25" s="12">
        <v>9</v>
      </c>
      <c r="K25" s="14" t="s">
        <v>18</v>
      </c>
      <c r="L25" s="14">
        <v>10</v>
      </c>
      <c r="M25" s="14">
        <v>11</v>
      </c>
      <c r="N25" s="14">
        <v>12</v>
      </c>
      <c r="O25" s="14">
        <v>13</v>
      </c>
      <c r="P25" s="14">
        <v>14</v>
      </c>
      <c r="Q25" s="14">
        <v>15</v>
      </c>
      <c r="R25" s="14">
        <v>16</v>
      </c>
      <c r="S25" s="14">
        <v>17</v>
      </c>
      <c r="T25" s="14">
        <v>18</v>
      </c>
      <c r="U25" s="14" t="s">
        <v>19</v>
      </c>
      <c r="V25" s="14" t="s">
        <v>2</v>
      </c>
    </row>
    <row r="26" spans="1:22" x14ac:dyDescent="0.2">
      <c r="A26" s="33" t="str">
        <f>'Players by Team'!A10</f>
        <v>Jordyn Arts</v>
      </c>
      <c r="B26" s="28"/>
      <c r="C26" s="29"/>
      <c r="D26" s="28"/>
      <c r="E26" s="29"/>
      <c r="F26" s="28"/>
      <c r="G26" s="29"/>
      <c r="H26" s="28"/>
      <c r="I26" s="29"/>
      <c r="J26" s="28"/>
      <c r="K26" s="30">
        <f>SUM(B26:J26)</f>
        <v>0</v>
      </c>
      <c r="L26" s="28"/>
      <c r="M26" s="29"/>
      <c r="N26" s="28"/>
      <c r="O26" s="29"/>
      <c r="P26" s="28"/>
      <c r="Q26" s="29"/>
      <c r="R26" s="28"/>
      <c r="S26" s="29"/>
      <c r="T26" s="28"/>
      <c r="U26" s="31">
        <f>SUM(L26:T26)</f>
        <v>0</v>
      </c>
      <c r="V26" s="32">
        <f>K26+U26</f>
        <v>0</v>
      </c>
    </row>
    <row r="27" spans="1:22" x14ac:dyDescent="0.2">
      <c r="A27" s="33" t="str">
        <f>'Players by Team'!A11</f>
        <v>Elle Pistana</v>
      </c>
      <c r="B27" s="28"/>
      <c r="C27" s="29"/>
      <c r="D27" s="28"/>
      <c r="E27" s="29"/>
      <c r="F27" s="28"/>
      <c r="G27" s="29"/>
      <c r="H27" s="28"/>
      <c r="I27" s="29"/>
      <c r="J27" s="28"/>
      <c r="K27" s="30">
        <f>SUM(B27:J27)</f>
        <v>0</v>
      </c>
      <c r="L27" s="28"/>
      <c r="M27" s="29"/>
      <c r="N27" s="28"/>
      <c r="O27" s="29"/>
      <c r="P27" s="28"/>
      <c r="Q27" s="29"/>
      <c r="R27" s="28"/>
      <c r="S27" s="29"/>
      <c r="T27" s="28"/>
      <c r="U27" s="31">
        <f>SUM(L27:T27)</f>
        <v>0</v>
      </c>
      <c r="V27" s="32">
        <f>K27+U27</f>
        <v>0</v>
      </c>
    </row>
    <row r="28" spans="1:22" x14ac:dyDescent="0.2">
      <c r="A28" s="33" t="str">
        <f>'Players by Team'!A12</f>
        <v>McKenna Campbell</v>
      </c>
      <c r="B28" s="28"/>
      <c r="C28" s="29"/>
      <c r="D28" s="28"/>
      <c r="E28" s="29"/>
      <c r="F28" s="28"/>
      <c r="G28" s="29"/>
      <c r="H28" s="28"/>
      <c r="I28" s="29"/>
      <c r="J28" s="28"/>
      <c r="K28" s="30">
        <f>SUM(B28:J28)</f>
        <v>0</v>
      </c>
      <c r="L28" s="28"/>
      <c r="M28" s="29"/>
      <c r="N28" s="28"/>
      <c r="O28" s="29"/>
      <c r="P28" s="28"/>
      <c r="Q28" s="29"/>
      <c r="R28" s="28"/>
      <c r="S28" s="29"/>
      <c r="T28" s="28"/>
      <c r="U28" s="31">
        <f>SUM(L28:T28)</f>
        <v>0</v>
      </c>
      <c r="V28" s="32">
        <f>K28+U28</f>
        <v>0</v>
      </c>
    </row>
    <row r="29" spans="1:22" x14ac:dyDescent="0.2">
      <c r="A29" s="33" t="str">
        <f>'Players by Team'!A13</f>
        <v>Reagan Franzke</v>
      </c>
      <c r="B29" s="28"/>
      <c r="C29" s="29"/>
      <c r="D29" s="28"/>
      <c r="E29" s="29"/>
      <c r="F29" s="28"/>
      <c r="G29" s="29"/>
      <c r="H29" s="28"/>
      <c r="I29" s="29"/>
      <c r="J29" s="28"/>
      <c r="K29" s="30">
        <f>SUM(B29:J29)</f>
        <v>0</v>
      </c>
      <c r="L29" s="28"/>
      <c r="M29" s="29"/>
      <c r="N29" s="28"/>
      <c r="O29" s="29"/>
      <c r="P29" s="28"/>
      <c r="Q29" s="29"/>
      <c r="R29" s="28"/>
      <c r="S29" s="29"/>
      <c r="T29" s="28"/>
      <c r="U29" s="31">
        <f>SUM(L29:T29)</f>
        <v>0</v>
      </c>
      <c r="V29" s="32">
        <f>K29+U29</f>
        <v>0</v>
      </c>
    </row>
    <row r="30" spans="1:22" x14ac:dyDescent="0.2">
      <c r="A30" s="33" t="str">
        <f>'Players by Team'!A14</f>
        <v>Julie Mikulova</v>
      </c>
      <c r="B30" s="28"/>
      <c r="C30" s="29"/>
      <c r="D30" s="28"/>
      <c r="E30" s="29"/>
      <c r="F30" s="28"/>
      <c r="G30" s="29"/>
      <c r="H30" s="28"/>
      <c r="I30" s="29"/>
      <c r="J30" s="28"/>
      <c r="K30" s="30">
        <f>SUM(B30:J30)</f>
        <v>0</v>
      </c>
      <c r="L30" s="28"/>
      <c r="M30" s="29"/>
      <c r="N30" s="28"/>
      <c r="O30" s="29"/>
      <c r="P30" s="28"/>
      <c r="Q30" s="29"/>
      <c r="R30" s="28"/>
      <c r="S30" s="29"/>
      <c r="T30" s="28"/>
      <c r="U30" s="31">
        <f>SUM(L30:T30)</f>
        <v>0</v>
      </c>
      <c r="V30" s="32">
        <f>K30+U30</f>
        <v>0</v>
      </c>
    </row>
    <row r="32" spans="1:22" ht="15.75" x14ac:dyDescent="0.25">
      <c r="A32" s="44" t="str">
        <f>'Players by Team'!G9</f>
        <v>CENTENNIAL</v>
      </c>
      <c r="B32" s="12">
        <v>1</v>
      </c>
      <c r="C32" s="12">
        <v>2</v>
      </c>
      <c r="D32" s="12">
        <v>3</v>
      </c>
      <c r="E32" s="12">
        <v>4</v>
      </c>
      <c r="F32" s="12">
        <v>5</v>
      </c>
      <c r="G32" s="12">
        <v>6</v>
      </c>
      <c r="H32" s="12">
        <v>7</v>
      </c>
      <c r="I32" s="12">
        <v>8</v>
      </c>
      <c r="J32" s="12">
        <v>9</v>
      </c>
      <c r="K32" s="14" t="s">
        <v>18</v>
      </c>
      <c r="L32" s="14">
        <v>10</v>
      </c>
      <c r="M32" s="14">
        <v>11</v>
      </c>
      <c r="N32" s="14">
        <v>12</v>
      </c>
      <c r="O32" s="14">
        <v>13</v>
      </c>
      <c r="P32" s="14">
        <v>14</v>
      </c>
      <c r="Q32" s="14">
        <v>15</v>
      </c>
      <c r="R32" s="14">
        <v>16</v>
      </c>
      <c r="S32" s="14">
        <v>17</v>
      </c>
      <c r="T32" s="14">
        <v>18</v>
      </c>
      <c r="U32" s="14" t="s">
        <v>19</v>
      </c>
      <c r="V32" s="14" t="s">
        <v>2</v>
      </c>
    </row>
    <row r="33" spans="1:22" x14ac:dyDescent="0.2">
      <c r="A33" s="35" t="str">
        <f>'Players by Team'!G10</f>
        <v>Alisha Rametra</v>
      </c>
      <c r="B33" s="28"/>
      <c r="C33" s="29"/>
      <c r="D33" s="28"/>
      <c r="E33" s="29"/>
      <c r="F33" s="28"/>
      <c r="G33" s="29"/>
      <c r="H33" s="28"/>
      <c r="I33" s="29"/>
      <c r="J33" s="28"/>
      <c r="K33" s="30">
        <f>SUM(B33:J33)</f>
        <v>0</v>
      </c>
      <c r="L33" s="28"/>
      <c r="M33" s="29"/>
      <c r="N33" s="28"/>
      <c r="O33" s="29"/>
      <c r="P33" s="28"/>
      <c r="Q33" s="29"/>
      <c r="R33" s="28"/>
      <c r="S33" s="29"/>
      <c r="T33" s="28"/>
      <c r="U33" s="31">
        <f>SUM(L33:T33)</f>
        <v>0</v>
      </c>
      <c r="V33" s="32">
        <f>K33+U33</f>
        <v>0</v>
      </c>
    </row>
    <row r="34" spans="1:22" x14ac:dyDescent="0.2">
      <c r="A34" s="35" t="str">
        <f>'Players by Team'!G11</f>
        <v>Tarini Bhoga</v>
      </c>
      <c r="B34" s="28"/>
      <c r="C34" s="29"/>
      <c r="D34" s="28"/>
      <c r="E34" s="29"/>
      <c r="F34" s="28"/>
      <c r="G34" s="29"/>
      <c r="H34" s="28"/>
      <c r="I34" s="29"/>
      <c r="J34" s="28"/>
      <c r="K34" s="30">
        <f>SUM(B34:J34)</f>
        <v>0</v>
      </c>
      <c r="L34" s="28"/>
      <c r="M34" s="29"/>
      <c r="N34" s="28"/>
      <c r="O34" s="29"/>
      <c r="P34" s="28"/>
      <c r="Q34" s="29"/>
      <c r="R34" s="28"/>
      <c r="S34" s="29"/>
      <c r="T34" s="28"/>
      <c r="U34" s="31">
        <f>SUM(L34:T34)</f>
        <v>0</v>
      </c>
      <c r="V34" s="32">
        <f>K34+U34</f>
        <v>0</v>
      </c>
    </row>
    <row r="35" spans="1:22" x14ac:dyDescent="0.2">
      <c r="A35" s="35" t="str">
        <f>'Players by Team'!G12</f>
        <v>Kara Kim</v>
      </c>
      <c r="B35" s="28"/>
      <c r="C35" s="29"/>
      <c r="D35" s="28"/>
      <c r="E35" s="29"/>
      <c r="F35" s="28"/>
      <c r="G35" s="29"/>
      <c r="H35" s="28"/>
      <c r="I35" s="29"/>
      <c r="J35" s="28"/>
      <c r="K35" s="30">
        <f>SUM(B35:J35)</f>
        <v>0</v>
      </c>
      <c r="L35" s="28"/>
      <c r="M35" s="29"/>
      <c r="N35" s="28"/>
      <c r="O35" s="29"/>
      <c r="P35" s="28"/>
      <c r="Q35" s="29"/>
      <c r="R35" s="28"/>
      <c r="S35" s="29"/>
      <c r="T35" s="28"/>
      <c r="U35" s="31">
        <f>SUM(L35:T35)</f>
        <v>0</v>
      </c>
      <c r="V35" s="32">
        <f>K35+U35</f>
        <v>0</v>
      </c>
    </row>
    <row r="36" spans="1:22" x14ac:dyDescent="0.2">
      <c r="A36" s="35" t="str">
        <f>'Players by Team'!G13</f>
        <v>Vibha Datla</v>
      </c>
      <c r="B36" s="28"/>
      <c r="C36" s="29"/>
      <c r="D36" s="28"/>
      <c r="E36" s="29"/>
      <c r="F36" s="28"/>
      <c r="G36" s="29"/>
      <c r="H36" s="28"/>
      <c r="I36" s="29"/>
      <c r="J36" s="28"/>
      <c r="K36" s="30">
        <f>SUM(B36:J36)</f>
        <v>0</v>
      </c>
      <c r="L36" s="28"/>
      <c r="M36" s="29"/>
      <c r="N36" s="28"/>
      <c r="O36" s="29"/>
      <c r="P36" s="28"/>
      <c r="Q36" s="29"/>
      <c r="R36" s="28"/>
      <c r="S36" s="29"/>
      <c r="T36" s="28"/>
      <c r="U36" s="31">
        <f>SUM(L36:T36)</f>
        <v>0</v>
      </c>
      <c r="V36" s="32">
        <f>K36+U36</f>
        <v>0</v>
      </c>
    </row>
    <row r="37" spans="1:22" x14ac:dyDescent="0.2">
      <c r="A37" s="35" t="str">
        <f>'Players by Team'!G14</f>
        <v>Kennedy Brandstetter</v>
      </c>
      <c r="B37" s="28"/>
      <c r="C37" s="29"/>
      <c r="D37" s="28"/>
      <c r="E37" s="29"/>
      <c r="F37" s="28"/>
      <c r="G37" s="29"/>
      <c r="H37" s="28"/>
      <c r="I37" s="29"/>
      <c r="J37" s="28"/>
      <c r="K37" s="30">
        <f>SUM(B37:J37)</f>
        <v>0</v>
      </c>
      <c r="L37" s="28"/>
      <c r="M37" s="29"/>
      <c r="N37" s="28"/>
      <c r="O37" s="29"/>
      <c r="P37" s="28"/>
      <c r="Q37" s="29"/>
      <c r="R37" s="28"/>
      <c r="S37" s="29"/>
      <c r="T37" s="28"/>
      <c r="U37" s="31">
        <f>SUM(L37:T37)</f>
        <v>0</v>
      </c>
      <c r="V37" s="32">
        <f>K37+U37</f>
        <v>0</v>
      </c>
    </row>
    <row r="39" spans="1:22" ht="15.75" x14ac:dyDescent="0.25">
      <c r="A39" s="44" t="str">
        <f>'Players by Team'!M9</f>
        <v>COPPELL</v>
      </c>
      <c r="B39" s="12">
        <v>1</v>
      </c>
      <c r="C39" s="12">
        <v>2</v>
      </c>
      <c r="D39" s="12">
        <v>3</v>
      </c>
      <c r="E39" s="12">
        <v>4</v>
      </c>
      <c r="F39" s="12">
        <v>5</v>
      </c>
      <c r="G39" s="12">
        <v>6</v>
      </c>
      <c r="H39" s="12">
        <v>7</v>
      </c>
      <c r="I39" s="12">
        <v>8</v>
      </c>
      <c r="J39" s="12">
        <v>9</v>
      </c>
      <c r="K39" s="14" t="s">
        <v>18</v>
      </c>
      <c r="L39" s="14">
        <v>10</v>
      </c>
      <c r="M39" s="14">
        <v>11</v>
      </c>
      <c r="N39" s="14">
        <v>12</v>
      </c>
      <c r="O39" s="14">
        <v>13</v>
      </c>
      <c r="P39" s="14">
        <v>14</v>
      </c>
      <c r="Q39" s="14">
        <v>15</v>
      </c>
      <c r="R39" s="14">
        <v>16</v>
      </c>
      <c r="S39" s="14">
        <v>17</v>
      </c>
      <c r="T39" s="14">
        <v>18</v>
      </c>
      <c r="U39" s="14" t="s">
        <v>19</v>
      </c>
      <c r="V39" s="14" t="s">
        <v>2</v>
      </c>
    </row>
    <row r="40" spans="1:22" x14ac:dyDescent="0.2">
      <c r="A40" s="35" t="str">
        <f>'Players by Team'!M10</f>
        <v>Kirstin Angosta</v>
      </c>
      <c r="B40" s="28"/>
      <c r="C40" s="29"/>
      <c r="D40" s="28"/>
      <c r="E40" s="29"/>
      <c r="F40" s="28"/>
      <c r="G40" s="29"/>
      <c r="H40" s="28"/>
      <c r="I40" s="29"/>
      <c r="J40" s="28"/>
      <c r="K40" s="30">
        <f>SUM(B40:J40)</f>
        <v>0</v>
      </c>
      <c r="L40" s="28"/>
      <c r="M40" s="29"/>
      <c r="N40" s="28"/>
      <c r="O40" s="29"/>
      <c r="P40" s="28"/>
      <c r="Q40" s="29"/>
      <c r="R40" s="28"/>
      <c r="S40" s="29"/>
      <c r="T40" s="28"/>
      <c r="U40" s="31">
        <f>SUM(L40:T40)</f>
        <v>0</v>
      </c>
      <c r="V40" s="32">
        <f>K40+U40</f>
        <v>0</v>
      </c>
    </row>
    <row r="41" spans="1:22" x14ac:dyDescent="0.2">
      <c r="A41" s="35" t="str">
        <f>'Players by Team'!M11</f>
        <v>Rylie Allison</v>
      </c>
      <c r="B41" s="28"/>
      <c r="C41" s="29"/>
      <c r="D41" s="28"/>
      <c r="E41" s="29"/>
      <c r="F41" s="28"/>
      <c r="G41" s="29"/>
      <c r="H41" s="28"/>
      <c r="I41" s="29"/>
      <c r="J41" s="28"/>
      <c r="K41" s="30">
        <f>SUM(B41:J41)</f>
        <v>0</v>
      </c>
      <c r="L41" s="28"/>
      <c r="M41" s="29"/>
      <c r="N41" s="28"/>
      <c r="O41" s="29"/>
      <c r="P41" s="28"/>
      <c r="Q41" s="29"/>
      <c r="R41" s="28"/>
      <c r="S41" s="29"/>
      <c r="T41" s="28"/>
      <c r="U41" s="31">
        <f>SUM(L41:T41)</f>
        <v>0</v>
      </c>
      <c r="V41" s="32">
        <f>K41+U41</f>
        <v>0</v>
      </c>
    </row>
    <row r="42" spans="1:22" x14ac:dyDescent="0.2">
      <c r="A42" s="35" t="str">
        <f>'Players by Team'!M12</f>
        <v>Rachel Pryor</v>
      </c>
      <c r="B42" s="28"/>
      <c r="C42" s="29"/>
      <c r="D42" s="28"/>
      <c r="E42" s="29"/>
      <c r="F42" s="28"/>
      <c r="G42" s="29"/>
      <c r="H42" s="28"/>
      <c r="I42" s="29"/>
      <c r="J42" s="28"/>
      <c r="K42" s="30">
        <f>SUM(B42:J42)</f>
        <v>0</v>
      </c>
      <c r="L42" s="28"/>
      <c r="M42" s="29"/>
      <c r="N42" s="28"/>
      <c r="O42" s="29"/>
      <c r="P42" s="28"/>
      <c r="Q42" s="29"/>
      <c r="R42" s="28"/>
      <c r="S42" s="29"/>
      <c r="T42" s="28"/>
      <c r="U42" s="31">
        <f>SUM(L42:T42)</f>
        <v>0</v>
      </c>
      <c r="V42" s="32">
        <f>K42+U42</f>
        <v>0</v>
      </c>
    </row>
    <row r="43" spans="1:22" x14ac:dyDescent="0.2">
      <c r="A43" s="35" t="str">
        <f>'Players by Team'!M13</f>
        <v>Alicia Bellendir</v>
      </c>
      <c r="B43" s="28"/>
      <c r="C43" s="29"/>
      <c r="D43" s="28"/>
      <c r="E43" s="29"/>
      <c r="F43" s="28"/>
      <c r="G43" s="29"/>
      <c r="H43" s="28"/>
      <c r="I43" s="29"/>
      <c r="J43" s="28"/>
      <c r="K43" s="30">
        <f>SUM(B43:J43)</f>
        <v>0</v>
      </c>
      <c r="L43" s="28"/>
      <c r="M43" s="29"/>
      <c r="N43" s="28"/>
      <c r="O43" s="29"/>
      <c r="P43" s="28"/>
      <c r="Q43" s="29"/>
      <c r="R43" s="28"/>
      <c r="S43" s="29"/>
      <c r="T43" s="28"/>
      <c r="U43" s="31">
        <f>SUM(L43:T43)</f>
        <v>0</v>
      </c>
      <c r="V43" s="32">
        <f>K43+U43</f>
        <v>0</v>
      </c>
    </row>
    <row r="44" spans="1:22" x14ac:dyDescent="0.2">
      <c r="A44" s="35" t="str">
        <f>'Players by Team'!M14</f>
        <v>Riya Bapna</v>
      </c>
      <c r="B44" s="28"/>
      <c r="C44" s="29"/>
      <c r="D44" s="28"/>
      <c r="E44" s="29"/>
      <c r="F44" s="28"/>
      <c r="G44" s="29"/>
      <c r="H44" s="28"/>
      <c r="I44" s="29"/>
      <c r="J44" s="28"/>
      <c r="K44" s="30">
        <f>SUM(B44:J44)</f>
        <v>0</v>
      </c>
      <c r="L44" s="28"/>
      <c r="M44" s="29"/>
      <c r="N44" s="28"/>
      <c r="O44" s="29"/>
      <c r="P44" s="28"/>
      <c r="Q44" s="29"/>
      <c r="R44" s="28"/>
      <c r="S44" s="29"/>
      <c r="T44" s="28"/>
      <c r="U44" s="31">
        <f>SUM(L44:T44)</f>
        <v>0</v>
      </c>
      <c r="V44" s="32">
        <f>K44+U44</f>
        <v>0</v>
      </c>
    </row>
    <row r="46" spans="1:22" ht="15.75" x14ac:dyDescent="0.25">
      <c r="A46" s="44" t="str">
        <f>'Players by Team'!A17</f>
        <v>FLOWER MOUND</v>
      </c>
      <c r="B46" s="12">
        <v>1</v>
      </c>
      <c r="C46" s="12">
        <v>2</v>
      </c>
      <c r="D46" s="12">
        <v>3</v>
      </c>
      <c r="E46" s="12">
        <v>4</v>
      </c>
      <c r="F46" s="12">
        <v>5</v>
      </c>
      <c r="G46" s="12">
        <v>6</v>
      </c>
      <c r="H46" s="12">
        <v>7</v>
      </c>
      <c r="I46" s="12">
        <v>8</v>
      </c>
      <c r="J46" s="12">
        <v>9</v>
      </c>
      <c r="K46" s="14" t="s">
        <v>18</v>
      </c>
      <c r="L46" s="14">
        <v>10</v>
      </c>
      <c r="M46" s="14">
        <v>11</v>
      </c>
      <c r="N46" s="14">
        <v>12</v>
      </c>
      <c r="O46" s="14">
        <v>13</v>
      </c>
      <c r="P46" s="14">
        <v>14</v>
      </c>
      <c r="Q46" s="14">
        <v>15</v>
      </c>
      <c r="R46" s="14">
        <v>16</v>
      </c>
      <c r="S46" s="14">
        <v>17</v>
      </c>
      <c r="T46" s="14">
        <v>18</v>
      </c>
      <c r="U46" s="14" t="s">
        <v>19</v>
      </c>
      <c r="V46" s="14" t="s">
        <v>2</v>
      </c>
    </row>
    <row r="47" spans="1:22" x14ac:dyDescent="0.2">
      <c r="A47" s="35" t="str">
        <f>'Players by Team'!A18</f>
        <v>Emile Chile</v>
      </c>
      <c r="B47" s="28"/>
      <c r="C47" s="29"/>
      <c r="D47" s="28"/>
      <c r="E47" s="29"/>
      <c r="F47" s="28"/>
      <c r="G47" s="29"/>
      <c r="H47" s="28"/>
      <c r="I47" s="29"/>
      <c r="J47" s="28"/>
      <c r="K47" s="30">
        <f>SUM(B47:J47)</f>
        <v>0</v>
      </c>
      <c r="L47" s="28"/>
      <c r="M47" s="29"/>
      <c r="N47" s="28"/>
      <c r="O47" s="29"/>
      <c r="P47" s="28"/>
      <c r="Q47" s="29"/>
      <c r="R47" s="28"/>
      <c r="S47" s="29"/>
      <c r="T47" s="28"/>
      <c r="U47" s="31">
        <f>SUM(L47:T47)</f>
        <v>0</v>
      </c>
      <c r="V47" s="32">
        <f>K47+U47</f>
        <v>0</v>
      </c>
    </row>
    <row r="48" spans="1:22" x14ac:dyDescent="0.2">
      <c r="A48" s="35" t="str">
        <f>'Players by Team'!A19</f>
        <v>Tiara Pimentel</v>
      </c>
      <c r="B48" s="28"/>
      <c r="C48" s="29"/>
      <c r="D48" s="28"/>
      <c r="E48" s="29"/>
      <c r="F48" s="28"/>
      <c r="G48" s="29"/>
      <c r="H48" s="28"/>
      <c r="I48" s="29"/>
      <c r="J48" s="28"/>
      <c r="K48" s="30">
        <f>SUM(B48:J48)</f>
        <v>0</v>
      </c>
      <c r="L48" s="28"/>
      <c r="M48" s="29"/>
      <c r="N48" s="28"/>
      <c r="O48" s="29"/>
      <c r="P48" s="28"/>
      <c r="Q48" s="29"/>
      <c r="R48" s="28"/>
      <c r="S48" s="29"/>
      <c r="T48" s="28"/>
      <c r="U48" s="31">
        <f>SUM(L48:T48)</f>
        <v>0</v>
      </c>
      <c r="V48" s="32">
        <f>K48+U48</f>
        <v>0</v>
      </c>
    </row>
    <row r="49" spans="1:22" x14ac:dyDescent="0.2">
      <c r="A49" s="35" t="str">
        <f>'Players by Team'!A20</f>
        <v>Olivia Santiago</v>
      </c>
      <c r="B49" s="28"/>
      <c r="C49" s="29"/>
      <c r="D49" s="28"/>
      <c r="E49" s="29"/>
      <c r="F49" s="28"/>
      <c r="G49" s="29"/>
      <c r="H49" s="28"/>
      <c r="I49" s="29"/>
      <c r="J49" s="28"/>
      <c r="K49" s="30">
        <f>SUM(B49:J49)</f>
        <v>0</v>
      </c>
      <c r="L49" s="28"/>
      <c r="M49" s="29"/>
      <c r="N49" s="28"/>
      <c r="O49" s="29"/>
      <c r="P49" s="28"/>
      <c r="Q49" s="29"/>
      <c r="R49" s="28"/>
      <c r="S49" s="29"/>
      <c r="T49" s="28"/>
      <c r="U49" s="31">
        <f>SUM(L49:T49)</f>
        <v>0</v>
      </c>
      <c r="V49" s="32">
        <f>K49+U49</f>
        <v>0</v>
      </c>
    </row>
    <row r="50" spans="1:22" x14ac:dyDescent="0.2">
      <c r="A50" s="35" t="str">
        <f>'Players by Team'!A21</f>
        <v>Riya Kana</v>
      </c>
      <c r="B50" s="28"/>
      <c r="C50" s="29"/>
      <c r="D50" s="28"/>
      <c r="E50" s="29"/>
      <c r="F50" s="28"/>
      <c r="G50" s="29"/>
      <c r="H50" s="28"/>
      <c r="I50" s="29"/>
      <c r="J50" s="28"/>
      <c r="K50" s="30">
        <f>SUM(B50:J50)</f>
        <v>0</v>
      </c>
      <c r="L50" s="28"/>
      <c r="M50" s="29"/>
      <c r="N50" s="28"/>
      <c r="O50" s="29"/>
      <c r="P50" s="28"/>
      <c r="Q50" s="29"/>
      <c r="R50" s="28"/>
      <c r="S50" s="29"/>
      <c r="T50" s="28"/>
      <c r="U50" s="31">
        <f>SUM(L50:T50)</f>
        <v>0</v>
      </c>
      <c r="V50" s="32">
        <f>K50+U50</f>
        <v>0</v>
      </c>
    </row>
    <row r="51" spans="1:22" x14ac:dyDescent="0.2">
      <c r="A51" s="35" t="str">
        <f>'Players by Team'!A22</f>
        <v>Addison Jennings</v>
      </c>
      <c r="B51" s="28"/>
      <c r="C51" s="29"/>
      <c r="D51" s="28"/>
      <c r="E51" s="29"/>
      <c r="F51" s="28"/>
      <c r="G51" s="29"/>
      <c r="H51" s="28"/>
      <c r="I51" s="29"/>
      <c r="J51" s="28"/>
      <c r="K51" s="30">
        <f>SUM(B51:J51)</f>
        <v>0</v>
      </c>
      <c r="L51" s="28"/>
      <c r="M51" s="29"/>
      <c r="N51" s="28"/>
      <c r="O51" s="29"/>
      <c r="P51" s="28"/>
      <c r="Q51" s="29"/>
      <c r="R51" s="28"/>
      <c r="S51" s="29"/>
      <c r="T51" s="28"/>
      <c r="U51" s="31">
        <f>SUM(L51:T51)</f>
        <v>0</v>
      </c>
      <c r="V51" s="32">
        <f>K51+U51</f>
        <v>0</v>
      </c>
    </row>
    <row r="53" spans="1:22" ht="15.75" x14ac:dyDescent="0.25">
      <c r="A53" s="44" t="str">
        <f>'Players by Team'!G17</f>
        <v>GRAND OAKS</v>
      </c>
      <c r="B53" s="12">
        <v>1</v>
      </c>
      <c r="C53" s="12">
        <v>2</v>
      </c>
      <c r="D53" s="12">
        <v>3</v>
      </c>
      <c r="E53" s="12">
        <v>4</v>
      </c>
      <c r="F53" s="12">
        <v>5</v>
      </c>
      <c r="G53" s="12">
        <v>6</v>
      </c>
      <c r="H53" s="12">
        <v>7</v>
      </c>
      <c r="I53" s="12">
        <v>8</v>
      </c>
      <c r="J53" s="12">
        <v>9</v>
      </c>
      <c r="K53" s="14" t="s">
        <v>18</v>
      </c>
      <c r="L53" s="14">
        <v>10</v>
      </c>
      <c r="M53" s="14">
        <v>11</v>
      </c>
      <c r="N53" s="14">
        <v>12</v>
      </c>
      <c r="O53" s="14">
        <v>13</v>
      </c>
      <c r="P53" s="14">
        <v>14</v>
      </c>
      <c r="Q53" s="14">
        <v>15</v>
      </c>
      <c r="R53" s="14">
        <v>16</v>
      </c>
      <c r="S53" s="14">
        <v>17</v>
      </c>
      <c r="T53" s="14">
        <v>18</v>
      </c>
      <c r="U53" s="14" t="s">
        <v>19</v>
      </c>
      <c r="V53" s="14" t="s">
        <v>2</v>
      </c>
    </row>
    <row r="54" spans="1:22" x14ac:dyDescent="0.2">
      <c r="A54" s="35" t="str">
        <f>'Players by Team'!G18</f>
        <v>London Fowlkes</v>
      </c>
      <c r="B54" s="28"/>
      <c r="C54" s="29"/>
      <c r="D54" s="28"/>
      <c r="E54" s="29"/>
      <c r="F54" s="28"/>
      <c r="G54" s="29"/>
      <c r="H54" s="28"/>
      <c r="I54" s="29"/>
      <c r="J54" s="28"/>
      <c r="K54" s="30">
        <f>SUM(B54:J54)</f>
        <v>0</v>
      </c>
      <c r="L54" s="28"/>
      <c r="M54" s="29"/>
      <c r="N54" s="28"/>
      <c r="O54" s="29"/>
      <c r="P54" s="28"/>
      <c r="Q54" s="29"/>
      <c r="R54" s="28"/>
      <c r="S54" s="29"/>
      <c r="T54" s="28"/>
      <c r="U54" s="31">
        <f>SUM(L54:T54)</f>
        <v>0</v>
      </c>
      <c r="V54" s="32">
        <f>K54+U54</f>
        <v>0</v>
      </c>
    </row>
    <row r="55" spans="1:22" x14ac:dyDescent="0.2">
      <c r="A55" s="35" t="str">
        <f>'Players by Team'!G19</f>
        <v>Brooke Deebs</v>
      </c>
      <c r="B55" s="28"/>
      <c r="C55" s="29"/>
      <c r="D55" s="28"/>
      <c r="E55" s="29"/>
      <c r="F55" s="28"/>
      <c r="G55" s="29"/>
      <c r="H55" s="28"/>
      <c r="I55" s="29"/>
      <c r="J55" s="28"/>
      <c r="K55" s="30">
        <f>SUM(B55:J55)</f>
        <v>0</v>
      </c>
      <c r="L55" s="28"/>
      <c r="M55" s="29"/>
      <c r="N55" s="28"/>
      <c r="O55" s="29"/>
      <c r="P55" s="28"/>
      <c r="Q55" s="29"/>
      <c r="R55" s="28"/>
      <c r="S55" s="29"/>
      <c r="T55" s="28"/>
      <c r="U55" s="31">
        <f>SUM(L55:T55)</f>
        <v>0</v>
      </c>
      <c r="V55" s="32">
        <f>K55+U55</f>
        <v>0</v>
      </c>
    </row>
    <row r="56" spans="1:22" x14ac:dyDescent="0.2">
      <c r="A56" s="35" t="str">
        <f>'Players by Team'!G20</f>
        <v>Kendall Ward</v>
      </c>
      <c r="B56" s="28"/>
      <c r="C56" s="29"/>
      <c r="D56" s="28"/>
      <c r="E56" s="29"/>
      <c r="F56" s="28"/>
      <c r="G56" s="29"/>
      <c r="H56" s="28"/>
      <c r="I56" s="29"/>
      <c r="J56" s="28"/>
      <c r="K56" s="30">
        <f>SUM(B56:J56)</f>
        <v>0</v>
      </c>
      <c r="L56" s="28"/>
      <c r="M56" s="29"/>
      <c r="N56" s="28"/>
      <c r="O56" s="29"/>
      <c r="P56" s="28"/>
      <c r="Q56" s="29"/>
      <c r="R56" s="28"/>
      <c r="S56" s="29"/>
      <c r="T56" s="28"/>
      <c r="U56" s="31">
        <f>SUM(L56:T56)</f>
        <v>0</v>
      </c>
      <c r="V56" s="32">
        <f>K56+U56</f>
        <v>0</v>
      </c>
    </row>
    <row r="57" spans="1:22" x14ac:dyDescent="0.2">
      <c r="A57" s="35" t="str">
        <f>'Players by Team'!G21</f>
        <v>Gabby Vargas</v>
      </c>
      <c r="B57" s="28"/>
      <c r="C57" s="29"/>
      <c r="D57" s="28"/>
      <c r="E57" s="29"/>
      <c r="F57" s="28"/>
      <c r="G57" s="29"/>
      <c r="H57" s="28"/>
      <c r="I57" s="29"/>
      <c r="J57" s="28"/>
      <c r="K57" s="30">
        <f>SUM(B57:J57)</f>
        <v>0</v>
      </c>
      <c r="L57" s="28"/>
      <c r="M57" s="29"/>
      <c r="N57" s="28"/>
      <c r="O57" s="29"/>
      <c r="P57" s="28"/>
      <c r="Q57" s="29"/>
      <c r="R57" s="28"/>
      <c r="S57" s="29"/>
      <c r="T57" s="28"/>
      <c r="U57" s="31">
        <f>SUM(L57:T57)</f>
        <v>0</v>
      </c>
      <c r="V57" s="32">
        <f>K57+U57</f>
        <v>0</v>
      </c>
    </row>
    <row r="58" spans="1:22" x14ac:dyDescent="0.2">
      <c r="A58" s="35" t="str">
        <f>'Players by Team'!G22</f>
        <v>Emma Cook</v>
      </c>
      <c r="B58" s="28"/>
      <c r="C58" s="29"/>
      <c r="D58" s="28"/>
      <c r="E58" s="29"/>
      <c r="F58" s="28"/>
      <c r="G58" s="29"/>
      <c r="H58" s="28"/>
      <c r="I58" s="29"/>
      <c r="J58" s="28"/>
      <c r="K58" s="30">
        <f>SUM(B58:J58)</f>
        <v>0</v>
      </c>
      <c r="L58" s="28"/>
      <c r="M58" s="29"/>
      <c r="N58" s="28"/>
      <c r="O58" s="29"/>
      <c r="P58" s="28"/>
      <c r="Q58" s="29"/>
      <c r="R58" s="28"/>
      <c r="S58" s="29"/>
      <c r="T58" s="28"/>
      <c r="U58" s="31">
        <f>SUM(L58:T58)</f>
        <v>0</v>
      </c>
      <c r="V58" s="32">
        <f>K58+U58</f>
        <v>0</v>
      </c>
    </row>
    <row r="60" spans="1:22" ht="15.75" x14ac:dyDescent="0.25">
      <c r="A60" s="44" t="str">
        <f>'Players by Team'!M17</f>
        <v>GRAPEVINE</v>
      </c>
      <c r="B60" s="12">
        <v>1</v>
      </c>
      <c r="C60" s="12">
        <v>2</v>
      </c>
      <c r="D60" s="12">
        <v>3</v>
      </c>
      <c r="E60" s="12">
        <v>4</v>
      </c>
      <c r="F60" s="12">
        <v>5</v>
      </c>
      <c r="G60" s="12">
        <v>6</v>
      </c>
      <c r="H60" s="12">
        <v>7</v>
      </c>
      <c r="I60" s="12">
        <v>8</v>
      </c>
      <c r="J60" s="12">
        <v>9</v>
      </c>
      <c r="K60" s="14" t="s">
        <v>18</v>
      </c>
      <c r="L60" s="14">
        <v>10</v>
      </c>
      <c r="M60" s="14">
        <v>11</v>
      </c>
      <c r="N60" s="14">
        <v>12</v>
      </c>
      <c r="O60" s="14">
        <v>13</v>
      </c>
      <c r="P60" s="14">
        <v>14</v>
      </c>
      <c r="Q60" s="14">
        <v>15</v>
      </c>
      <c r="R60" s="14">
        <v>16</v>
      </c>
      <c r="S60" s="14">
        <v>17</v>
      </c>
      <c r="T60" s="14">
        <v>18</v>
      </c>
      <c r="U60" s="14" t="s">
        <v>19</v>
      </c>
      <c r="V60" s="14" t="s">
        <v>2</v>
      </c>
    </row>
    <row r="61" spans="1:22" x14ac:dyDescent="0.2">
      <c r="A61" s="35" t="e">
        <f>'Players by Team'!#REF!</f>
        <v>#REF!</v>
      </c>
      <c r="B61" s="28"/>
      <c r="C61" s="29"/>
      <c r="D61" s="28"/>
      <c r="E61" s="29"/>
      <c r="F61" s="28"/>
      <c r="G61" s="29"/>
      <c r="H61" s="28"/>
      <c r="I61" s="29"/>
      <c r="J61" s="28"/>
      <c r="K61" s="30">
        <f>SUM(B61:J61)</f>
        <v>0</v>
      </c>
      <c r="L61" s="28"/>
      <c r="M61" s="29"/>
      <c r="N61" s="28"/>
      <c r="O61" s="29"/>
      <c r="P61" s="28"/>
      <c r="Q61" s="29"/>
      <c r="R61" s="28"/>
      <c r="S61" s="29"/>
      <c r="T61" s="28"/>
      <c r="U61" s="31">
        <f>SUM(L61:T61)</f>
        <v>0</v>
      </c>
      <c r="V61" s="32">
        <f>K61+U61</f>
        <v>0</v>
      </c>
    </row>
    <row r="62" spans="1:22" x14ac:dyDescent="0.2">
      <c r="A62" s="35" t="str">
        <f>'Players by Team'!M18</f>
        <v>Chloe Sirkin</v>
      </c>
      <c r="B62" s="28"/>
      <c r="C62" s="29"/>
      <c r="D62" s="28"/>
      <c r="E62" s="29"/>
      <c r="F62" s="28"/>
      <c r="G62" s="29"/>
      <c r="H62" s="28"/>
      <c r="I62" s="29"/>
      <c r="J62" s="28"/>
      <c r="K62" s="30">
        <f>SUM(B62:J62)</f>
        <v>0</v>
      </c>
      <c r="L62" s="28"/>
      <c r="M62" s="29"/>
      <c r="N62" s="28"/>
      <c r="O62" s="29"/>
      <c r="P62" s="28"/>
      <c r="Q62" s="29"/>
      <c r="R62" s="28"/>
      <c r="S62" s="29"/>
      <c r="T62" s="28"/>
      <c r="U62" s="31">
        <f>SUM(L62:T62)</f>
        <v>0</v>
      </c>
      <c r="V62" s="32">
        <f>K62+U62</f>
        <v>0</v>
      </c>
    </row>
    <row r="63" spans="1:22" x14ac:dyDescent="0.2">
      <c r="A63" s="35" t="str">
        <f>'Players by Team'!M20</f>
        <v>Jules Moore</v>
      </c>
      <c r="B63" s="28"/>
      <c r="C63" s="29"/>
      <c r="D63" s="28"/>
      <c r="E63" s="29"/>
      <c r="F63" s="28"/>
      <c r="G63" s="29"/>
      <c r="H63" s="28"/>
      <c r="I63" s="29"/>
      <c r="J63" s="28"/>
      <c r="K63" s="30">
        <f>SUM(B63:J63)</f>
        <v>0</v>
      </c>
      <c r="L63" s="28"/>
      <c r="M63" s="29"/>
      <c r="N63" s="28"/>
      <c r="O63" s="29"/>
      <c r="P63" s="28"/>
      <c r="Q63" s="29"/>
      <c r="R63" s="28"/>
      <c r="S63" s="29"/>
      <c r="T63" s="28"/>
      <c r="U63" s="31">
        <f>SUM(L63:T63)</f>
        <v>0</v>
      </c>
      <c r="V63" s="32">
        <f>K63+U63</f>
        <v>0</v>
      </c>
    </row>
    <row r="64" spans="1:22" x14ac:dyDescent="0.2">
      <c r="A64" s="35" t="str">
        <f>'Players by Team'!M21</f>
        <v>Katie Brown</v>
      </c>
      <c r="B64" s="28"/>
      <c r="C64" s="29"/>
      <c r="D64" s="28"/>
      <c r="E64" s="29"/>
      <c r="F64" s="28"/>
      <c r="G64" s="29"/>
      <c r="H64" s="28"/>
      <c r="I64" s="29"/>
      <c r="J64" s="28"/>
      <c r="K64" s="30">
        <f>SUM(B64:J64)</f>
        <v>0</v>
      </c>
      <c r="L64" s="28"/>
      <c r="M64" s="29"/>
      <c r="N64" s="28"/>
      <c r="O64" s="29"/>
      <c r="P64" s="28"/>
      <c r="Q64" s="29"/>
      <c r="R64" s="28"/>
      <c r="S64" s="29"/>
      <c r="T64" s="28"/>
      <c r="U64" s="31">
        <f>SUM(L64:T64)</f>
        <v>0</v>
      </c>
      <c r="V64" s="32">
        <f>K64+U64</f>
        <v>0</v>
      </c>
    </row>
    <row r="65" spans="1:22" x14ac:dyDescent="0.2">
      <c r="A65" s="35" t="str">
        <f>'Players by Team'!M22</f>
        <v>Arya Oberg</v>
      </c>
      <c r="B65" s="28"/>
      <c r="C65" s="29"/>
      <c r="D65" s="28"/>
      <c r="E65" s="29"/>
      <c r="F65" s="28"/>
      <c r="G65" s="29"/>
      <c r="H65" s="28"/>
      <c r="I65" s="29"/>
      <c r="J65" s="28"/>
      <c r="K65" s="30">
        <f>SUM(B65:J65)</f>
        <v>0</v>
      </c>
      <c r="L65" s="28"/>
      <c r="M65" s="29"/>
      <c r="N65" s="28"/>
      <c r="O65" s="29"/>
      <c r="P65" s="28"/>
      <c r="Q65" s="29"/>
      <c r="R65" s="28"/>
      <c r="S65" s="29"/>
      <c r="T65" s="28"/>
      <c r="U65" s="31">
        <f>SUM(L65:T65)</f>
        <v>0</v>
      </c>
      <c r="V65" s="32">
        <f>K65+U65</f>
        <v>0</v>
      </c>
    </row>
    <row r="67" spans="1:22" ht="15.75" x14ac:dyDescent="0.25">
      <c r="A67" s="44" t="str">
        <f>'Players by Team'!A25</f>
        <v>HIGHLAND PARK</v>
      </c>
      <c r="B67" s="12">
        <v>1</v>
      </c>
      <c r="C67" s="12">
        <v>2</v>
      </c>
      <c r="D67" s="12">
        <v>3</v>
      </c>
      <c r="E67" s="12">
        <v>4</v>
      </c>
      <c r="F67" s="12">
        <v>5</v>
      </c>
      <c r="G67" s="12">
        <v>6</v>
      </c>
      <c r="H67" s="12">
        <v>7</v>
      </c>
      <c r="I67" s="12">
        <v>8</v>
      </c>
      <c r="J67" s="12">
        <v>9</v>
      </c>
      <c r="K67" s="14" t="s">
        <v>18</v>
      </c>
      <c r="L67" s="14">
        <v>10</v>
      </c>
      <c r="M67" s="14">
        <v>11</v>
      </c>
      <c r="N67" s="14">
        <v>12</v>
      </c>
      <c r="O67" s="14">
        <v>13</v>
      </c>
      <c r="P67" s="14">
        <v>14</v>
      </c>
      <c r="Q67" s="14">
        <v>15</v>
      </c>
      <c r="R67" s="14">
        <v>16</v>
      </c>
      <c r="S67" s="14">
        <v>17</v>
      </c>
      <c r="T67" s="14">
        <v>18</v>
      </c>
      <c r="U67" s="14" t="s">
        <v>19</v>
      </c>
      <c r="V67" s="14" t="s">
        <v>2</v>
      </c>
    </row>
    <row r="68" spans="1:22" x14ac:dyDescent="0.2">
      <c r="A68" s="35" t="str">
        <f>'Players by Team'!A26</f>
        <v>Grace Heiss</v>
      </c>
      <c r="B68" s="28"/>
      <c r="C68" s="29"/>
      <c r="D68" s="28"/>
      <c r="E68" s="29"/>
      <c r="F68" s="28"/>
      <c r="G68" s="29"/>
      <c r="H68" s="28"/>
      <c r="I68" s="29"/>
      <c r="J68" s="28"/>
      <c r="K68" s="30">
        <f>SUM(B68:J68)</f>
        <v>0</v>
      </c>
      <c r="L68" s="28"/>
      <c r="M68" s="29"/>
      <c r="N68" s="28"/>
      <c r="O68" s="29"/>
      <c r="P68" s="28"/>
      <c r="Q68" s="29"/>
      <c r="R68" s="28"/>
      <c r="S68" s="29"/>
      <c r="T68" s="28"/>
      <c r="U68" s="31">
        <f>SUM(L68:T68)</f>
        <v>0</v>
      </c>
      <c r="V68" s="32">
        <f>K68+U68</f>
        <v>0</v>
      </c>
    </row>
    <row r="69" spans="1:22" x14ac:dyDescent="0.2">
      <c r="A69" s="35" t="str">
        <f>'Players by Team'!A27</f>
        <v>Landry Saylor</v>
      </c>
      <c r="B69" s="28"/>
      <c r="C69" s="29"/>
      <c r="D69" s="28"/>
      <c r="E69" s="29"/>
      <c r="F69" s="28"/>
      <c r="G69" s="29"/>
      <c r="H69" s="28"/>
      <c r="I69" s="29"/>
      <c r="J69" s="28"/>
      <c r="K69" s="30">
        <f>SUM(B69:J69)</f>
        <v>0</v>
      </c>
      <c r="L69" s="28"/>
      <c r="M69" s="29"/>
      <c r="N69" s="28"/>
      <c r="O69" s="29"/>
      <c r="P69" s="28"/>
      <c r="Q69" s="29"/>
      <c r="R69" s="28"/>
      <c r="S69" s="29"/>
      <c r="T69" s="28"/>
      <c r="U69" s="31">
        <f>SUM(L69:T69)</f>
        <v>0</v>
      </c>
      <c r="V69" s="32">
        <f>K69+U69</f>
        <v>0</v>
      </c>
    </row>
    <row r="70" spans="1:22" x14ac:dyDescent="0.2">
      <c r="A70" s="35" t="str">
        <f>'Players by Team'!A28</f>
        <v>Iris Song</v>
      </c>
      <c r="B70" s="28"/>
      <c r="C70" s="29"/>
      <c r="D70" s="28"/>
      <c r="E70" s="29"/>
      <c r="F70" s="28"/>
      <c r="G70" s="29"/>
      <c r="H70" s="28"/>
      <c r="I70" s="29"/>
      <c r="J70" s="28"/>
      <c r="K70" s="30">
        <f>SUM(B70:J70)</f>
        <v>0</v>
      </c>
      <c r="L70" s="28"/>
      <c r="M70" s="29"/>
      <c r="N70" s="28"/>
      <c r="O70" s="29"/>
      <c r="P70" s="28"/>
      <c r="Q70" s="29"/>
      <c r="R70" s="28"/>
      <c r="S70" s="29"/>
      <c r="T70" s="28"/>
      <c r="U70" s="31">
        <f>SUM(L70:T70)</f>
        <v>0</v>
      </c>
      <c r="V70" s="32">
        <f>K70+U70</f>
        <v>0</v>
      </c>
    </row>
    <row r="71" spans="1:22" x14ac:dyDescent="0.2">
      <c r="A71" s="35" t="str">
        <f>'Players by Team'!A29</f>
        <v>Claire Wiebe</v>
      </c>
      <c r="B71" s="28"/>
      <c r="C71" s="29"/>
      <c r="D71" s="28"/>
      <c r="E71" s="29"/>
      <c r="F71" s="28"/>
      <c r="G71" s="29"/>
      <c r="H71" s="28"/>
      <c r="I71" s="29"/>
      <c r="J71" s="28"/>
      <c r="K71" s="30">
        <f>SUM(B71:J71)</f>
        <v>0</v>
      </c>
      <c r="L71" s="28"/>
      <c r="M71" s="29"/>
      <c r="N71" s="28"/>
      <c r="O71" s="29"/>
      <c r="P71" s="28"/>
      <c r="Q71" s="29"/>
      <c r="R71" s="28"/>
      <c r="S71" s="29"/>
      <c r="T71" s="28"/>
      <c r="U71" s="31">
        <f>SUM(L71:T71)</f>
        <v>0</v>
      </c>
      <c r="V71" s="32">
        <f>K71+U71</f>
        <v>0</v>
      </c>
    </row>
    <row r="72" spans="1:22" x14ac:dyDescent="0.2">
      <c r="A72" s="35" t="str">
        <f>'Players by Team'!A30</f>
        <v>Allison McCain</v>
      </c>
      <c r="B72" s="28"/>
      <c r="C72" s="29"/>
      <c r="D72" s="28"/>
      <c r="E72" s="29"/>
      <c r="F72" s="28"/>
      <c r="G72" s="29"/>
      <c r="H72" s="28"/>
      <c r="I72" s="29"/>
      <c r="J72" s="28"/>
      <c r="K72" s="30">
        <f>SUM(B72:J72)</f>
        <v>0</v>
      </c>
      <c r="L72" s="28"/>
      <c r="M72" s="29"/>
      <c r="N72" s="28"/>
      <c r="O72" s="29"/>
      <c r="P72" s="28"/>
      <c r="Q72" s="29"/>
      <c r="R72" s="28"/>
      <c r="S72" s="29"/>
      <c r="T72" s="28"/>
      <c r="U72" s="31">
        <f>SUM(L72:T72)</f>
        <v>0</v>
      </c>
      <c r="V72" s="32">
        <f>K72+U72</f>
        <v>0</v>
      </c>
    </row>
    <row r="74" spans="1:22" ht="15.75" x14ac:dyDescent="0.25">
      <c r="A74" s="44" t="str">
        <f>'Players by Team'!G25</f>
        <v>JOHNSON</v>
      </c>
      <c r="B74" s="12">
        <v>1</v>
      </c>
      <c r="C74" s="12">
        <v>2</v>
      </c>
      <c r="D74" s="12">
        <v>3</v>
      </c>
      <c r="E74" s="12">
        <v>4</v>
      </c>
      <c r="F74" s="12">
        <v>5</v>
      </c>
      <c r="G74" s="12">
        <v>6</v>
      </c>
      <c r="H74" s="12">
        <v>7</v>
      </c>
      <c r="I74" s="12">
        <v>8</v>
      </c>
      <c r="J74" s="12">
        <v>9</v>
      </c>
      <c r="K74" s="14" t="s">
        <v>18</v>
      </c>
      <c r="L74" s="14">
        <v>10</v>
      </c>
      <c r="M74" s="14">
        <v>11</v>
      </c>
      <c r="N74" s="14">
        <v>12</v>
      </c>
      <c r="O74" s="14">
        <v>13</v>
      </c>
      <c r="P74" s="14">
        <v>14</v>
      </c>
      <c r="Q74" s="14">
        <v>15</v>
      </c>
      <c r="R74" s="14">
        <v>16</v>
      </c>
      <c r="S74" s="14">
        <v>17</v>
      </c>
      <c r="T74" s="14">
        <v>18</v>
      </c>
      <c r="U74" s="14" t="s">
        <v>19</v>
      </c>
      <c r="V74" s="14" t="s">
        <v>2</v>
      </c>
    </row>
    <row r="75" spans="1:22" x14ac:dyDescent="0.2">
      <c r="A75" s="35" t="str">
        <f>'Players by Team'!G26</f>
        <v>Bella Saenz</v>
      </c>
      <c r="B75" s="28"/>
      <c r="C75" s="29"/>
      <c r="D75" s="28"/>
      <c r="E75" s="29"/>
      <c r="F75" s="28"/>
      <c r="G75" s="29"/>
      <c r="H75" s="28"/>
      <c r="I75" s="29"/>
      <c r="J75" s="28"/>
      <c r="K75" s="30">
        <f>SUM(B75:J75)</f>
        <v>0</v>
      </c>
      <c r="L75" s="28"/>
      <c r="M75" s="29"/>
      <c r="N75" s="28"/>
      <c r="O75" s="29"/>
      <c r="P75" s="28"/>
      <c r="Q75" s="29"/>
      <c r="R75" s="28"/>
      <c r="S75" s="29"/>
      <c r="T75" s="28"/>
      <c r="U75" s="31">
        <f>SUM(L75:T75)</f>
        <v>0</v>
      </c>
      <c r="V75" s="32">
        <f>K75+U75</f>
        <v>0</v>
      </c>
    </row>
    <row r="76" spans="1:22" x14ac:dyDescent="0.2">
      <c r="A76" s="35" t="str">
        <f>'Players by Team'!G27</f>
        <v>Preston Saiz</v>
      </c>
      <c r="B76" s="28"/>
      <c r="C76" s="29"/>
      <c r="D76" s="28"/>
      <c r="E76" s="29"/>
      <c r="F76" s="28"/>
      <c r="G76" s="29"/>
      <c r="H76" s="28"/>
      <c r="I76" s="29"/>
      <c r="J76" s="28"/>
      <c r="K76" s="30">
        <f>SUM(B76:J76)</f>
        <v>0</v>
      </c>
      <c r="L76" s="28"/>
      <c r="M76" s="29"/>
      <c r="N76" s="28"/>
      <c r="O76" s="29"/>
      <c r="P76" s="28"/>
      <c r="Q76" s="29"/>
      <c r="R76" s="28"/>
      <c r="S76" s="29"/>
      <c r="T76" s="28"/>
      <c r="U76" s="31">
        <f>SUM(L76:T76)</f>
        <v>0</v>
      </c>
      <c r="V76" s="32">
        <f>K76+U76</f>
        <v>0</v>
      </c>
    </row>
    <row r="77" spans="1:22" x14ac:dyDescent="0.2">
      <c r="A77" s="35" t="str">
        <f>'Players by Team'!G28</f>
        <v>Abby Jimenez</v>
      </c>
      <c r="B77" s="28"/>
      <c r="C77" s="29"/>
      <c r="D77" s="28"/>
      <c r="E77" s="29"/>
      <c r="F77" s="28"/>
      <c r="G77" s="29"/>
      <c r="H77" s="28"/>
      <c r="I77" s="29"/>
      <c r="J77" s="28"/>
      <c r="K77" s="30">
        <f>SUM(B77:J77)</f>
        <v>0</v>
      </c>
      <c r="L77" s="28"/>
      <c r="M77" s="29"/>
      <c r="N77" s="28"/>
      <c r="O77" s="29"/>
      <c r="P77" s="28"/>
      <c r="Q77" s="29"/>
      <c r="R77" s="28"/>
      <c r="S77" s="29"/>
      <c r="T77" s="28"/>
      <c r="U77" s="31">
        <f>SUM(L77:T77)</f>
        <v>0</v>
      </c>
      <c r="V77" s="32">
        <f>K77+U77</f>
        <v>0</v>
      </c>
    </row>
    <row r="78" spans="1:22" x14ac:dyDescent="0.2">
      <c r="A78" s="35" t="str">
        <f>'Players by Team'!G29</f>
        <v>Sejal Novak</v>
      </c>
      <c r="B78" s="28"/>
      <c r="C78" s="29"/>
      <c r="D78" s="28"/>
      <c r="E78" s="29"/>
      <c r="F78" s="28"/>
      <c r="G78" s="29"/>
      <c r="H78" s="28"/>
      <c r="I78" s="29"/>
      <c r="J78" s="28"/>
      <c r="K78" s="30">
        <f>SUM(B78:J78)</f>
        <v>0</v>
      </c>
      <c r="L78" s="28"/>
      <c r="M78" s="29"/>
      <c r="N78" s="28"/>
      <c r="O78" s="29"/>
      <c r="P78" s="28"/>
      <c r="Q78" s="29"/>
      <c r="R78" s="28"/>
      <c r="S78" s="29"/>
      <c r="T78" s="28"/>
      <c r="U78" s="31">
        <f>SUM(L78:T78)</f>
        <v>0</v>
      </c>
      <c r="V78" s="32">
        <f>K78+U78</f>
        <v>0</v>
      </c>
    </row>
    <row r="79" spans="1:22" x14ac:dyDescent="0.2">
      <c r="A79" s="35" t="str">
        <f>'Players by Team'!G30</f>
        <v>Sofia Wildeman</v>
      </c>
      <c r="B79" s="28"/>
      <c r="C79" s="29"/>
      <c r="D79" s="28"/>
      <c r="E79" s="29"/>
      <c r="F79" s="28"/>
      <c r="G79" s="29"/>
      <c r="H79" s="28"/>
      <c r="I79" s="29"/>
      <c r="J79" s="28"/>
      <c r="K79" s="30">
        <f>SUM(B79:J79)</f>
        <v>0</v>
      </c>
      <c r="L79" s="28"/>
      <c r="M79" s="29"/>
      <c r="N79" s="28"/>
      <c r="O79" s="29"/>
      <c r="P79" s="28"/>
      <c r="Q79" s="29"/>
      <c r="R79" s="28"/>
      <c r="S79" s="29"/>
      <c r="T79" s="28"/>
      <c r="U79" s="31">
        <f>SUM(L79:T79)</f>
        <v>0</v>
      </c>
      <c r="V79" s="32">
        <f>K79+U79</f>
        <v>0</v>
      </c>
    </row>
    <row r="81" spans="1:22" ht="15.75" x14ac:dyDescent="0.25">
      <c r="A81" s="44" t="str">
        <f>'Players by Team'!M25</f>
        <v>KELLER</v>
      </c>
      <c r="B81" s="12">
        <v>1</v>
      </c>
      <c r="C81" s="12">
        <v>2</v>
      </c>
      <c r="D81" s="12">
        <v>3</v>
      </c>
      <c r="E81" s="12">
        <v>4</v>
      </c>
      <c r="F81" s="12">
        <v>5</v>
      </c>
      <c r="G81" s="12">
        <v>6</v>
      </c>
      <c r="H81" s="12">
        <v>7</v>
      </c>
      <c r="I81" s="12">
        <v>8</v>
      </c>
      <c r="J81" s="12">
        <v>9</v>
      </c>
      <c r="K81" s="14" t="s">
        <v>18</v>
      </c>
      <c r="L81" s="14">
        <v>10</v>
      </c>
      <c r="M81" s="14">
        <v>11</v>
      </c>
      <c r="N81" s="14">
        <v>12</v>
      </c>
      <c r="O81" s="14">
        <v>13</v>
      </c>
      <c r="P81" s="14">
        <v>14</v>
      </c>
      <c r="Q81" s="14">
        <v>15</v>
      </c>
      <c r="R81" s="14">
        <v>16</v>
      </c>
      <c r="S81" s="14">
        <v>17</v>
      </c>
      <c r="T81" s="14">
        <v>18</v>
      </c>
      <c r="U81" s="14" t="s">
        <v>19</v>
      </c>
      <c r="V81" s="14" t="s">
        <v>2</v>
      </c>
    </row>
    <row r="82" spans="1:22" x14ac:dyDescent="0.2">
      <c r="A82" s="35" t="str">
        <f>'Players by Team'!M26</f>
        <v>Amelia Stankiewicz</v>
      </c>
      <c r="B82" s="28"/>
      <c r="C82" s="29"/>
      <c r="D82" s="28"/>
      <c r="E82" s="29"/>
      <c r="F82" s="28"/>
      <c r="G82" s="29"/>
      <c r="H82" s="28"/>
      <c r="I82" s="29"/>
      <c r="J82" s="28"/>
      <c r="K82" s="30">
        <f>SUM(B82:J82)</f>
        <v>0</v>
      </c>
      <c r="L82" s="28"/>
      <c r="M82" s="29"/>
      <c r="N82" s="28"/>
      <c r="O82" s="29"/>
      <c r="P82" s="28"/>
      <c r="Q82" s="29"/>
      <c r="R82" s="28"/>
      <c r="S82" s="29"/>
      <c r="T82" s="28"/>
      <c r="U82" s="31">
        <f>SUM(L82:T82)</f>
        <v>0</v>
      </c>
      <c r="V82" s="32">
        <f>K82+U82</f>
        <v>0</v>
      </c>
    </row>
    <row r="83" spans="1:22" x14ac:dyDescent="0.2">
      <c r="A83" s="35" t="str">
        <f>'Players by Team'!M27</f>
        <v>Kelsey Kline</v>
      </c>
      <c r="B83" s="28"/>
      <c r="C83" s="29"/>
      <c r="D83" s="28"/>
      <c r="E83" s="29"/>
      <c r="F83" s="28"/>
      <c r="G83" s="29"/>
      <c r="H83" s="28"/>
      <c r="I83" s="29"/>
      <c r="J83" s="28"/>
      <c r="K83" s="30">
        <f>SUM(B83:J83)</f>
        <v>0</v>
      </c>
      <c r="L83" s="28"/>
      <c r="M83" s="29"/>
      <c r="N83" s="28"/>
      <c r="O83" s="29"/>
      <c r="P83" s="28"/>
      <c r="Q83" s="29"/>
      <c r="R83" s="28"/>
      <c r="S83" s="29"/>
      <c r="T83" s="28"/>
      <c r="U83" s="31">
        <f>SUM(L83:T83)</f>
        <v>0</v>
      </c>
      <c r="V83" s="32">
        <f>K83+U83</f>
        <v>0</v>
      </c>
    </row>
    <row r="84" spans="1:22" x14ac:dyDescent="0.2">
      <c r="A84" s="35" t="str">
        <f>'Players by Team'!M28</f>
        <v>Ava Knez</v>
      </c>
      <c r="B84" s="28"/>
      <c r="C84" s="29"/>
      <c r="D84" s="28"/>
      <c r="E84" s="29"/>
      <c r="F84" s="28"/>
      <c r="G84" s="29"/>
      <c r="H84" s="28"/>
      <c r="I84" s="29"/>
      <c r="J84" s="28"/>
      <c r="K84" s="30">
        <f>SUM(B84:J84)</f>
        <v>0</v>
      </c>
      <c r="L84" s="28"/>
      <c r="M84" s="29"/>
      <c r="N84" s="28"/>
      <c r="O84" s="29"/>
      <c r="P84" s="28"/>
      <c r="Q84" s="29"/>
      <c r="R84" s="28"/>
      <c r="S84" s="29"/>
      <c r="T84" s="28"/>
      <c r="U84" s="31">
        <f>SUM(L84:T84)</f>
        <v>0</v>
      </c>
      <c r="V84" s="32">
        <f>K84+U84</f>
        <v>0</v>
      </c>
    </row>
    <row r="85" spans="1:22" x14ac:dyDescent="0.2">
      <c r="A85" s="35" t="str">
        <f>'Players by Team'!M29</f>
        <v>Issy Scalabrino</v>
      </c>
      <c r="B85" s="28"/>
      <c r="C85" s="29"/>
      <c r="D85" s="28"/>
      <c r="E85" s="29"/>
      <c r="F85" s="28"/>
      <c r="G85" s="29"/>
      <c r="H85" s="28"/>
      <c r="I85" s="29"/>
      <c r="J85" s="28"/>
      <c r="K85" s="30">
        <f>SUM(B85:J85)</f>
        <v>0</v>
      </c>
      <c r="L85" s="28"/>
      <c r="M85" s="29"/>
      <c r="N85" s="28"/>
      <c r="O85" s="29"/>
      <c r="P85" s="28"/>
      <c r="Q85" s="29"/>
      <c r="R85" s="28"/>
      <c r="S85" s="29"/>
      <c r="T85" s="28"/>
      <c r="U85" s="31">
        <f>SUM(L85:T85)</f>
        <v>0</v>
      </c>
      <c r="V85" s="32">
        <f>K85+U85</f>
        <v>0</v>
      </c>
    </row>
    <row r="86" spans="1:22" x14ac:dyDescent="0.2">
      <c r="A86" s="35" t="str">
        <f>'Players by Team'!M30</f>
        <v>Gabi Zang</v>
      </c>
      <c r="B86" s="28"/>
      <c r="C86" s="29"/>
      <c r="D86" s="28"/>
      <c r="E86" s="29"/>
      <c r="F86" s="28"/>
      <c r="G86" s="29"/>
      <c r="H86" s="28"/>
      <c r="I86" s="29"/>
      <c r="J86" s="28"/>
      <c r="K86" s="30">
        <f>SUM(B86:J86)</f>
        <v>0</v>
      </c>
      <c r="L86" s="28"/>
      <c r="M86" s="29"/>
      <c r="N86" s="28"/>
      <c r="O86" s="29"/>
      <c r="P86" s="28"/>
      <c r="Q86" s="29"/>
      <c r="R86" s="28"/>
      <c r="S86" s="29"/>
      <c r="T86" s="28"/>
      <c r="U86" s="31">
        <f>SUM(L86:T86)</f>
        <v>0</v>
      </c>
      <c r="V86" s="32">
        <f>K86+U86</f>
        <v>0</v>
      </c>
    </row>
    <row r="88" spans="1:22" ht="15.75" x14ac:dyDescent="0.25">
      <c r="A88" s="44" t="str">
        <f>'Players by Team'!A33</f>
        <v>LAKE DALLAS</v>
      </c>
      <c r="B88" s="12">
        <v>1</v>
      </c>
      <c r="C88" s="12">
        <v>2</v>
      </c>
      <c r="D88" s="12">
        <v>3</v>
      </c>
      <c r="E88" s="12">
        <v>4</v>
      </c>
      <c r="F88" s="12">
        <v>5</v>
      </c>
      <c r="G88" s="12">
        <v>6</v>
      </c>
      <c r="H88" s="12">
        <v>7</v>
      </c>
      <c r="I88" s="12">
        <v>8</v>
      </c>
      <c r="J88" s="12">
        <v>9</v>
      </c>
      <c r="K88" s="14" t="s">
        <v>18</v>
      </c>
      <c r="L88" s="14">
        <v>10</v>
      </c>
      <c r="M88" s="14">
        <v>11</v>
      </c>
      <c r="N88" s="14">
        <v>12</v>
      </c>
      <c r="O88" s="14">
        <v>13</v>
      </c>
      <c r="P88" s="14">
        <v>14</v>
      </c>
      <c r="Q88" s="14">
        <v>15</v>
      </c>
      <c r="R88" s="14">
        <v>16</v>
      </c>
      <c r="S88" s="14">
        <v>17</v>
      </c>
      <c r="T88" s="14">
        <v>18</v>
      </c>
      <c r="U88" s="14" t="s">
        <v>19</v>
      </c>
      <c r="V88" s="14" t="s">
        <v>2</v>
      </c>
    </row>
    <row r="89" spans="1:22" x14ac:dyDescent="0.2">
      <c r="A89" s="35" t="str">
        <f>'Players by Team'!A34</f>
        <v>Waverly Harper</v>
      </c>
      <c r="B89" s="28"/>
      <c r="C89" s="29"/>
      <c r="D89" s="28"/>
      <c r="E89" s="29"/>
      <c r="F89" s="28"/>
      <c r="G89" s="29"/>
      <c r="H89" s="28"/>
      <c r="I89" s="29"/>
      <c r="J89" s="28"/>
      <c r="K89" s="30">
        <f>SUM(B89:J89)</f>
        <v>0</v>
      </c>
      <c r="L89" s="28"/>
      <c r="M89" s="29"/>
      <c r="N89" s="28"/>
      <c r="O89" s="29"/>
      <c r="P89" s="28"/>
      <c r="Q89" s="29"/>
      <c r="R89" s="28"/>
      <c r="S89" s="29"/>
      <c r="T89" s="28"/>
      <c r="U89" s="31">
        <f>SUM(L89:T89)</f>
        <v>0</v>
      </c>
      <c r="V89" s="32">
        <f>K89+U89</f>
        <v>0</v>
      </c>
    </row>
    <row r="90" spans="1:22" x14ac:dyDescent="0.2">
      <c r="A90" s="35" t="str">
        <f>'Players by Team'!A35</f>
        <v>Libby Thomson</v>
      </c>
      <c r="B90" s="28"/>
      <c r="C90" s="29"/>
      <c r="D90" s="28"/>
      <c r="E90" s="29"/>
      <c r="F90" s="28"/>
      <c r="G90" s="29"/>
      <c r="H90" s="28"/>
      <c r="I90" s="29"/>
      <c r="J90" s="28"/>
      <c r="K90" s="30">
        <f>SUM(B90:J90)</f>
        <v>0</v>
      </c>
      <c r="L90" s="28"/>
      <c r="M90" s="29"/>
      <c r="N90" s="28"/>
      <c r="O90" s="29"/>
      <c r="P90" s="28"/>
      <c r="Q90" s="29"/>
      <c r="R90" s="28"/>
      <c r="S90" s="29"/>
      <c r="T90" s="28"/>
      <c r="U90" s="31">
        <f>SUM(L90:T90)</f>
        <v>0</v>
      </c>
      <c r="V90" s="32">
        <f>K90+U90</f>
        <v>0</v>
      </c>
    </row>
    <row r="91" spans="1:22" x14ac:dyDescent="0.2">
      <c r="A91" s="35" t="str">
        <f>'Players by Team'!A36</f>
        <v>Aniston Harrell</v>
      </c>
      <c r="B91" s="28"/>
      <c r="C91" s="29"/>
      <c r="D91" s="28"/>
      <c r="E91" s="29"/>
      <c r="F91" s="28"/>
      <c r="G91" s="29"/>
      <c r="H91" s="28"/>
      <c r="I91" s="29"/>
      <c r="J91" s="28"/>
      <c r="K91" s="30">
        <f>SUM(B91:J91)</f>
        <v>0</v>
      </c>
      <c r="L91" s="28"/>
      <c r="M91" s="29"/>
      <c r="N91" s="28"/>
      <c r="O91" s="29"/>
      <c r="P91" s="28"/>
      <c r="Q91" s="29"/>
      <c r="R91" s="28"/>
      <c r="S91" s="29"/>
      <c r="T91" s="28"/>
      <c r="U91" s="31">
        <f>SUM(L91:T91)</f>
        <v>0</v>
      </c>
      <c r="V91" s="32">
        <f>K91+U91</f>
        <v>0</v>
      </c>
    </row>
    <row r="92" spans="1:22" x14ac:dyDescent="0.2">
      <c r="A92" s="35" t="str">
        <f>'Players by Team'!A37</f>
        <v>Marisa Hughes</v>
      </c>
      <c r="B92" s="28"/>
      <c r="C92" s="29"/>
      <c r="D92" s="28"/>
      <c r="E92" s="29"/>
      <c r="F92" s="28"/>
      <c r="G92" s="29"/>
      <c r="H92" s="28"/>
      <c r="I92" s="29"/>
      <c r="J92" s="28"/>
      <c r="K92" s="30">
        <f>SUM(B92:J92)</f>
        <v>0</v>
      </c>
      <c r="L92" s="28"/>
      <c r="M92" s="29"/>
      <c r="N92" s="28"/>
      <c r="O92" s="29"/>
      <c r="P92" s="28"/>
      <c r="Q92" s="29"/>
      <c r="R92" s="28"/>
      <c r="S92" s="29"/>
      <c r="T92" s="28"/>
      <c r="U92" s="31">
        <f>SUM(L92:T92)</f>
        <v>0</v>
      </c>
      <c r="V92" s="32">
        <f>K92+U92</f>
        <v>0</v>
      </c>
    </row>
    <row r="93" spans="1:22" x14ac:dyDescent="0.2">
      <c r="A93" s="35" t="str">
        <f>'Players by Team'!A38</f>
        <v>Savannah Carter</v>
      </c>
      <c r="B93" s="28"/>
      <c r="C93" s="29"/>
      <c r="D93" s="28"/>
      <c r="E93" s="29"/>
      <c r="F93" s="28"/>
      <c r="G93" s="29"/>
      <c r="H93" s="28"/>
      <c r="I93" s="29"/>
      <c r="J93" s="28"/>
      <c r="K93" s="30">
        <f>SUM(B93:J93)</f>
        <v>0</v>
      </c>
      <c r="L93" s="28"/>
      <c r="M93" s="29"/>
      <c r="N93" s="28"/>
      <c r="O93" s="29"/>
      <c r="P93" s="28"/>
      <c r="Q93" s="29"/>
      <c r="R93" s="28"/>
      <c r="S93" s="29"/>
      <c r="T93" s="28"/>
      <c r="U93" s="31">
        <f>SUM(L93:T93)</f>
        <v>0</v>
      </c>
      <c r="V93" s="32">
        <f>K93+U93</f>
        <v>0</v>
      </c>
    </row>
    <row r="95" spans="1:22" ht="15.75" x14ac:dyDescent="0.25">
      <c r="A95" s="44" t="str">
        <f>'Players by Team'!G33</f>
        <v>LAKE TRAVIS</v>
      </c>
      <c r="B95" s="12">
        <v>1</v>
      </c>
      <c r="C95" s="12">
        <v>2</v>
      </c>
      <c r="D95" s="12">
        <v>3</v>
      </c>
      <c r="E95" s="12">
        <v>4</v>
      </c>
      <c r="F95" s="12">
        <v>5</v>
      </c>
      <c r="G95" s="12">
        <v>6</v>
      </c>
      <c r="H95" s="12">
        <v>7</v>
      </c>
      <c r="I95" s="12">
        <v>8</v>
      </c>
      <c r="J95" s="12">
        <v>9</v>
      </c>
      <c r="K95" s="14" t="s">
        <v>18</v>
      </c>
      <c r="L95" s="14">
        <v>10</v>
      </c>
      <c r="M95" s="14">
        <v>11</v>
      </c>
      <c r="N95" s="14">
        <v>12</v>
      </c>
      <c r="O95" s="14">
        <v>13</v>
      </c>
      <c r="P95" s="14">
        <v>14</v>
      </c>
      <c r="Q95" s="14">
        <v>15</v>
      </c>
      <c r="R95" s="14">
        <v>16</v>
      </c>
      <c r="S95" s="14">
        <v>17</v>
      </c>
      <c r="T95" s="14">
        <v>18</v>
      </c>
      <c r="U95" s="14" t="s">
        <v>19</v>
      </c>
      <c r="V95" s="14" t="s">
        <v>2</v>
      </c>
    </row>
    <row r="96" spans="1:22" x14ac:dyDescent="0.2">
      <c r="A96" s="35" t="str">
        <f>'Players by Team'!G34</f>
        <v>Emma von Hoffman</v>
      </c>
      <c r="B96" s="28"/>
      <c r="C96" s="29"/>
      <c r="D96" s="28"/>
      <c r="E96" s="29"/>
      <c r="F96" s="28"/>
      <c r="G96" s="29"/>
      <c r="H96" s="28"/>
      <c r="I96" s="29"/>
      <c r="J96" s="28"/>
      <c r="K96" s="30">
        <f>SUM(B96:J96)</f>
        <v>0</v>
      </c>
      <c r="L96" s="28"/>
      <c r="M96" s="29"/>
      <c r="N96" s="28"/>
      <c r="O96" s="29"/>
      <c r="P96" s="28"/>
      <c r="Q96" s="29"/>
      <c r="R96" s="28"/>
      <c r="S96" s="29"/>
      <c r="T96" s="28"/>
      <c r="U96" s="31">
        <f>SUM(L96:T96)</f>
        <v>0</v>
      </c>
      <c r="V96" s="32">
        <f>K96+U96</f>
        <v>0</v>
      </c>
    </row>
    <row r="97" spans="1:22" x14ac:dyDescent="0.2">
      <c r="A97" s="35" t="str">
        <f>'Players by Team'!G35</f>
        <v>Kate Pickrell</v>
      </c>
      <c r="B97" s="28"/>
      <c r="C97" s="29"/>
      <c r="D97" s="28"/>
      <c r="E97" s="29"/>
      <c r="F97" s="28"/>
      <c r="G97" s="29"/>
      <c r="H97" s="28"/>
      <c r="I97" s="29"/>
      <c r="J97" s="28"/>
      <c r="K97" s="30">
        <f>SUM(B97:J97)</f>
        <v>0</v>
      </c>
      <c r="L97" s="28"/>
      <c r="M97" s="29"/>
      <c r="N97" s="28"/>
      <c r="O97" s="29"/>
      <c r="P97" s="28"/>
      <c r="Q97" s="29"/>
      <c r="R97" s="28"/>
      <c r="S97" s="29"/>
      <c r="T97" s="28"/>
      <c r="U97" s="31">
        <f>SUM(L97:T97)</f>
        <v>0</v>
      </c>
      <c r="V97" s="32">
        <f>K97+U97</f>
        <v>0</v>
      </c>
    </row>
    <row r="98" spans="1:22" x14ac:dyDescent="0.2">
      <c r="A98" s="35" t="str">
        <f>'Players by Team'!G36</f>
        <v>Gabby Roth</v>
      </c>
      <c r="B98" s="28"/>
      <c r="C98" s="29"/>
      <c r="D98" s="28"/>
      <c r="E98" s="29"/>
      <c r="F98" s="28"/>
      <c r="G98" s="29"/>
      <c r="H98" s="28"/>
      <c r="I98" s="29"/>
      <c r="J98" s="28"/>
      <c r="K98" s="30">
        <f>SUM(B98:J98)</f>
        <v>0</v>
      </c>
      <c r="L98" s="28"/>
      <c r="M98" s="29"/>
      <c r="N98" s="28"/>
      <c r="O98" s="29"/>
      <c r="P98" s="28"/>
      <c r="Q98" s="29"/>
      <c r="R98" s="28"/>
      <c r="S98" s="29"/>
      <c r="T98" s="28"/>
      <c r="U98" s="31">
        <f>SUM(L98:T98)</f>
        <v>0</v>
      </c>
      <c r="V98" s="32">
        <f>K98+U98</f>
        <v>0</v>
      </c>
    </row>
    <row r="99" spans="1:22" x14ac:dyDescent="0.2">
      <c r="A99" s="35" t="str">
        <f>'Players by Team'!G37</f>
        <v>Paris Dufresne</v>
      </c>
      <c r="B99" s="28"/>
      <c r="C99" s="29"/>
      <c r="D99" s="28"/>
      <c r="E99" s="29"/>
      <c r="F99" s="28"/>
      <c r="G99" s="29"/>
      <c r="H99" s="28"/>
      <c r="I99" s="29"/>
      <c r="J99" s="28"/>
      <c r="K99" s="30">
        <f>SUM(B99:J99)</f>
        <v>0</v>
      </c>
      <c r="L99" s="28"/>
      <c r="M99" s="29"/>
      <c r="N99" s="28"/>
      <c r="O99" s="29"/>
      <c r="P99" s="28"/>
      <c r="Q99" s="29"/>
      <c r="R99" s="28"/>
      <c r="S99" s="29"/>
      <c r="T99" s="28"/>
      <c r="U99" s="31">
        <f>SUM(L99:T99)</f>
        <v>0</v>
      </c>
      <c r="V99" s="32">
        <f>K99+U99</f>
        <v>0</v>
      </c>
    </row>
    <row r="100" spans="1:22" x14ac:dyDescent="0.2">
      <c r="A100" s="35" t="str">
        <f>'Players by Team'!G38</f>
        <v>Grace Hall</v>
      </c>
      <c r="B100" s="28"/>
      <c r="C100" s="29"/>
      <c r="D100" s="28"/>
      <c r="E100" s="29"/>
      <c r="F100" s="28"/>
      <c r="G100" s="29"/>
      <c r="H100" s="28"/>
      <c r="I100" s="29"/>
      <c r="J100" s="28"/>
      <c r="K100" s="30">
        <f>SUM(B100:J100)</f>
        <v>0</v>
      </c>
      <c r="L100" s="28"/>
      <c r="M100" s="29"/>
      <c r="N100" s="28"/>
      <c r="O100" s="29"/>
      <c r="P100" s="28"/>
      <c r="Q100" s="29"/>
      <c r="R100" s="28"/>
      <c r="S100" s="29"/>
      <c r="T100" s="28"/>
      <c r="U100" s="31">
        <f>SUM(L100:T100)</f>
        <v>0</v>
      </c>
      <c r="V100" s="32">
        <f>K100+U100</f>
        <v>0</v>
      </c>
    </row>
    <row r="102" spans="1:22" ht="15.75" x14ac:dyDescent="0.25">
      <c r="A102" s="44" t="str">
        <f>'Players by Team'!M33</f>
        <v>LEBANON TRAIL</v>
      </c>
      <c r="B102" s="12">
        <v>1</v>
      </c>
      <c r="C102" s="12">
        <v>2</v>
      </c>
      <c r="D102" s="12">
        <v>3</v>
      </c>
      <c r="E102" s="12">
        <v>4</v>
      </c>
      <c r="F102" s="12">
        <v>5</v>
      </c>
      <c r="G102" s="12">
        <v>6</v>
      </c>
      <c r="H102" s="12">
        <v>7</v>
      </c>
      <c r="I102" s="12">
        <v>8</v>
      </c>
      <c r="J102" s="12">
        <v>9</v>
      </c>
      <c r="K102" s="14" t="s">
        <v>18</v>
      </c>
      <c r="L102" s="14">
        <v>10</v>
      </c>
      <c r="M102" s="14">
        <v>11</v>
      </c>
      <c r="N102" s="14">
        <v>12</v>
      </c>
      <c r="O102" s="14">
        <v>13</v>
      </c>
      <c r="P102" s="14">
        <v>14</v>
      </c>
      <c r="Q102" s="14">
        <v>15</v>
      </c>
      <c r="R102" s="14">
        <v>16</v>
      </c>
      <c r="S102" s="14">
        <v>17</v>
      </c>
      <c r="T102" s="14">
        <v>18</v>
      </c>
      <c r="U102" s="14" t="s">
        <v>19</v>
      </c>
      <c r="V102" s="14" t="s">
        <v>2</v>
      </c>
    </row>
    <row r="103" spans="1:22" x14ac:dyDescent="0.2">
      <c r="A103" s="35" t="str">
        <f>'Players by Team'!M34</f>
        <v>Erica Kim</v>
      </c>
      <c r="B103" s="28"/>
      <c r="C103" s="29"/>
      <c r="D103" s="28"/>
      <c r="E103" s="29"/>
      <c r="F103" s="28"/>
      <c r="G103" s="29"/>
      <c r="H103" s="28"/>
      <c r="I103" s="29"/>
      <c r="J103" s="28"/>
      <c r="K103" s="30">
        <f>SUM(B103:J103)</f>
        <v>0</v>
      </c>
      <c r="L103" s="28"/>
      <c r="M103" s="29"/>
      <c r="N103" s="28"/>
      <c r="O103" s="29"/>
      <c r="P103" s="28"/>
      <c r="Q103" s="29"/>
      <c r="R103" s="28"/>
      <c r="S103" s="29"/>
      <c r="T103" s="28"/>
      <c r="U103" s="31">
        <f>SUM(L103:T103)</f>
        <v>0</v>
      </c>
      <c r="V103" s="32">
        <f>K103+U103</f>
        <v>0</v>
      </c>
    </row>
    <row r="104" spans="1:22" x14ac:dyDescent="0.2">
      <c r="A104" s="35" t="str">
        <f>'Players by Team'!M35</f>
        <v>Grace Kim</v>
      </c>
      <c r="B104" s="28"/>
      <c r="C104" s="29"/>
      <c r="D104" s="28"/>
      <c r="E104" s="29"/>
      <c r="F104" s="28"/>
      <c r="G104" s="29"/>
      <c r="H104" s="28"/>
      <c r="I104" s="29"/>
      <c r="J104" s="28"/>
      <c r="K104" s="30">
        <f>SUM(B104:J104)</f>
        <v>0</v>
      </c>
      <c r="L104" s="28"/>
      <c r="M104" s="29"/>
      <c r="N104" s="28"/>
      <c r="O104" s="29"/>
      <c r="P104" s="28"/>
      <c r="Q104" s="29"/>
      <c r="R104" s="28"/>
      <c r="S104" s="29"/>
      <c r="T104" s="28"/>
      <c r="U104" s="31">
        <f>SUM(L104:T104)</f>
        <v>0</v>
      </c>
      <c r="V104" s="32">
        <f>K104+U104</f>
        <v>0</v>
      </c>
    </row>
    <row r="105" spans="1:22" x14ac:dyDescent="0.2">
      <c r="A105" s="35" t="str">
        <f>'Players by Team'!M36</f>
        <v>Esther Santos</v>
      </c>
      <c r="B105" s="28"/>
      <c r="C105" s="29"/>
      <c r="D105" s="28"/>
      <c r="E105" s="29"/>
      <c r="F105" s="28"/>
      <c r="G105" s="29"/>
      <c r="H105" s="28"/>
      <c r="I105" s="29"/>
      <c r="J105" s="28"/>
      <c r="K105" s="30">
        <f>SUM(B105:J105)</f>
        <v>0</v>
      </c>
      <c r="L105" s="28"/>
      <c r="M105" s="29"/>
      <c r="N105" s="28"/>
      <c r="O105" s="29"/>
      <c r="P105" s="28"/>
      <c r="Q105" s="29"/>
      <c r="R105" s="28"/>
      <c r="S105" s="29"/>
      <c r="T105" s="28"/>
      <c r="U105" s="31">
        <f>SUM(L105:T105)</f>
        <v>0</v>
      </c>
      <c r="V105" s="32">
        <f>K105+U105</f>
        <v>0</v>
      </c>
    </row>
    <row r="106" spans="1:22" x14ac:dyDescent="0.2">
      <c r="A106" s="35" t="str">
        <f>'Players by Team'!M37</f>
        <v>Emma Anderson</v>
      </c>
      <c r="B106" s="28"/>
      <c r="C106" s="29"/>
      <c r="D106" s="28"/>
      <c r="E106" s="29"/>
      <c r="F106" s="28"/>
      <c r="G106" s="29"/>
      <c r="H106" s="28"/>
      <c r="I106" s="29"/>
      <c r="J106" s="28"/>
      <c r="K106" s="30">
        <f>SUM(B106:J106)</f>
        <v>0</v>
      </c>
      <c r="L106" s="28"/>
      <c r="M106" s="29"/>
      <c r="N106" s="28"/>
      <c r="O106" s="29"/>
      <c r="P106" s="28"/>
      <c r="Q106" s="29"/>
      <c r="R106" s="28"/>
      <c r="S106" s="29"/>
      <c r="T106" s="28"/>
      <c r="U106" s="31">
        <f>SUM(L106:T106)</f>
        <v>0</v>
      </c>
      <c r="V106" s="32">
        <f>K106+U106</f>
        <v>0</v>
      </c>
    </row>
    <row r="107" spans="1:22" x14ac:dyDescent="0.2">
      <c r="A107" s="35">
        <f>'Players by Team'!M38</f>
        <v>0</v>
      </c>
      <c r="B107" s="28"/>
      <c r="C107" s="29"/>
      <c r="D107" s="28"/>
      <c r="E107" s="29"/>
      <c r="F107" s="28"/>
      <c r="G107" s="29"/>
      <c r="H107" s="28"/>
      <c r="I107" s="29"/>
      <c r="J107" s="28"/>
      <c r="K107" s="30">
        <f>SUM(B107:J107)</f>
        <v>0</v>
      </c>
      <c r="L107" s="28"/>
      <c r="M107" s="29"/>
      <c r="N107" s="28"/>
      <c r="O107" s="29"/>
      <c r="P107" s="28"/>
      <c r="Q107" s="29"/>
      <c r="R107" s="28"/>
      <c r="S107" s="29"/>
      <c r="T107" s="28"/>
      <c r="U107" s="31">
        <f>SUM(L107:T107)</f>
        <v>0</v>
      </c>
      <c r="V107" s="32">
        <f>K107+U107</f>
        <v>0</v>
      </c>
    </row>
    <row r="109" spans="1:22" ht="15.75" x14ac:dyDescent="0.25">
      <c r="A109" s="44" t="str">
        <f>'Players by Team'!A41</f>
        <v>MANSFIELD</v>
      </c>
      <c r="B109" s="12">
        <v>1</v>
      </c>
      <c r="C109" s="12">
        <v>2</v>
      </c>
      <c r="D109" s="12">
        <v>3</v>
      </c>
      <c r="E109" s="12">
        <v>4</v>
      </c>
      <c r="F109" s="12">
        <v>5</v>
      </c>
      <c r="G109" s="12">
        <v>6</v>
      </c>
      <c r="H109" s="12">
        <v>7</v>
      </c>
      <c r="I109" s="12">
        <v>8</v>
      </c>
      <c r="J109" s="12">
        <v>9</v>
      </c>
      <c r="K109" s="14" t="s">
        <v>18</v>
      </c>
      <c r="L109" s="14">
        <v>10</v>
      </c>
      <c r="M109" s="14">
        <v>11</v>
      </c>
      <c r="N109" s="14">
        <v>12</v>
      </c>
      <c r="O109" s="14">
        <v>13</v>
      </c>
      <c r="P109" s="14">
        <v>14</v>
      </c>
      <c r="Q109" s="14">
        <v>15</v>
      </c>
      <c r="R109" s="14">
        <v>16</v>
      </c>
      <c r="S109" s="14">
        <v>17</v>
      </c>
      <c r="T109" s="14">
        <v>18</v>
      </c>
      <c r="U109" s="14" t="s">
        <v>19</v>
      </c>
      <c r="V109" s="14" t="s">
        <v>2</v>
      </c>
    </row>
    <row r="110" spans="1:22" x14ac:dyDescent="0.2">
      <c r="A110" s="35" t="str">
        <f>'Players by Team'!A42</f>
        <v>Abby Hirtzel</v>
      </c>
      <c r="B110" s="28"/>
      <c r="C110" s="29"/>
      <c r="D110" s="28"/>
      <c r="E110" s="29"/>
      <c r="F110" s="28"/>
      <c r="G110" s="29"/>
      <c r="H110" s="28"/>
      <c r="I110" s="29"/>
      <c r="J110" s="28"/>
      <c r="K110" s="30">
        <f>SUM(B110:J110)</f>
        <v>0</v>
      </c>
      <c r="L110" s="28"/>
      <c r="M110" s="29"/>
      <c r="N110" s="28"/>
      <c r="O110" s="29"/>
      <c r="P110" s="28"/>
      <c r="Q110" s="29"/>
      <c r="R110" s="28"/>
      <c r="S110" s="29"/>
      <c r="T110" s="28"/>
      <c r="U110" s="31">
        <f>SUM(L110:T110)</f>
        <v>0</v>
      </c>
      <c r="V110" s="32">
        <f>K110+U110</f>
        <v>0</v>
      </c>
    </row>
    <row r="111" spans="1:22" x14ac:dyDescent="0.2">
      <c r="A111" s="35" t="str">
        <f>'Players by Team'!A43</f>
        <v>Addison Furtick</v>
      </c>
      <c r="B111" s="28"/>
      <c r="C111" s="29"/>
      <c r="D111" s="28"/>
      <c r="E111" s="29"/>
      <c r="F111" s="28"/>
      <c r="G111" s="29"/>
      <c r="H111" s="28"/>
      <c r="I111" s="29"/>
      <c r="J111" s="28"/>
      <c r="K111" s="30">
        <f>SUM(B111:J111)</f>
        <v>0</v>
      </c>
      <c r="L111" s="28"/>
      <c r="M111" s="29"/>
      <c r="N111" s="28"/>
      <c r="O111" s="29"/>
      <c r="P111" s="28"/>
      <c r="Q111" s="29"/>
      <c r="R111" s="28"/>
      <c r="S111" s="29"/>
      <c r="T111" s="28"/>
      <c r="U111" s="31">
        <f>SUM(L111:T111)</f>
        <v>0</v>
      </c>
      <c r="V111" s="32">
        <f>K111+U111</f>
        <v>0</v>
      </c>
    </row>
    <row r="112" spans="1:22" x14ac:dyDescent="0.2">
      <c r="A112" s="35" t="str">
        <f>'Players by Team'!A44</f>
        <v>Corrina Haros</v>
      </c>
      <c r="B112" s="28"/>
      <c r="C112" s="29"/>
      <c r="D112" s="28"/>
      <c r="E112" s="29"/>
      <c r="F112" s="28"/>
      <c r="G112" s="29"/>
      <c r="H112" s="28"/>
      <c r="I112" s="29"/>
      <c r="J112" s="28"/>
      <c r="K112" s="30">
        <f>SUM(B112:J112)</f>
        <v>0</v>
      </c>
      <c r="L112" s="28"/>
      <c r="M112" s="29"/>
      <c r="N112" s="28"/>
      <c r="O112" s="29"/>
      <c r="P112" s="28"/>
      <c r="Q112" s="29"/>
      <c r="R112" s="28"/>
      <c r="S112" s="29"/>
      <c r="T112" s="28"/>
      <c r="U112" s="31">
        <f>SUM(L112:T112)</f>
        <v>0</v>
      </c>
      <c r="V112" s="32">
        <f>K112+U112</f>
        <v>0</v>
      </c>
    </row>
    <row r="113" spans="1:22" x14ac:dyDescent="0.2">
      <c r="A113" s="35" t="str">
        <f>'Players by Team'!A45</f>
        <v>Avery Hill</v>
      </c>
      <c r="B113" s="28"/>
      <c r="C113" s="29"/>
      <c r="D113" s="28"/>
      <c r="E113" s="29"/>
      <c r="F113" s="28"/>
      <c r="G113" s="29"/>
      <c r="H113" s="28"/>
      <c r="I113" s="29"/>
      <c r="J113" s="28"/>
      <c r="K113" s="30">
        <f>SUM(B113:J113)</f>
        <v>0</v>
      </c>
      <c r="L113" s="28"/>
      <c r="M113" s="29"/>
      <c r="N113" s="28"/>
      <c r="O113" s="29"/>
      <c r="P113" s="28"/>
      <c r="Q113" s="29"/>
      <c r="R113" s="28"/>
      <c r="S113" s="29"/>
      <c r="T113" s="28"/>
      <c r="U113" s="31">
        <f>SUM(L113:T113)</f>
        <v>0</v>
      </c>
      <c r="V113" s="32">
        <f>K113+U113</f>
        <v>0</v>
      </c>
    </row>
    <row r="114" spans="1:22" x14ac:dyDescent="0.2">
      <c r="A114" s="35" t="str">
        <f>'Players by Team'!A46</f>
        <v>Maggie Pham</v>
      </c>
      <c r="B114" s="28"/>
      <c r="C114" s="29"/>
      <c r="D114" s="28"/>
      <c r="E114" s="29"/>
      <c r="F114" s="28"/>
      <c r="G114" s="29"/>
      <c r="H114" s="28"/>
      <c r="I114" s="29"/>
      <c r="J114" s="28"/>
      <c r="K114" s="30">
        <f>SUM(B114:J114)</f>
        <v>0</v>
      </c>
      <c r="L114" s="28"/>
      <c r="M114" s="29"/>
      <c r="N114" s="28"/>
      <c r="O114" s="29"/>
      <c r="P114" s="28"/>
      <c r="Q114" s="29"/>
      <c r="R114" s="28"/>
      <c r="S114" s="29"/>
      <c r="T114" s="28"/>
      <c r="U114" s="31">
        <f>SUM(L114:T114)</f>
        <v>0</v>
      </c>
      <c r="V114" s="32">
        <f>K114+U114</f>
        <v>0</v>
      </c>
    </row>
    <row r="116" spans="1:22" ht="15.75" x14ac:dyDescent="0.25">
      <c r="A116" s="44" t="str">
        <f>'Players by Team'!G41</f>
        <v>MARCUS</v>
      </c>
      <c r="B116" s="12">
        <v>1</v>
      </c>
      <c r="C116" s="12">
        <v>2</v>
      </c>
      <c r="D116" s="12">
        <v>3</v>
      </c>
      <c r="E116" s="12">
        <v>4</v>
      </c>
      <c r="F116" s="12">
        <v>5</v>
      </c>
      <c r="G116" s="12">
        <v>6</v>
      </c>
      <c r="H116" s="12">
        <v>7</v>
      </c>
      <c r="I116" s="12">
        <v>8</v>
      </c>
      <c r="J116" s="12">
        <v>9</v>
      </c>
      <c r="K116" s="14" t="s">
        <v>18</v>
      </c>
      <c r="L116" s="14">
        <v>10</v>
      </c>
      <c r="M116" s="14">
        <v>11</v>
      </c>
      <c r="N116" s="14">
        <v>12</v>
      </c>
      <c r="O116" s="14">
        <v>13</v>
      </c>
      <c r="P116" s="14">
        <v>14</v>
      </c>
      <c r="Q116" s="14">
        <v>15</v>
      </c>
      <c r="R116" s="14">
        <v>16</v>
      </c>
      <c r="S116" s="14">
        <v>17</v>
      </c>
      <c r="T116" s="14">
        <v>18</v>
      </c>
      <c r="U116" s="14" t="s">
        <v>19</v>
      </c>
      <c r="V116" s="14" t="s">
        <v>2</v>
      </c>
    </row>
    <row r="117" spans="1:22" x14ac:dyDescent="0.2">
      <c r="A117" s="35" t="str">
        <f>'Players by Team'!G42</f>
        <v>Kaetie Samuels</v>
      </c>
      <c r="B117" s="28"/>
      <c r="C117" s="29"/>
      <c r="D117" s="28"/>
      <c r="E117" s="29"/>
      <c r="F117" s="28"/>
      <c r="G117" s="29"/>
      <c r="H117" s="28"/>
      <c r="I117" s="29"/>
      <c r="J117" s="28"/>
      <c r="K117" s="30">
        <f>SUM(B117:J117)</f>
        <v>0</v>
      </c>
      <c r="L117" s="28"/>
      <c r="M117" s="29"/>
      <c r="N117" s="28"/>
      <c r="O117" s="29"/>
      <c r="P117" s="28"/>
      <c r="Q117" s="29"/>
      <c r="R117" s="28"/>
      <c r="S117" s="29"/>
      <c r="T117" s="28"/>
      <c r="U117" s="31">
        <f>SUM(L117:T117)</f>
        <v>0</v>
      </c>
      <c r="V117" s="32">
        <f>K117+U117</f>
        <v>0</v>
      </c>
    </row>
    <row r="118" spans="1:22" x14ac:dyDescent="0.2">
      <c r="A118" s="35" t="str">
        <f>'Players by Team'!G43</f>
        <v>Abby Wright</v>
      </c>
      <c r="B118" s="28"/>
      <c r="C118" s="29"/>
      <c r="D118" s="28"/>
      <c r="E118" s="29"/>
      <c r="F118" s="28"/>
      <c r="G118" s="29"/>
      <c r="H118" s="28"/>
      <c r="I118" s="29"/>
      <c r="J118" s="28"/>
      <c r="K118" s="30">
        <f>SUM(B118:J118)</f>
        <v>0</v>
      </c>
      <c r="L118" s="28"/>
      <c r="M118" s="29"/>
      <c r="N118" s="28"/>
      <c r="O118" s="29"/>
      <c r="P118" s="28"/>
      <c r="Q118" s="29"/>
      <c r="R118" s="28"/>
      <c r="S118" s="29"/>
      <c r="T118" s="28"/>
      <c r="U118" s="31">
        <f>SUM(L118:T118)</f>
        <v>0</v>
      </c>
      <c r="V118" s="32">
        <f>K118+U118</f>
        <v>0</v>
      </c>
    </row>
    <row r="119" spans="1:22" x14ac:dyDescent="0.2">
      <c r="A119" s="35" t="str">
        <f>'Players by Team'!G44</f>
        <v>Kyndle Gable</v>
      </c>
      <c r="B119" s="28"/>
      <c r="C119" s="29"/>
      <c r="D119" s="28"/>
      <c r="E119" s="29"/>
      <c r="F119" s="28"/>
      <c r="G119" s="29"/>
      <c r="H119" s="28"/>
      <c r="I119" s="29"/>
      <c r="J119" s="28"/>
      <c r="K119" s="30">
        <f>SUM(B119:J119)</f>
        <v>0</v>
      </c>
      <c r="L119" s="28"/>
      <c r="M119" s="29"/>
      <c r="N119" s="28"/>
      <c r="O119" s="29"/>
      <c r="P119" s="28"/>
      <c r="Q119" s="29"/>
      <c r="R119" s="28"/>
      <c r="S119" s="29"/>
      <c r="T119" s="28"/>
      <c r="U119" s="31">
        <f>SUM(L119:T119)</f>
        <v>0</v>
      </c>
      <c r="V119" s="32">
        <f>K119+U119</f>
        <v>0</v>
      </c>
    </row>
    <row r="120" spans="1:22" x14ac:dyDescent="0.2">
      <c r="A120" s="35" t="str">
        <f>'Players by Team'!G45</f>
        <v>Rhyan Wachal</v>
      </c>
      <c r="B120" s="28"/>
      <c r="C120" s="29"/>
      <c r="D120" s="28"/>
      <c r="E120" s="29"/>
      <c r="F120" s="28"/>
      <c r="G120" s="29"/>
      <c r="H120" s="28"/>
      <c r="I120" s="29"/>
      <c r="J120" s="28"/>
      <c r="K120" s="30">
        <f>SUM(B120:J120)</f>
        <v>0</v>
      </c>
      <c r="L120" s="28"/>
      <c r="M120" s="29"/>
      <c r="N120" s="28"/>
      <c r="O120" s="29"/>
      <c r="P120" s="28"/>
      <c r="Q120" s="29"/>
      <c r="R120" s="28"/>
      <c r="S120" s="29"/>
      <c r="T120" s="28"/>
      <c r="U120" s="31">
        <f>SUM(L120:T120)</f>
        <v>0</v>
      </c>
      <c r="V120" s="32">
        <f>K120+U120</f>
        <v>0</v>
      </c>
    </row>
    <row r="121" spans="1:22" x14ac:dyDescent="0.2">
      <c r="A121" s="35">
        <f>'Players by Team'!G46</f>
        <v>0</v>
      </c>
      <c r="B121" s="28"/>
      <c r="C121" s="29"/>
      <c r="D121" s="28"/>
      <c r="E121" s="29"/>
      <c r="F121" s="28"/>
      <c r="G121" s="29"/>
      <c r="H121" s="28"/>
      <c r="I121" s="29"/>
      <c r="J121" s="28"/>
      <c r="K121" s="30">
        <f>SUM(B121:J121)</f>
        <v>0</v>
      </c>
      <c r="L121" s="28"/>
      <c r="M121" s="29"/>
      <c r="N121" s="28"/>
      <c r="O121" s="29"/>
      <c r="P121" s="28"/>
      <c r="Q121" s="29"/>
      <c r="R121" s="28"/>
      <c r="S121" s="29"/>
      <c r="T121" s="28"/>
      <c r="U121" s="31">
        <f>SUM(L121:T121)</f>
        <v>0</v>
      </c>
      <c r="V121" s="32">
        <f>K121+U121</f>
        <v>0</v>
      </c>
    </row>
    <row r="123" spans="1:22" ht="15.75" x14ac:dyDescent="0.25">
      <c r="A123" s="44" t="str">
        <f>'Players by Team'!M41</f>
        <v>MEMORIAL</v>
      </c>
      <c r="B123" s="12">
        <v>1</v>
      </c>
      <c r="C123" s="12">
        <v>2</v>
      </c>
      <c r="D123" s="12">
        <v>3</v>
      </c>
      <c r="E123" s="12">
        <v>4</v>
      </c>
      <c r="F123" s="12">
        <v>5</v>
      </c>
      <c r="G123" s="12">
        <v>6</v>
      </c>
      <c r="H123" s="12">
        <v>7</v>
      </c>
      <c r="I123" s="12">
        <v>8</v>
      </c>
      <c r="J123" s="12">
        <v>9</v>
      </c>
      <c r="K123" s="14" t="s">
        <v>18</v>
      </c>
      <c r="L123" s="14">
        <v>10</v>
      </c>
      <c r="M123" s="14">
        <v>11</v>
      </c>
      <c r="N123" s="14">
        <v>12</v>
      </c>
      <c r="O123" s="14">
        <v>13</v>
      </c>
      <c r="P123" s="14">
        <v>14</v>
      </c>
      <c r="Q123" s="14">
        <v>15</v>
      </c>
      <c r="R123" s="14">
        <v>16</v>
      </c>
      <c r="S123" s="14">
        <v>17</v>
      </c>
      <c r="T123" s="14">
        <v>18</v>
      </c>
      <c r="U123" s="14" t="s">
        <v>19</v>
      </c>
      <c r="V123" s="14" t="s">
        <v>2</v>
      </c>
    </row>
    <row r="124" spans="1:22" x14ac:dyDescent="0.2">
      <c r="A124" s="35" t="str">
        <f>'Players by Team'!M42</f>
        <v>Lydia Howard</v>
      </c>
      <c r="B124" s="28"/>
      <c r="C124" s="29"/>
      <c r="D124" s="28"/>
      <c r="E124" s="29"/>
      <c r="F124" s="28"/>
      <c r="G124" s="29"/>
      <c r="H124" s="28"/>
      <c r="I124" s="29"/>
      <c r="J124" s="28"/>
      <c r="K124" s="30">
        <f>SUM(B124:J124)</f>
        <v>0</v>
      </c>
      <c r="L124" s="28"/>
      <c r="M124" s="29"/>
      <c r="N124" s="28"/>
      <c r="O124" s="29"/>
      <c r="P124" s="28"/>
      <c r="Q124" s="29"/>
      <c r="R124" s="28"/>
      <c r="S124" s="29"/>
      <c r="T124" s="28"/>
      <c r="U124" s="31">
        <f>SUM(L124:T124)</f>
        <v>0</v>
      </c>
      <c r="V124" s="32">
        <f>K124+U124</f>
        <v>0</v>
      </c>
    </row>
    <row r="125" spans="1:22" x14ac:dyDescent="0.2">
      <c r="A125" s="35" t="str">
        <f>'Players by Team'!M43</f>
        <v>Grace Wu</v>
      </c>
      <c r="B125" s="28"/>
      <c r="C125" s="29"/>
      <c r="D125" s="28"/>
      <c r="E125" s="29"/>
      <c r="F125" s="28"/>
      <c r="G125" s="29"/>
      <c r="H125" s="28"/>
      <c r="I125" s="29"/>
      <c r="J125" s="28"/>
      <c r="K125" s="30">
        <f>SUM(B125:J125)</f>
        <v>0</v>
      </c>
      <c r="L125" s="28"/>
      <c r="M125" s="29"/>
      <c r="N125" s="28"/>
      <c r="O125" s="29"/>
      <c r="P125" s="28"/>
      <c r="Q125" s="29"/>
      <c r="R125" s="28"/>
      <c r="S125" s="29"/>
      <c r="T125" s="28"/>
      <c r="U125" s="31">
        <f>SUM(L125:T125)</f>
        <v>0</v>
      </c>
      <c r="V125" s="32">
        <f>K125+U125</f>
        <v>0</v>
      </c>
    </row>
    <row r="126" spans="1:22" x14ac:dyDescent="0.2">
      <c r="A126" s="35" t="str">
        <f>'Players by Team'!M44</f>
        <v>Claire Cagle</v>
      </c>
      <c r="B126" s="28"/>
      <c r="C126" s="29"/>
      <c r="D126" s="28"/>
      <c r="E126" s="29"/>
      <c r="F126" s="28"/>
      <c r="G126" s="29"/>
      <c r="H126" s="28"/>
      <c r="I126" s="29"/>
      <c r="J126" s="28"/>
      <c r="K126" s="30">
        <f>SUM(B126:J126)</f>
        <v>0</v>
      </c>
      <c r="L126" s="28"/>
      <c r="M126" s="29"/>
      <c r="N126" s="28"/>
      <c r="O126" s="29"/>
      <c r="P126" s="28"/>
      <c r="Q126" s="29"/>
      <c r="R126" s="28"/>
      <c r="S126" s="29"/>
      <c r="T126" s="28"/>
      <c r="U126" s="31">
        <f>SUM(L126:T126)</f>
        <v>0</v>
      </c>
      <c r="V126" s="32">
        <f>K126+U126</f>
        <v>0</v>
      </c>
    </row>
    <row r="127" spans="1:22" x14ac:dyDescent="0.2">
      <c r="A127" s="35" t="str">
        <f>'Players by Team'!M45</f>
        <v>Arwen Settipalli</v>
      </c>
      <c r="B127" s="28"/>
      <c r="C127" s="29"/>
      <c r="D127" s="28"/>
      <c r="E127" s="29"/>
      <c r="F127" s="28"/>
      <c r="G127" s="29"/>
      <c r="H127" s="28"/>
      <c r="I127" s="29"/>
      <c r="J127" s="28"/>
      <c r="K127" s="30">
        <f>SUM(B127:J127)</f>
        <v>0</v>
      </c>
      <c r="L127" s="28"/>
      <c r="M127" s="29"/>
      <c r="N127" s="28"/>
      <c r="O127" s="29"/>
      <c r="P127" s="28"/>
      <c r="Q127" s="29"/>
      <c r="R127" s="28"/>
      <c r="S127" s="29"/>
      <c r="T127" s="28"/>
      <c r="U127" s="31">
        <f>SUM(L127:T127)</f>
        <v>0</v>
      </c>
      <c r="V127" s="32">
        <f>K127+U127</f>
        <v>0</v>
      </c>
    </row>
    <row r="128" spans="1:22" x14ac:dyDescent="0.2">
      <c r="A128" s="35" t="str">
        <f>'Players by Team'!M46</f>
        <v>Kaitlyn Stoehr</v>
      </c>
      <c r="B128" s="28"/>
      <c r="C128" s="29"/>
      <c r="D128" s="28"/>
      <c r="E128" s="29"/>
      <c r="F128" s="28"/>
      <c r="G128" s="29"/>
      <c r="H128" s="28"/>
      <c r="I128" s="29"/>
      <c r="J128" s="28"/>
      <c r="K128" s="30">
        <f>SUM(B128:J128)</f>
        <v>0</v>
      </c>
      <c r="L128" s="28"/>
      <c r="M128" s="29"/>
      <c r="N128" s="28"/>
      <c r="O128" s="29"/>
      <c r="P128" s="28"/>
      <c r="Q128" s="29"/>
      <c r="R128" s="28"/>
      <c r="S128" s="29"/>
      <c r="T128" s="28"/>
      <c r="U128" s="31">
        <f>SUM(L128:T128)</f>
        <v>0</v>
      </c>
      <c r="V128" s="32">
        <f>K128+U128</f>
        <v>0</v>
      </c>
    </row>
    <row r="130" spans="1:22" ht="15.75" x14ac:dyDescent="0.25">
      <c r="A130" s="44" t="e">
        <f>'Players by Team'!#REF!</f>
        <v>#REF!</v>
      </c>
      <c r="B130" s="12">
        <v>1</v>
      </c>
      <c r="C130" s="12">
        <v>2</v>
      </c>
      <c r="D130" s="12">
        <v>3</v>
      </c>
      <c r="E130" s="12">
        <v>4</v>
      </c>
      <c r="F130" s="12">
        <v>5</v>
      </c>
      <c r="G130" s="12">
        <v>6</v>
      </c>
      <c r="H130" s="12">
        <v>7</v>
      </c>
      <c r="I130" s="12">
        <v>8</v>
      </c>
      <c r="J130" s="12">
        <v>9</v>
      </c>
      <c r="K130" s="14" t="s">
        <v>18</v>
      </c>
      <c r="L130" s="14">
        <v>10</v>
      </c>
      <c r="M130" s="14">
        <v>11</v>
      </c>
      <c r="N130" s="14">
        <v>12</v>
      </c>
      <c r="O130" s="14">
        <v>13</v>
      </c>
      <c r="P130" s="14">
        <v>14</v>
      </c>
      <c r="Q130" s="14">
        <v>15</v>
      </c>
      <c r="R130" s="14">
        <v>16</v>
      </c>
      <c r="S130" s="14">
        <v>17</v>
      </c>
      <c r="T130" s="14">
        <v>18</v>
      </c>
      <c r="U130" s="14" t="s">
        <v>19</v>
      </c>
      <c r="V130" s="14" t="s">
        <v>2</v>
      </c>
    </row>
    <row r="131" spans="1:22" x14ac:dyDescent="0.2">
      <c r="A131" s="35" t="e">
        <f>'Players by Team'!#REF!</f>
        <v>#REF!</v>
      </c>
      <c r="B131" s="28"/>
      <c r="C131" s="29"/>
      <c r="D131" s="28"/>
      <c r="E131" s="29"/>
      <c r="F131" s="28"/>
      <c r="G131" s="29"/>
      <c r="H131" s="28"/>
      <c r="I131" s="29"/>
      <c r="J131" s="28"/>
      <c r="K131" s="30">
        <f>SUM(B131:J131)</f>
        <v>0</v>
      </c>
      <c r="L131" s="28"/>
      <c r="M131" s="29"/>
      <c r="N131" s="28"/>
      <c r="O131" s="29"/>
      <c r="P131" s="28"/>
      <c r="Q131" s="29"/>
      <c r="R131" s="28"/>
      <c r="S131" s="29"/>
      <c r="T131" s="28"/>
      <c r="U131" s="31">
        <f>SUM(L131:T131)</f>
        <v>0</v>
      </c>
      <c r="V131" s="32">
        <f>K131+U131</f>
        <v>0</v>
      </c>
    </row>
    <row r="132" spans="1:22" x14ac:dyDescent="0.2">
      <c r="A132" s="35" t="e">
        <f>'Players by Team'!#REF!</f>
        <v>#REF!</v>
      </c>
      <c r="B132" s="28"/>
      <c r="C132" s="29"/>
      <c r="D132" s="28"/>
      <c r="E132" s="29"/>
      <c r="F132" s="28"/>
      <c r="G132" s="29"/>
      <c r="H132" s="28"/>
      <c r="I132" s="29"/>
      <c r="J132" s="28"/>
      <c r="K132" s="30">
        <f>SUM(B132:J132)</f>
        <v>0</v>
      </c>
      <c r="L132" s="28"/>
      <c r="M132" s="29"/>
      <c r="N132" s="28"/>
      <c r="O132" s="29"/>
      <c r="P132" s="28"/>
      <c r="Q132" s="29"/>
      <c r="R132" s="28"/>
      <c r="S132" s="29"/>
      <c r="T132" s="28"/>
      <c r="U132" s="31">
        <f>SUM(L132:T132)</f>
        <v>0</v>
      </c>
      <c r="V132" s="32">
        <f>K132+U132</f>
        <v>0</v>
      </c>
    </row>
    <row r="133" spans="1:22" x14ac:dyDescent="0.2">
      <c r="A133" s="35" t="e">
        <f>'Players by Team'!#REF!</f>
        <v>#REF!</v>
      </c>
      <c r="B133" s="28"/>
      <c r="C133" s="29"/>
      <c r="D133" s="28"/>
      <c r="E133" s="29"/>
      <c r="F133" s="28"/>
      <c r="G133" s="29"/>
      <c r="H133" s="28"/>
      <c r="I133" s="29"/>
      <c r="J133" s="28"/>
      <c r="K133" s="30">
        <f>SUM(B133:J133)</f>
        <v>0</v>
      </c>
      <c r="L133" s="28"/>
      <c r="M133" s="29"/>
      <c r="N133" s="28"/>
      <c r="O133" s="29"/>
      <c r="P133" s="28"/>
      <c r="Q133" s="29"/>
      <c r="R133" s="28"/>
      <c r="S133" s="29"/>
      <c r="T133" s="28"/>
      <c r="U133" s="31">
        <f>SUM(L133:T133)</f>
        <v>0</v>
      </c>
      <c r="V133" s="32">
        <f>K133+U133</f>
        <v>0</v>
      </c>
    </row>
    <row r="134" spans="1:22" x14ac:dyDescent="0.2">
      <c r="A134" s="35" t="e">
        <f>'Players by Team'!#REF!</f>
        <v>#REF!</v>
      </c>
      <c r="B134" s="28"/>
      <c r="C134" s="29"/>
      <c r="D134" s="28"/>
      <c r="E134" s="29"/>
      <c r="F134" s="28"/>
      <c r="G134" s="29"/>
      <c r="H134" s="28"/>
      <c r="I134" s="29"/>
      <c r="J134" s="28"/>
      <c r="K134" s="30">
        <f>SUM(B134:J134)</f>
        <v>0</v>
      </c>
      <c r="L134" s="28"/>
      <c r="M134" s="29"/>
      <c r="N134" s="28"/>
      <c r="O134" s="29"/>
      <c r="P134" s="28"/>
      <c r="Q134" s="29"/>
      <c r="R134" s="28"/>
      <c r="S134" s="29"/>
      <c r="T134" s="28"/>
      <c r="U134" s="31">
        <f>SUM(L134:T134)</f>
        <v>0</v>
      </c>
      <c r="V134" s="32">
        <f>K134+U134</f>
        <v>0</v>
      </c>
    </row>
    <row r="135" spans="1:22" x14ac:dyDescent="0.2">
      <c r="A135" s="35" t="e">
        <f>'Players by Team'!#REF!</f>
        <v>#REF!</v>
      </c>
      <c r="B135" s="28"/>
      <c r="C135" s="29"/>
      <c r="D135" s="28"/>
      <c r="E135" s="29"/>
      <c r="F135" s="28"/>
      <c r="G135" s="29"/>
      <c r="H135" s="28"/>
      <c r="I135" s="29"/>
      <c r="J135" s="28"/>
      <c r="K135" s="30">
        <f>SUM(B135:J135)</f>
        <v>0</v>
      </c>
      <c r="L135" s="28"/>
      <c r="M135" s="29"/>
      <c r="N135" s="28"/>
      <c r="O135" s="29"/>
      <c r="P135" s="28"/>
      <c r="Q135" s="29"/>
      <c r="R135" s="28"/>
      <c r="S135" s="29"/>
      <c r="T135" s="28"/>
      <c r="U135" s="31">
        <f>SUM(L135:T135)</f>
        <v>0</v>
      </c>
      <c r="V135" s="32">
        <f>K135+U135</f>
        <v>0</v>
      </c>
    </row>
    <row r="137" spans="1:22" ht="15.75" x14ac:dyDescent="0.25">
      <c r="A137" s="44" t="e">
        <f>'Players by Team'!#REF!</f>
        <v>#REF!</v>
      </c>
      <c r="B137" s="12">
        <v>1</v>
      </c>
      <c r="C137" s="12">
        <v>2</v>
      </c>
      <c r="D137" s="12">
        <v>3</v>
      </c>
      <c r="E137" s="12">
        <v>4</v>
      </c>
      <c r="F137" s="12">
        <v>5</v>
      </c>
      <c r="G137" s="12">
        <v>6</v>
      </c>
      <c r="H137" s="12">
        <v>7</v>
      </c>
      <c r="I137" s="12">
        <v>8</v>
      </c>
      <c r="J137" s="12">
        <v>9</v>
      </c>
      <c r="K137" s="14" t="s">
        <v>18</v>
      </c>
      <c r="L137" s="14">
        <v>10</v>
      </c>
      <c r="M137" s="14">
        <v>11</v>
      </c>
      <c r="N137" s="14">
        <v>12</v>
      </c>
      <c r="O137" s="14">
        <v>13</v>
      </c>
      <c r="P137" s="14">
        <v>14</v>
      </c>
      <c r="Q137" s="14">
        <v>15</v>
      </c>
      <c r="R137" s="14">
        <v>16</v>
      </c>
      <c r="S137" s="14">
        <v>17</v>
      </c>
      <c r="T137" s="14">
        <v>18</v>
      </c>
      <c r="U137" s="14" t="s">
        <v>19</v>
      </c>
      <c r="V137" s="14" t="s">
        <v>2</v>
      </c>
    </row>
    <row r="138" spans="1:22" x14ac:dyDescent="0.2">
      <c r="A138" s="35" t="e">
        <f>'Players by Team'!#REF!</f>
        <v>#REF!</v>
      </c>
      <c r="B138" s="28"/>
      <c r="C138" s="29"/>
      <c r="D138" s="28"/>
      <c r="E138" s="29"/>
      <c r="F138" s="28"/>
      <c r="G138" s="29"/>
      <c r="H138" s="28"/>
      <c r="I138" s="29"/>
      <c r="J138" s="28"/>
      <c r="K138" s="30">
        <f>SUM(B138:J138)</f>
        <v>0</v>
      </c>
      <c r="L138" s="28"/>
      <c r="M138" s="29"/>
      <c r="N138" s="28"/>
      <c r="O138" s="29"/>
      <c r="P138" s="28"/>
      <c r="Q138" s="29"/>
      <c r="R138" s="28"/>
      <c r="S138" s="29"/>
      <c r="T138" s="28"/>
      <c r="U138" s="31">
        <f>SUM(L138:T138)</f>
        <v>0</v>
      </c>
      <c r="V138" s="32">
        <f>K138+U138</f>
        <v>0</v>
      </c>
    </row>
    <row r="139" spans="1:22" x14ac:dyDescent="0.2">
      <c r="A139" s="35" t="e">
        <f>'Players by Team'!#REF!</f>
        <v>#REF!</v>
      </c>
      <c r="B139" s="28"/>
      <c r="C139" s="29"/>
      <c r="D139" s="28"/>
      <c r="E139" s="29"/>
      <c r="F139" s="28"/>
      <c r="G139" s="29"/>
      <c r="H139" s="28"/>
      <c r="I139" s="29"/>
      <c r="J139" s="28"/>
      <c r="K139" s="30">
        <f>SUM(B139:J139)</f>
        <v>0</v>
      </c>
      <c r="L139" s="28"/>
      <c r="M139" s="29"/>
      <c r="N139" s="28"/>
      <c r="O139" s="29"/>
      <c r="P139" s="28"/>
      <c r="Q139" s="29"/>
      <c r="R139" s="28"/>
      <c r="S139" s="29"/>
      <c r="T139" s="28"/>
      <c r="U139" s="31">
        <f>SUM(L139:T139)</f>
        <v>0</v>
      </c>
      <c r="V139" s="32">
        <f>K139+U139</f>
        <v>0</v>
      </c>
    </row>
    <row r="140" spans="1:22" x14ac:dyDescent="0.2">
      <c r="A140" s="35" t="e">
        <f>'Players by Team'!#REF!</f>
        <v>#REF!</v>
      </c>
      <c r="B140" s="28"/>
      <c r="C140" s="29"/>
      <c r="D140" s="28"/>
      <c r="E140" s="29"/>
      <c r="F140" s="28"/>
      <c r="G140" s="29"/>
      <c r="H140" s="28"/>
      <c r="I140" s="29"/>
      <c r="J140" s="28"/>
      <c r="K140" s="30">
        <f>SUM(B140:J140)</f>
        <v>0</v>
      </c>
      <c r="L140" s="28"/>
      <c r="M140" s="29"/>
      <c r="N140" s="28"/>
      <c r="O140" s="29"/>
      <c r="P140" s="28"/>
      <c r="Q140" s="29"/>
      <c r="R140" s="28"/>
      <c r="S140" s="29"/>
      <c r="T140" s="28"/>
      <c r="U140" s="31">
        <f>SUM(L140:T140)</f>
        <v>0</v>
      </c>
      <c r="V140" s="32">
        <f>K140+U140</f>
        <v>0</v>
      </c>
    </row>
    <row r="141" spans="1:22" x14ac:dyDescent="0.2">
      <c r="A141" s="35" t="e">
        <f>'Players by Team'!#REF!</f>
        <v>#REF!</v>
      </c>
      <c r="B141" s="28"/>
      <c r="C141" s="29"/>
      <c r="D141" s="28"/>
      <c r="E141" s="29"/>
      <c r="F141" s="28"/>
      <c r="G141" s="29"/>
      <c r="H141" s="28"/>
      <c r="I141" s="29"/>
      <c r="J141" s="28"/>
      <c r="K141" s="30">
        <f>SUM(B141:J141)</f>
        <v>0</v>
      </c>
      <c r="L141" s="28"/>
      <c r="M141" s="29"/>
      <c r="N141" s="28"/>
      <c r="O141" s="29"/>
      <c r="P141" s="28"/>
      <c r="Q141" s="29"/>
      <c r="R141" s="28"/>
      <c r="S141" s="29"/>
      <c r="T141" s="28"/>
      <c r="U141" s="31">
        <f>SUM(L141:T141)</f>
        <v>0</v>
      </c>
      <c r="V141" s="32">
        <f>K141+U141</f>
        <v>0</v>
      </c>
    </row>
    <row r="142" spans="1:22" x14ac:dyDescent="0.2">
      <c r="A142" s="35" t="e">
        <f>'Players by Team'!#REF!</f>
        <v>#REF!</v>
      </c>
      <c r="B142" s="28"/>
      <c r="C142" s="29"/>
      <c r="D142" s="28"/>
      <c r="E142" s="29"/>
      <c r="F142" s="28"/>
      <c r="G142" s="29"/>
      <c r="H142" s="28"/>
      <c r="I142" s="29"/>
      <c r="J142" s="28"/>
      <c r="K142" s="30">
        <f>SUM(B142:J142)</f>
        <v>0</v>
      </c>
      <c r="L142" s="28"/>
      <c r="M142" s="29"/>
      <c r="N142" s="28"/>
      <c r="O142" s="29"/>
      <c r="P142" s="28"/>
      <c r="Q142" s="29"/>
      <c r="R142" s="28"/>
      <c r="S142" s="29"/>
      <c r="T142" s="28"/>
      <c r="U142" s="31">
        <f>SUM(L142:T142)</f>
        <v>0</v>
      </c>
      <c r="V142" s="32">
        <f>K142+U142</f>
        <v>0</v>
      </c>
    </row>
    <row r="144" spans="1:22" ht="15.75" x14ac:dyDescent="0.25">
      <c r="A144" s="44" t="e">
        <f>'Players by Team'!#REF!</f>
        <v>#REF!</v>
      </c>
      <c r="B144" s="12">
        <v>1</v>
      </c>
      <c r="C144" s="12">
        <v>2</v>
      </c>
      <c r="D144" s="12">
        <v>3</v>
      </c>
      <c r="E144" s="12">
        <v>4</v>
      </c>
      <c r="F144" s="12">
        <v>5</v>
      </c>
      <c r="G144" s="12">
        <v>6</v>
      </c>
      <c r="H144" s="12">
        <v>7</v>
      </c>
      <c r="I144" s="12">
        <v>8</v>
      </c>
      <c r="J144" s="12">
        <v>9</v>
      </c>
      <c r="K144" s="14" t="s">
        <v>18</v>
      </c>
      <c r="L144" s="14">
        <v>10</v>
      </c>
      <c r="M144" s="14">
        <v>11</v>
      </c>
      <c r="N144" s="14">
        <v>12</v>
      </c>
      <c r="O144" s="14">
        <v>13</v>
      </c>
      <c r="P144" s="14">
        <v>14</v>
      </c>
      <c r="Q144" s="14">
        <v>15</v>
      </c>
      <c r="R144" s="14">
        <v>16</v>
      </c>
      <c r="S144" s="14">
        <v>17</v>
      </c>
      <c r="T144" s="14">
        <v>18</v>
      </c>
      <c r="U144" s="14" t="s">
        <v>19</v>
      </c>
      <c r="V144" s="14" t="s">
        <v>2</v>
      </c>
    </row>
    <row r="145" spans="1:22" x14ac:dyDescent="0.2">
      <c r="A145" s="35" t="e">
        <f>'Players by Team'!#REF!</f>
        <v>#REF!</v>
      </c>
      <c r="B145" s="28"/>
      <c r="C145" s="29"/>
      <c r="D145" s="28"/>
      <c r="E145" s="29"/>
      <c r="F145" s="28"/>
      <c r="G145" s="29"/>
      <c r="H145" s="28"/>
      <c r="I145" s="29"/>
      <c r="J145" s="28"/>
      <c r="K145" s="30">
        <f>SUM(B145:J145)</f>
        <v>0</v>
      </c>
      <c r="L145" s="28"/>
      <c r="M145" s="29"/>
      <c r="N145" s="28"/>
      <c r="O145" s="29"/>
      <c r="P145" s="28"/>
      <c r="Q145" s="29"/>
      <c r="R145" s="28"/>
      <c r="S145" s="29"/>
      <c r="T145" s="28"/>
      <c r="U145" s="31">
        <f>SUM(L145:T145)</f>
        <v>0</v>
      </c>
      <c r="V145" s="32">
        <f>K145+U145</f>
        <v>0</v>
      </c>
    </row>
    <row r="146" spans="1:22" x14ac:dyDescent="0.2">
      <c r="A146" s="35" t="e">
        <f>'Players by Team'!#REF!</f>
        <v>#REF!</v>
      </c>
      <c r="B146" s="28"/>
      <c r="C146" s="29"/>
      <c r="D146" s="28"/>
      <c r="E146" s="29"/>
      <c r="F146" s="28"/>
      <c r="G146" s="29"/>
      <c r="H146" s="28"/>
      <c r="I146" s="29"/>
      <c r="J146" s="28"/>
      <c r="K146" s="30">
        <f>SUM(B146:J146)</f>
        <v>0</v>
      </c>
      <c r="L146" s="28"/>
      <c r="M146" s="29"/>
      <c r="N146" s="28"/>
      <c r="O146" s="29"/>
      <c r="P146" s="28"/>
      <c r="Q146" s="29"/>
      <c r="R146" s="28"/>
      <c r="S146" s="29"/>
      <c r="T146" s="28"/>
      <c r="U146" s="31">
        <f>SUM(L146:T146)</f>
        <v>0</v>
      </c>
      <c r="V146" s="32">
        <f>K146+U146</f>
        <v>0</v>
      </c>
    </row>
    <row r="147" spans="1:22" x14ac:dyDescent="0.2">
      <c r="A147" s="35" t="e">
        <f>'Players by Team'!#REF!</f>
        <v>#REF!</v>
      </c>
      <c r="B147" s="28"/>
      <c r="C147" s="29"/>
      <c r="D147" s="28"/>
      <c r="E147" s="29"/>
      <c r="F147" s="28"/>
      <c r="G147" s="29"/>
      <c r="H147" s="28"/>
      <c r="I147" s="29"/>
      <c r="J147" s="28"/>
      <c r="K147" s="30">
        <f>SUM(B147:J147)</f>
        <v>0</v>
      </c>
      <c r="L147" s="28"/>
      <c r="M147" s="29"/>
      <c r="N147" s="28"/>
      <c r="O147" s="29"/>
      <c r="P147" s="28"/>
      <c r="Q147" s="29"/>
      <c r="R147" s="28"/>
      <c r="S147" s="29"/>
      <c r="T147" s="28"/>
      <c r="U147" s="31">
        <f>SUM(L147:T147)</f>
        <v>0</v>
      </c>
      <c r="V147" s="32">
        <f>K147+U147</f>
        <v>0</v>
      </c>
    </row>
    <row r="148" spans="1:22" x14ac:dyDescent="0.2">
      <c r="A148" s="35" t="e">
        <f>'Players by Team'!#REF!</f>
        <v>#REF!</v>
      </c>
      <c r="B148" s="28"/>
      <c r="C148" s="29"/>
      <c r="D148" s="28"/>
      <c r="E148" s="29"/>
      <c r="F148" s="28"/>
      <c r="G148" s="29"/>
      <c r="H148" s="28"/>
      <c r="I148" s="29"/>
      <c r="J148" s="28"/>
      <c r="K148" s="30">
        <f>SUM(B148:J148)</f>
        <v>0</v>
      </c>
      <c r="L148" s="28"/>
      <c r="M148" s="29"/>
      <c r="N148" s="28"/>
      <c r="O148" s="29"/>
      <c r="P148" s="28"/>
      <c r="Q148" s="29"/>
      <c r="R148" s="28"/>
      <c r="S148" s="29"/>
      <c r="T148" s="28"/>
      <c r="U148" s="31">
        <f>SUM(L148:T148)</f>
        <v>0</v>
      </c>
      <c r="V148" s="32">
        <f>K148+U148</f>
        <v>0</v>
      </c>
    </row>
    <row r="149" spans="1:22" x14ac:dyDescent="0.2">
      <c r="A149" s="35" t="e">
        <f>'Players by Team'!#REF!</f>
        <v>#REF!</v>
      </c>
      <c r="B149" s="28"/>
      <c r="C149" s="29"/>
      <c r="D149" s="28"/>
      <c r="E149" s="29"/>
      <c r="F149" s="28"/>
      <c r="G149" s="29"/>
      <c r="H149" s="28"/>
      <c r="I149" s="29"/>
      <c r="J149" s="28"/>
      <c r="K149" s="30">
        <f>SUM(B149:J149)</f>
        <v>0</v>
      </c>
      <c r="L149" s="28"/>
      <c r="M149" s="29"/>
      <c r="N149" s="28"/>
      <c r="O149" s="29"/>
      <c r="P149" s="28"/>
      <c r="Q149" s="29"/>
      <c r="R149" s="28"/>
      <c r="S149" s="29"/>
      <c r="T149" s="28"/>
      <c r="U149" s="31">
        <f>SUM(L149:T149)</f>
        <v>0</v>
      </c>
      <c r="V149" s="32">
        <f>K149+U149</f>
        <v>0</v>
      </c>
    </row>
    <row r="151" spans="1:22" ht="15.75" x14ac:dyDescent="0.25">
      <c r="A151" s="42" t="e">
        <f>'Players by Team'!#REF!</f>
        <v>#REF!</v>
      </c>
      <c r="B151" s="12">
        <v>1</v>
      </c>
      <c r="C151" s="12">
        <v>2</v>
      </c>
      <c r="D151" s="12">
        <v>3</v>
      </c>
      <c r="E151" s="12">
        <v>4</v>
      </c>
      <c r="F151" s="12">
        <v>5</v>
      </c>
      <c r="G151" s="12">
        <v>6</v>
      </c>
      <c r="H151" s="12">
        <v>7</v>
      </c>
      <c r="I151" s="12">
        <v>8</v>
      </c>
      <c r="J151" s="12">
        <v>9</v>
      </c>
      <c r="K151" s="14" t="s">
        <v>18</v>
      </c>
      <c r="L151" s="14">
        <v>10</v>
      </c>
      <c r="M151" s="14">
        <v>11</v>
      </c>
      <c r="N151" s="14">
        <v>12</v>
      </c>
      <c r="O151" s="14">
        <v>13</v>
      </c>
      <c r="P151" s="14">
        <v>14</v>
      </c>
      <c r="Q151" s="14">
        <v>15</v>
      </c>
      <c r="R151" s="14">
        <v>16</v>
      </c>
      <c r="S151" s="14">
        <v>17</v>
      </c>
      <c r="T151" s="14">
        <v>18</v>
      </c>
      <c r="U151" s="14" t="s">
        <v>19</v>
      </c>
      <c r="V151" s="14" t="s">
        <v>2</v>
      </c>
    </row>
    <row r="152" spans="1:22" x14ac:dyDescent="0.2">
      <c r="A152" s="35" t="e">
        <f>'Players by Team'!#REF!</f>
        <v>#REF!</v>
      </c>
      <c r="B152" s="28"/>
      <c r="C152" s="29"/>
      <c r="D152" s="28"/>
      <c r="E152" s="29"/>
      <c r="F152" s="28"/>
      <c r="G152" s="29"/>
      <c r="H152" s="28"/>
      <c r="I152" s="29"/>
      <c r="J152" s="28"/>
      <c r="K152" s="30">
        <f>SUM(B152:J152)</f>
        <v>0</v>
      </c>
      <c r="L152" s="28"/>
      <c r="M152" s="29"/>
      <c r="N152" s="28"/>
      <c r="O152" s="29"/>
      <c r="P152" s="28"/>
      <c r="Q152" s="29"/>
      <c r="R152" s="28"/>
      <c r="S152" s="29"/>
      <c r="T152" s="28"/>
      <c r="U152" s="31">
        <f>SUM(L152:T152)</f>
        <v>0</v>
      </c>
      <c r="V152" s="32">
        <f>K152+U152</f>
        <v>0</v>
      </c>
    </row>
    <row r="153" spans="1:22" x14ac:dyDescent="0.2">
      <c r="A153" s="35" t="e">
        <f>'Players by Team'!#REF!</f>
        <v>#REF!</v>
      </c>
      <c r="B153" s="28"/>
      <c r="C153" s="29"/>
      <c r="D153" s="28"/>
      <c r="E153" s="29"/>
      <c r="F153" s="28"/>
      <c r="G153" s="29"/>
      <c r="H153" s="28"/>
      <c r="I153" s="29"/>
      <c r="J153" s="28"/>
      <c r="K153" s="30">
        <f>SUM(B153:J153)</f>
        <v>0</v>
      </c>
      <c r="L153" s="28"/>
      <c r="M153" s="29"/>
      <c r="N153" s="28"/>
      <c r="O153" s="29"/>
      <c r="P153" s="28"/>
      <c r="Q153" s="29"/>
      <c r="R153" s="28"/>
      <c r="S153" s="29"/>
      <c r="T153" s="28"/>
      <c r="U153" s="31">
        <f>SUM(L153:T153)</f>
        <v>0</v>
      </c>
      <c r="V153" s="32">
        <f>K153+U153</f>
        <v>0</v>
      </c>
    </row>
    <row r="154" spans="1:22" x14ac:dyDescent="0.2">
      <c r="A154" s="35" t="e">
        <f>'Players by Team'!#REF!</f>
        <v>#REF!</v>
      </c>
      <c r="B154" s="28"/>
      <c r="C154" s="29"/>
      <c r="D154" s="28"/>
      <c r="E154" s="29"/>
      <c r="F154" s="28"/>
      <c r="G154" s="29"/>
      <c r="H154" s="28"/>
      <c r="I154" s="29"/>
      <c r="J154" s="28"/>
      <c r="K154" s="30">
        <f>SUM(B154:J154)</f>
        <v>0</v>
      </c>
      <c r="L154" s="28"/>
      <c r="M154" s="29"/>
      <c r="N154" s="28"/>
      <c r="O154" s="29"/>
      <c r="P154" s="28"/>
      <c r="Q154" s="29"/>
      <c r="R154" s="28"/>
      <c r="S154" s="29"/>
      <c r="T154" s="28"/>
      <c r="U154" s="31">
        <f>SUM(L154:T154)</f>
        <v>0</v>
      </c>
      <c r="V154" s="32">
        <f>K154+U154</f>
        <v>0</v>
      </c>
    </row>
    <row r="155" spans="1:22" x14ac:dyDescent="0.2">
      <c r="A155" s="35" t="e">
        <f>'Players by Team'!#REF!</f>
        <v>#REF!</v>
      </c>
      <c r="B155" s="28"/>
      <c r="C155" s="29"/>
      <c r="D155" s="28"/>
      <c r="E155" s="29"/>
      <c r="F155" s="28"/>
      <c r="G155" s="29"/>
      <c r="H155" s="28"/>
      <c r="I155" s="29"/>
      <c r="J155" s="28"/>
      <c r="K155" s="30">
        <f>SUM(B155:J155)</f>
        <v>0</v>
      </c>
      <c r="L155" s="28"/>
      <c r="M155" s="29"/>
      <c r="N155" s="28"/>
      <c r="O155" s="29"/>
      <c r="P155" s="28"/>
      <c r="Q155" s="29"/>
      <c r="R155" s="28"/>
      <c r="S155" s="29"/>
      <c r="T155" s="28"/>
      <c r="U155" s="31">
        <f>SUM(L155:T155)</f>
        <v>0</v>
      </c>
      <c r="V155" s="32">
        <f>K155+U155</f>
        <v>0</v>
      </c>
    </row>
    <row r="156" spans="1:22" x14ac:dyDescent="0.2">
      <c r="A156" s="35" t="e">
        <f>'Players by Team'!#REF!</f>
        <v>#REF!</v>
      </c>
      <c r="B156" s="28"/>
      <c r="C156" s="29"/>
      <c r="D156" s="28"/>
      <c r="E156" s="29"/>
      <c r="F156" s="28"/>
      <c r="G156" s="29"/>
      <c r="H156" s="28"/>
      <c r="I156" s="29"/>
      <c r="J156" s="28"/>
      <c r="K156" s="30">
        <f>SUM(B156:J156)</f>
        <v>0</v>
      </c>
      <c r="L156" s="28"/>
      <c r="M156" s="29"/>
      <c r="N156" s="28"/>
      <c r="O156" s="29"/>
      <c r="P156" s="28"/>
      <c r="Q156" s="29"/>
      <c r="R156" s="28"/>
      <c r="S156" s="29"/>
      <c r="T156" s="28"/>
      <c r="U156" s="31">
        <f>SUM(L156:T156)</f>
        <v>0</v>
      </c>
      <c r="V156" s="32">
        <f>K156+U156</f>
        <v>0</v>
      </c>
    </row>
    <row r="158" spans="1:22" ht="15.75" x14ac:dyDescent="0.25">
      <c r="A158" s="42" t="e">
        <f>'Players by Team'!#REF!</f>
        <v>#REF!</v>
      </c>
      <c r="B158" s="12">
        <v>1</v>
      </c>
      <c r="C158" s="12">
        <v>2</v>
      </c>
      <c r="D158" s="12">
        <v>3</v>
      </c>
      <c r="E158" s="12">
        <v>4</v>
      </c>
      <c r="F158" s="12">
        <v>5</v>
      </c>
      <c r="G158" s="12">
        <v>6</v>
      </c>
      <c r="H158" s="12">
        <v>7</v>
      </c>
      <c r="I158" s="12">
        <v>8</v>
      </c>
      <c r="J158" s="12">
        <v>9</v>
      </c>
      <c r="K158" s="14" t="s">
        <v>18</v>
      </c>
      <c r="L158" s="14">
        <v>10</v>
      </c>
      <c r="M158" s="14">
        <v>11</v>
      </c>
      <c r="N158" s="14">
        <v>12</v>
      </c>
      <c r="O158" s="14">
        <v>13</v>
      </c>
      <c r="P158" s="14">
        <v>14</v>
      </c>
      <c r="Q158" s="14">
        <v>15</v>
      </c>
      <c r="R158" s="14">
        <v>16</v>
      </c>
      <c r="S158" s="14">
        <v>17</v>
      </c>
      <c r="T158" s="14">
        <v>18</v>
      </c>
      <c r="U158" s="14" t="s">
        <v>19</v>
      </c>
      <c r="V158" s="14" t="s">
        <v>2</v>
      </c>
    </row>
    <row r="159" spans="1:22" x14ac:dyDescent="0.2">
      <c r="A159" s="35" t="e">
        <f>'Players by Team'!#REF!</f>
        <v>#REF!</v>
      </c>
      <c r="B159" s="28"/>
      <c r="C159" s="29"/>
      <c r="D159" s="28"/>
      <c r="E159" s="29"/>
      <c r="F159" s="28"/>
      <c r="G159" s="29"/>
      <c r="H159" s="28"/>
      <c r="I159" s="29"/>
      <c r="J159" s="28"/>
      <c r="K159" s="30">
        <f>SUM(B159:J159)</f>
        <v>0</v>
      </c>
      <c r="L159" s="28"/>
      <c r="M159" s="29"/>
      <c r="N159" s="28"/>
      <c r="O159" s="29"/>
      <c r="P159" s="28"/>
      <c r="Q159" s="29"/>
      <c r="R159" s="28"/>
      <c r="S159" s="29"/>
      <c r="T159" s="28"/>
      <c r="U159" s="31">
        <f>SUM(L159:T159)</f>
        <v>0</v>
      </c>
      <c r="V159" s="32">
        <f>K159+U159</f>
        <v>0</v>
      </c>
    </row>
    <row r="160" spans="1:22" x14ac:dyDescent="0.2">
      <c r="A160" s="35" t="e">
        <f>'Players by Team'!#REF!</f>
        <v>#REF!</v>
      </c>
      <c r="B160" s="28"/>
      <c r="C160" s="29"/>
      <c r="D160" s="28"/>
      <c r="E160" s="29"/>
      <c r="F160" s="28"/>
      <c r="G160" s="29"/>
      <c r="H160" s="28"/>
      <c r="I160" s="29"/>
      <c r="J160" s="28"/>
      <c r="K160" s="30">
        <f>SUM(B160:J160)</f>
        <v>0</v>
      </c>
      <c r="L160" s="28"/>
      <c r="M160" s="29"/>
      <c r="N160" s="28"/>
      <c r="O160" s="29"/>
      <c r="P160" s="28"/>
      <c r="Q160" s="29"/>
      <c r="R160" s="28"/>
      <c r="S160" s="29"/>
      <c r="T160" s="28"/>
      <c r="U160" s="31">
        <f>SUM(L160:T160)</f>
        <v>0</v>
      </c>
      <c r="V160" s="32">
        <f>K160+U160</f>
        <v>0</v>
      </c>
    </row>
    <row r="161" spans="1:22" x14ac:dyDescent="0.2">
      <c r="A161" s="35" t="e">
        <f>'Players by Team'!#REF!</f>
        <v>#REF!</v>
      </c>
      <c r="B161" s="28"/>
      <c r="C161" s="29"/>
      <c r="D161" s="28"/>
      <c r="E161" s="29"/>
      <c r="F161" s="28"/>
      <c r="G161" s="29"/>
      <c r="H161" s="28"/>
      <c r="I161" s="29"/>
      <c r="J161" s="28"/>
      <c r="K161" s="30">
        <f>SUM(B161:J161)</f>
        <v>0</v>
      </c>
      <c r="L161" s="28"/>
      <c r="M161" s="29"/>
      <c r="N161" s="28"/>
      <c r="O161" s="29"/>
      <c r="P161" s="28"/>
      <c r="Q161" s="29"/>
      <c r="R161" s="28"/>
      <c r="S161" s="29"/>
      <c r="T161" s="28"/>
      <c r="U161" s="31">
        <f>SUM(L161:T161)</f>
        <v>0</v>
      </c>
      <c r="V161" s="32">
        <f>K161+U161</f>
        <v>0</v>
      </c>
    </row>
    <row r="162" spans="1:22" x14ac:dyDescent="0.2">
      <c r="A162" s="35" t="e">
        <f>'Players by Team'!#REF!</f>
        <v>#REF!</v>
      </c>
      <c r="B162" s="28"/>
      <c r="C162" s="29"/>
      <c r="D162" s="28"/>
      <c r="E162" s="29"/>
      <c r="F162" s="28"/>
      <c r="G162" s="29"/>
      <c r="H162" s="28"/>
      <c r="I162" s="29"/>
      <c r="J162" s="28"/>
      <c r="K162" s="30">
        <f>SUM(B162:J162)</f>
        <v>0</v>
      </c>
      <c r="L162" s="28"/>
      <c r="M162" s="29"/>
      <c r="N162" s="28"/>
      <c r="O162" s="29"/>
      <c r="P162" s="28"/>
      <c r="Q162" s="29"/>
      <c r="R162" s="28"/>
      <c r="S162" s="29"/>
      <c r="T162" s="28"/>
      <c r="U162" s="31">
        <f>SUM(L162:T162)</f>
        <v>0</v>
      </c>
      <c r="V162" s="32">
        <f>K162+U162</f>
        <v>0</v>
      </c>
    </row>
    <row r="163" spans="1:22" x14ac:dyDescent="0.2">
      <c r="A163" s="35" t="e">
        <f>'Players by Team'!#REF!</f>
        <v>#REF!</v>
      </c>
      <c r="B163" s="28"/>
      <c r="C163" s="29"/>
      <c r="D163" s="28"/>
      <c r="E163" s="29"/>
      <c r="F163" s="28"/>
      <c r="G163" s="29"/>
      <c r="H163" s="28"/>
      <c r="I163" s="29"/>
      <c r="J163" s="28"/>
      <c r="K163" s="30">
        <f>SUM(B163:J163)</f>
        <v>0</v>
      </c>
      <c r="L163" s="28"/>
      <c r="M163" s="29"/>
      <c r="N163" s="28"/>
      <c r="O163" s="29"/>
      <c r="P163" s="28"/>
      <c r="Q163" s="29"/>
      <c r="R163" s="28"/>
      <c r="S163" s="29"/>
      <c r="T163" s="28"/>
      <c r="U163" s="31">
        <f>SUM(L163:T163)</f>
        <v>0</v>
      </c>
      <c r="V163" s="32">
        <f>K163+U163</f>
        <v>0</v>
      </c>
    </row>
    <row r="165" spans="1:22" ht="15.75" x14ac:dyDescent="0.25">
      <c r="A165" s="42" t="e">
        <f>'Players by Team'!#REF!</f>
        <v>#REF!</v>
      </c>
      <c r="B165" s="12">
        <v>1</v>
      </c>
      <c r="C165" s="12">
        <v>2</v>
      </c>
      <c r="D165" s="12">
        <v>3</v>
      </c>
      <c r="E165" s="12">
        <v>4</v>
      </c>
      <c r="F165" s="12">
        <v>5</v>
      </c>
      <c r="G165" s="12">
        <v>6</v>
      </c>
      <c r="H165" s="12">
        <v>7</v>
      </c>
      <c r="I165" s="12">
        <v>8</v>
      </c>
      <c r="J165" s="12">
        <v>9</v>
      </c>
      <c r="K165" s="14" t="s">
        <v>18</v>
      </c>
      <c r="L165" s="14">
        <v>10</v>
      </c>
      <c r="M165" s="14">
        <v>11</v>
      </c>
      <c r="N165" s="14">
        <v>12</v>
      </c>
      <c r="O165" s="14">
        <v>13</v>
      </c>
      <c r="P165" s="14">
        <v>14</v>
      </c>
      <c r="Q165" s="14">
        <v>15</v>
      </c>
      <c r="R165" s="14">
        <v>16</v>
      </c>
      <c r="S165" s="14">
        <v>17</v>
      </c>
      <c r="T165" s="14">
        <v>18</v>
      </c>
      <c r="U165" s="14" t="s">
        <v>19</v>
      </c>
      <c r="V165" s="14" t="s">
        <v>2</v>
      </c>
    </row>
    <row r="166" spans="1:22" x14ac:dyDescent="0.2">
      <c r="A166" s="35" t="e">
        <f>'Players by Team'!#REF!</f>
        <v>#REF!</v>
      </c>
      <c r="B166" s="28"/>
      <c r="C166" s="29"/>
      <c r="D166" s="28"/>
      <c r="E166" s="29"/>
      <c r="F166" s="28"/>
      <c r="G166" s="29"/>
      <c r="H166" s="28"/>
      <c r="I166" s="29"/>
      <c r="J166" s="28"/>
      <c r="K166" s="30">
        <f>SUM(B166:J166)</f>
        <v>0</v>
      </c>
      <c r="L166" s="28"/>
      <c r="M166" s="29"/>
      <c r="N166" s="28"/>
      <c r="O166" s="29"/>
      <c r="P166" s="28"/>
      <c r="Q166" s="29"/>
      <c r="R166" s="28"/>
      <c r="S166" s="29"/>
      <c r="T166" s="28"/>
      <c r="U166" s="31">
        <f>SUM(L166:T166)</f>
        <v>0</v>
      </c>
      <c r="V166" s="32">
        <f>K166+U166</f>
        <v>0</v>
      </c>
    </row>
    <row r="167" spans="1:22" x14ac:dyDescent="0.2">
      <c r="A167" s="35" t="e">
        <f>'Players by Team'!#REF!</f>
        <v>#REF!</v>
      </c>
      <c r="B167" s="28"/>
      <c r="C167" s="29"/>
      <c r="D167" s="28"/>
      <c r="E167" s="29"/>
      <c r="F167" s="28"/>
      <c r="G167" s="29"/>
      <c r="H167" s="28"/>
      <c r="I167" s="29"/>
      <c r="J167" s="28"/>
      <c r="K167" s="30">
        <f>SUM(B167:J167)</f>
        <v>0</v>
      </c>
      <c r="L167" s="28"/>
      <c r="M167" s="29"/>
      <c r="N167" s="28"/>
      <c r="O167" s="29"/>
      <c r="P167" s="28"/>
      <c r="Q167" s="29"/>
      <c r="R167" s="28"/>
      <c r="S167" s="29"/>
      <c r="T167" s="28"/>
      <c r="U167" s="31">
        <f>SUM(L167:T167)</f>
        <v>0</v>
      </c>
      <c r="V167" s="32">
        <f>K167+U167</f>
        <v>0</v>
      </c>
    </row>
    <row r="168" spans="1:22" x14ac:dyDescent="0.2">
      <c r="A168" s="35" t="e">
        <f>'Players by Team'!#REF!</f>
        <v>#REF!</v>
      </c>
      <c r="B168" s="28"/>
      <c r="C168" s="29"/>
      <c r="D168" s="28"/>
      <c r="E168" s="29"/>
      <c r="F168" s="28"/>
      <c r="G168" s="29"/>
      <c r="H168" s="28"/>
      <c r="I168" s="29"/>
      <c r="J168" s="28"/>
      <c r="K168" s="30">
        <f>SUM(B168:J168)</f>
        <v>0</v>
      </c>
      <c r="L168" s="28"/>
      <c r="M168" s="29"/>
      <c r="N168" s="28"/>
      <c r="O168" s="29"/>
      <c r="P168" s="28"/>
      <c r="Q168" s="29"/>
      <c r="R168" s="28"/>
      <c r="S168" s="29"/>
      <c r="T168" s="28"/>
      <c r="U168" s="31">
        <f>SUM(L168:T168)</f>
        <v>0</v>
      </c>
      <c r="V168" s="32">
        <f>K168+U168</f>
        <v>0</v>
      </c>
    </row>
    <row r="169" spans="1:22" x14ac:dyDescent="0.2">
      <c r="A169" s="35" t="e">
        <f>'Players by Team'!#REF!</f>
        <v>#REF!</v>
      </c>
      <c r="B169" s="28"/>
      <c r="C169" s="29"/>
      <c r="D169" s="28"/>
      <c r="E169" s="29"/>
      <c r="F169" s="28"/>
      <c r="G169" s="29"/>
      <c r="H169" s="28"/>
      <c r="I169" s="29"/>
      <c r="J169" s="28"/>
      <c r="K169" s="30">
        <f>SUM(B169:J169)</f>
        <v>0</v>
      </c>
      <c r="L169" s="28"/>
      <c r="M169" s="29"/>
      <c r="N169" s="28"/>
      <c r="O169" s="29"/>
      <c r="P169" s="28"/>
      <c r="Q169" s="29"/>
      <c r="R169" s="28"/>
      <c r="S169" s="29"/>
      <c r="T169" s="28"/>
      <c r="U169" s="31">
        <f>SUM(L169:T169)</f>
        <v>0</v>
      </c>
      <c r="V169" s="32">
        <f>K169+U169</f>
        <v>0</v>
      </c>
    </row>
    <row r="170" spans="1:22" x14ac:dyDescent="0.2">
      <c r="A170" s="35" t="e">
        <f>'Players by Team'!#REF!</f>
        <v>#REF!</v>
      </c>
      <c r="B170" s="28"/>
      <c r="C170" s="29"/>
      <c r="D170" s="28"/>
      <c r="E170" s="29"/>
      <c r="F170" s="28"/>
      <c r="G170" s="29"/>
      <c r="H170" s="28"/>
      <c r="I170" s="29"/>
      <c r="J170" s="28"/>
      <c r="K170" s="30">
        <f>SUM(B170:J170)</f>
        <v>0</v>
      </c>
      <c r="L170" s="28"/>
      <c r="M170" s="29"/>
      <c r="N170" s="28"/>
      <c r="O170" s="29"/>
      <c r="P170" s="28"/>
      <c r="Q170" s="29"/>
      <c r="R170" s="28"/>
      <c r="S170" s="29"/>
      <c r="T170" s="28"/>
      <c r="U170" s="31">
        <f>SUM(L170:T170)</f>
        <v>0</v>
      </c>
      <c r="V170" s="32">
        <f>K170+U170</f>
        <v>0</v>
      </c>
    </row>
    <row r="172" spans="1:22" ht="15.75" x14ac:dyDescent="0.25">
      <c r="A172" s="42" t="e">
        <f>'Players by Team'!#REF!</f>
        <v>#REF!</v>
      </c>
      <c r="B172" s="12">
        <v>1</v>
      </c>
      <c r="C172" s="12">
        <v>2</v>
      </c>
      <c r="D172" s="12">
        <v>3</v>
      </c>
      <c r="E172" s="12">
        <v>4</v>
      </c>
      <c r="F172" s="12">
        <v>5</v>
      </c>
      <c r="G172" s="12">
        <v>6</v>
      </c>
      <c r="H172" s="12">
        <v>7</v>
      </c>
      <c r="I172" s="12">
        <v>8</v>
      </c>
      <c r="J172" s="12">
        <v>9</v>
      </c>
      <c r="K172" s="14" t="s">
        <v>18</v>
      </c>
      <c r="L172" s="14">
        <v>10</v>
      </c>
      <c r="M172" s="14">
        <v>11</v>
      </c>
      <c r="N172" s="14">
        <v>12</v>
      </c>
      <c r="O172" s="14">
        <v>13</v>
      </c>
      <c r="P172" s="14">
        <v>14</v>
      </c>
      <c r="Q172" s="14">
        <v>15</v>
      </c>
      <c r="R172" s="14">
        <v>16</v>
      </c>
      <c r="S172" s="14">
        <v>17</v>
      </c>
      <c r="T172" s="14">
        <v>18</v>
      </c>
      <c r="U172" s="14" t="s">
        <v>19</v>
      </c>
      <c r="V172" s="14" t="s">
        <v>2</v>
      </c>
    </row>
    <row r="173" spans="1:22" x14ac:dyDescent="0.2">
      <c r="A173" s="35" t="e">
        <f>'Players by Team'!#REF!</f>
        <v>#REF!</v>
      </c>
      <c r="B173" s="28"/>
      <c r="C173" s="29"/>
      <c r="D173" s="28"/>
      <c r="E173" s="29"/>
      <c r="F173" s="28"/>
      <c r="G173" s="29"/>
      <c r="H173" s="28"/>
      <c r="I173" s="29"/>
      <c r="J173" s="28"/>
      <c r="K173" s="30">
        <f>SUM(B173:J173)</f>
        <v>0</v>
      </c>
      <c r="L173" s="28"/>
      <c r="M173" s="29"/>
      <c r="N173" s="28"/>
      <c r="O173" s="29"/>
      <c r="P173" s="28"/>
      <c r="Q173" s="29"/>
      <c r="R173" s="28"/>
      <c r="S173" s="29"/>
      <c r="T173" s="28"/>
      <c r="U173" s="31">
        <f>SUM(L173:T173)</f>
        <v>0</v>
      </c>
      <c r="V173" s="32">
        <f>K173+U173</f>
        <v>0</v>
      </c>
    </row>
    <row r="174" spans="1:22" x14ac:dyDescent="0.2">
      <c r="A174" s="35" t="e">
        <f>'Players by Team'!#REF!</f>
        <v>#REF!</v>
      </c>
      <c r="B174" s="28"/>
      <c r="C174" s="29"/>
      <c r="D174" s="28"/>
      <c r="E174" s="29"/>
      <c r="F174" s="28"/>
      <c r="G174" s="29"/>
      <c r="H174" s="28"/>
      <c r="I174" s="29"/>
      <c r="J174" s="28"/>
      <c r="K174" s="30">
        <f>SUM(B174:J174)</f>
        <v>0</v>
      </c>
      <c r="L174" s="28"/>
      <c r="M174" s="29"/>
      <c r="N174" s="28"/>
      <c r="O174" s="29"/>
      <c r="P174" s="28"/>
      <c r="Q174" s="29"/>
      <c r="R174" s="28"/>
      <c r="S174" s="29"/>
      <c r="T174" s="28"/>
      <c r="U174" s="31">
        <f>SUM(L174:T174)</f>
        <v>0</v>
      </c>
      <c r="V174" s="32">
        <f>K174+U174</f>
        <v>0</v>
      </c>
    </row>
    <row r="175" spans="1:22" x14ac:dyDescent="0.2">
      <c r="A175" s="35" t="e">
        <f>'Players by Team'!#REF!</f>
        <v>#REF!</v>
      </c>
      <c r="B175" s="28"/>
      <c r="C175" s="29"/>
      <c r="D175" s="28"/>
      <c r="E175" s="29"/>
      <c r="F175" s="28"/>
      <c r="G175" s="29"/>
      <c r="H175" s="28"/>
      <c r="I175" s="29"/>
      <c r="J175" s="28"/>
      <c r="K175" s="30">
        <f>SUM(B175:J175)</f>
        <v>0</v>
      </c>
      <c r="L175" s="28"/>
      <c r="M175" s="29"/>
      <c r="N175" s="28"/>
      <c r="O175" s="29"/>
      <c r="P175" s="28"/>
      <c r="Q175" s="29"/>
      <c r="R175" s="28"/>
      <c r="S175" s="29"/>
      <c r="T175" s="28"/>
      <c r="U175" s="31">
        <f>SUM(L175:T175)</f>
        <v>0</v>
      </c>
      <c r="V175" s="32">
        <f>K175+U175</f>
        <v>0</v>
      </c>
    </row>
    <row r="176" spans="1:22" x14ac:dyDescent="0.2">
      <c r="A176" s="35" t="e">
        <f>'Players by Team'!#REF!</f>
        <v>#REF!</v>
      </c>
      <c r="B176" s="28"/>
      <c r="C176" s="29"/>
      <c r="D176" s="28"/>
      <c r="E176" s="29"/>
      <c r="F176" s="28"/>
      <c r="G176" s="29"/>
      <c r="H176" s="28"/>
      <c r="I176" s="29"/>
      <c r="J176" s="28"/>
      <c r="K176" s="30">
        <f>SUM(B176:J176)</f>
        <v>0</v>
      </c>
      <c r="L176" s="28"/>
      <c r="M176" s="29"/>
      <c r="N176" s="28"/>
      <c r="O176" s="29"/>
      <c r="P176" s="28"/>
      <c r="Q176" s="29"/>
      <c r="R176" s="28"/>
      <c r="S176" s="29"/>
      <c r="T176" s="28"/>
      <c r="U176" s="31">
        <f>SUM(L176:T176)</f>
        <v>0</v>
      </c>
      <c r="V176" s="32">
        <f>K176+U176</f>
        <v>0</v>
      </c>
    </row>
    <row r="177" spans="1:22" x14ac:dyDescent="0.2">
      <c r="A177" s="35" t="e">
        <f>'Players by Team'!#REF!</f>
        <v>#REF!</v>
      </c>
      <c r="B177" s="28"/>
      <c r="C177" s="29"/>
      <c r="D177" s="28"/>
      <c r="E177" s="29"/>
      <c r="F177" s="28"/>
      <c r="G177" s="29"/>
      <c r="H177" s="28"/>
      <c r="I177" s="29"/>
      <c r="J177" s="28"/>
      <c r="K177" s="30">
        <f>SUM(B177:J177)</f>
        <v>0</v>
      </c>
      <c r="L177" s="28"/>
      <c r="M177" s="29"/>
      <c r="N177" s="28"/>
      <c r="O177" s="29"/>
      <c r="P177" s="28"/>
      <c r="Q177" s="29"/>
      <c r="R177" s="28"/>
      <c r="S177" s="29"/>
      <c r="T177" s="28"/>
      <c r="U177" s="31">
        <f>SUM(L177:T177)</f>
        <v>0</v>
      </c>
      <c r="V177" s="32">
        <f>K177+U177</f>
        <v>0</v>
      </c>
    </row>
    <row r="179" spans="1:22" ht="15.75" x14ac:dyDescent="0.25">
      <c r="A179" s="42" t="e">
        <f>'Players by Team'!#REF!</f>
        <v>#REF!</v>
      </c>
      <c r="B179" s="12">
        <v>1</v>
      </c>
      <c r="C179" s="12">
        <v>2</v>
      </c>
      <c r="D179" s="12">
        <v>3</v>
      </c>
      <c r="E179" s="12">
        <v>4</v>
      </c>
      <c r="F179" s="12">
        <v>5</v>
      </c>
      <c r="G179" s="12">
        <v>6</v>
      </c>
      <c r="H179" s="12">
        <v>7</v>
      </c>
      <c r="I179" s="12">
        <v>8</v>
      </c>
      <c r="J179" s="12">
        <v>9</v>
      </c>
      <c r="K179" s="14" t="s">
        <v>18</v>
      </c>
      <c r="L179" s="14">
        <v>10</v>
      </c>
      <c r="M179" s="14">
        <v>11</v>
      </c>
      <c r="N179" s="14">
        <v>12</v>
      </c>
      <c r="O179" s="14">
        <v>13</v>
      </c>
      <c r="P179" s="14">
        <v>14</v>
      </c>
      <c r="Q179" s="14">
        <v>15</v>
      </c>
      <c r="R179" s="14">
        <v>16</v>
      </c>
      <c r="S179" s="14">
        <v>17</v>
      </c>
      <c r="T179" s="14">
        <v>18</v>
      </c>
      <c r="U179" s="14" t="s">
        <v>19</v>
      </c>
      <c r="V179" s="14" t="s">
        <v>2</v>
      </c>
    </row>
    <row r="180" spans="1:22" x14ac:dyDescent="0.2">
      <c r="A180" s="35" t="e">
        <f>'Players by Team'!#REF!</f>
        <v>#REF!</v>
      </c>
      <c r="B180" s="28"/>
      <c r="C180" s="29"/>
      <c r="D180" s="28"/>
      <c r="E180" s="29"/>
      <c r="F180" s="28"/>
      <c r="G180" s="29"/>
      <c r="H180" s="28"/>
      <c r="I180" s="29"/>
      <c r="J180" s="28"/>
      <c r="K180" s="30">
        <f>SUM(B180:J180)</f>
        <v>0</v>
      </c>
      <c r="L180" s="28"/>
      <c r="M180" s="29"/>
      <c r="N180" s="28"/>
      <c r="O180" s="29"/>
      <c r="P180" s="28"/>
      <c r="Q180" s="29"/>
      <c r="R180" s="28"/>
      <c r="S180" s="29"/>
      <c r="T180" s="28"/>
      <c r="U180" s="31">
        <f>SUM(L180:T180)</f>
        <v>0</v>
      </c>
      <c r="V180" s="32">
        <f>K180+U180</f>
        <v>0</v>
      </c>
    </row>
    <row r="181" spans="1:22" x14ac:dyDescent="0.2">
      <c r="A181" s="35" t="e">
        <f>'Players by Team'!#REF!</f>
        <v>#REF!</v>
      </c>
      <c r="B181" s="28"/>
      <c r="C181" s="29"/>
      <c r="D181" s="28"/>
      <c r="E181" s="29"/>
      <c r="F181" s="28"/>
      <c r="G181" s="29"/>
      <c r="H181" s="28"/>
      <c r="I181" s="29"/>
      <c r="J181" s="28"/>
      <c r="K181" s="30">
        <f>SUM(B181:J181)</f>
        <v>0</v>
      </c>
      <c r="L181" s="28"/>
      <c r="M181" s="29"/>
      <c r="N181" s="28"/>
      <c r="O181" s="29"/>
      <c r="P181" s="28"/>
      <c r="Q181" s="29"/>
      <c r="R181" s="28"/>
      <c r="S181" s="29"/>
      <c r="T181" s="28"/>
      <c r="U181" s="31">
        <f>SUM(L181:T181)</f>
        <v>0</v>
      </c>
      <c r="V181" s="32">
        <f>K181+U181</f>
        <v>0</v>
      </c>
    </row>
    <row r="182" spans="1:22" x14ac:dyDescent="0.2">
      <c r="A182" s="35" t="e">
        <f>'Players by Team'!#REF!</f>
        <v>#REF!</v>
      </c>
      <c r="B182" s="28"/>
      <c r="C182" s="29"/>
      <c r="D182" s="28"/>
      <c r="E182" s="29"/>
      <c r="F182" s="28"/>
      <c r="G182" s="29"/>
      <c r="H182" s="28"/>
      <c r="I182" s="29"/>
      <c r="J182" s="28"/>
      <c r="K182" s="30">
        <f>SUM(B182:J182)</f>
        <v>0</v>
      </c>
      <c r="L182" s="28"/>
      <c r="M182" s="29"/>
      <c r="N182" s="28"/>
      <c r="O182" s="29"/>
      <c r="P182" s="28"/>
      <c r="Q182" s="29"/>
      <c r="R182" s="28"/>
      <c r="S182" s="29"/>
      <c r="T182" s="28"/>
      <c r="U182" s="31">
        <f>SUM(L182:T182)</f>
        <v>0</v>
      </c>
      <c r="V182" s="32">
        <f>K182+U182</f>
        <v>0</v>
      </c>
    </row>
    <row r="183" spans="1:22" x14ac:dyDescent="0.2">
      <c r="A183" s="35" t="e">
        <f>'Players by Team'!#REF!</f>
        <v>#REF!</v>
      </c>
      <c r="B183" s="28"/>
      <c r="C183" s="29"/>
      <c r="D183" s="28"/>
      <c r="E183" s="29"/>
      <c r="F183" s="28"/>
      <c r="G183" s="29"/>
      <c r="H183" s="28"/>
      <c r="I183" s="29"/>
      <c r="J183" s="28"/>
      <c r="K183" s="30">
        <f>SUM(B183:J183)</f>
        <v>0</v>
      </c>
      <c r="L183" s="28"/>
      <c r="M183" s="29"/>
      <c r="N183" s="28"/>
      <c r="O183" s="29"/>
      <c r="P183" s="28"/>
      <c r="Q183" s="29"/>
      <c r="R183" s="28"/>
      <c r="S183" s="29"/>
      <c r="T183" s="28"/>
      <c r="U183" s="31">
        <f>SUM(L183:T183)</f>
        <v>0</v>
      </c>
      <c r="V183" s="32">
        <f>K183+U183</f>
        <v>0</v>
      </c>
    </row>
    <row r="184" spans="1:22" x14ac:dyDescent="0.2">
      <c r="A184" s="35" t="e">
        <f>'Players by Team'!#REF!</f>
        <v>#REF!</v>
      </c>
      <c r="B184" s="28"/>
      <c r="C184" s="29"/>
      <c r="D184" s="28"/>
      <c r="E184" s="29"/>
      <c r="F184" s="28"/>
      <c r="G184" s="29"/>
      <c r="H184" s="28"/>
      <c r="I184" s="29"/>
      <c r="J184" s="28"/>
      <c r="K184" s="30">
        <f>SUM(B184:J184)</f>
        <v>0</v>
      </c>
      <c r="L184" s="28"/>
      <c r="M184" s="29"/>
      <c r="N184" s="28"/>
      <c r="O184" s="29"/>
      <c r="P184" s="28"/>
      <c r="Q184" s="29"/>
      <c r="R184" s="28"/>
      <c r="S184" s="29"/>
      <c r="T184" s="28"/>
      <c r="U184" s="31">
        <f>SUM(L184:T184)</f>
        <v>0</v>
      </c>
      <c r="V184" s="32">
        <f>K184+U184</f>
        <v>0</v>
      </c>
    </row>
    <row r="186" spans="1:22" ht="15.75" x14ac:dyDescent="0.25">
      <c r="A186" s="42" t="e">
        <f>'Players by Team'!#REF!</f>
        <v>#REF!</v>
      </c>
      <c r="B186" s="12">
        <v>1</v>
      </c>
      <c r="C186" s="12">
        <v>2</v>
      </c>
      <c r="D186" s="12">
        <v>3</v>
      </c>
      <c r="E186" s="12">
        <v>4</v>
      </c>
      <c r="F186" s="12">
        <v>5</v>
      </c>
      <c r="G186" s="12">
        <v>6</v>
      </c>
      <c r="H186" s="12">
        <v>7</v>
      </c>
      <c r="I186" s="12">
        <v>8</v>
      </c>
      <c r="J186" s="12">
        <v>9</v>
      </c>
      <c r="K186" s="14" t="s">
        <v>18</v>
      </c>
      <c r="L186" s="14">
        <v>10</v>
      </c>
      <c r="M186" s="14">
        <v>11</v>
      </c>
      <c r="N186" s="14">
        <v>12</v>
      </c>
      <c r="O186" s="14">
        <v>13</v>
      </c>
      <c r="P186" s="14">
        <v>14</v>
      </c>
      <c r="Q186" s="14">
        <v>15</v>
      </c>
      <c r="R186" s="14">
        <v>16</v>
      </c>
      <c r="S186" s="14">
        <v>17</v>
      </c>
      <c r="T186" s="14">
        <v>18</v>
      </c>
      <c r="U186" s="14" t="s">
        <v>19</v>
      </c>
      <c r="V186" s="14" t="s">
        <v>2</v>
      </c>
    </row>
    <row r="187" spans="1:22" x14ac:dyDescent="0.2">
      <c r="A187" s="35" t="e">
        <f>'Players by Team'!#REF!</f>
        <v>#REF!</v>
      </c>
      <c r="B187" s="28"/>
      <c r="C187" s="29"/>
      <c r="D187" s="28"/>
      <c r="E187" s="29"/>
      <c r="F187" s="28"/>
      <c r="G187" s="29"/>
      <c r="H187" s="28"/>
      <c r="I187" s="29"/>
      <c r="J187" s="28"/>
      <c r="K187" s="30">
        <f>SUM(B187:J187)</f>
        <v>0</v>
      </c>
      <c r="L187" s="28"/>
      <c r="M187" s="29"/>
      <c r="N187" s="28"/>
      <c r="O187" s="29"/>
      <c r="P187" s="28"/>
      <c r="Q187" s="29"/>
      <c r="R187" s="28"/>
      <c r="S187" s="29"/>
      <c r="T187" s="28"/>
      <c r="U187" s="31">
        <f>SUM(L187:T187)</f>
        <v>0</v>
      </c>
      <c r="V187" s="32">
        <f>K187+U187</f>
        <v>0</v>
      </c>
    </row>
    <row r="188" spans="1:22" x14ac:dyDescent="0.2">
      <c r="A188" s="35" t="e">
        <f>'Players by Team'!#REF!</f>
        <v>#REF!</v>
      </c>
      <c r="B188" s="28"/>
      <c r="C188" s="29"/>
      <c r="D188" s="28"/>
      <c r="E188" s="29"/>
      <c r="F188" s="28"/>
      <c r="G188" s="29"/>
      <c r="H188" s="28"/>
      <c r="I188" s="29"/>
      <c r="J188" s="28"/>
      <c r="K188" s="30">
        <f>SUM(B188:J188)</f>
        <v>0</v>
      </c>
      <c r="L188" s="28"/>
      <c r="M188" s="29"/>
      <c r="N188" s="28"/>
      <c r="O188" s="29"/>
      <c r="P188" s="28"/>
      <c r="Q188" s="29"/>
      <c r="R188" s="28"/>
      <c r="S188" s="29"/>
      <c r="T188" s="28"/>
      <c r="U188" s="31">
        <f>SUM(L188:T188)</f>
        <v>0</v>
      </c>
      <c r="V188" s="32">
        <f>K188+U188</f>
        <v>0</v>
      </c>
    </row>
    <row r="189" spans="1:22" x14ac:dyDescent="0.2">
      <c r="A189" s="35" t="e">
        <f>'Players by Team'!#REF!</f>
        <v>#REF!</v>
      </c>
      <c r="B189" s="28"/>
      <c r="C189" s="29"/>
      <c r="D189" s="28"/>
      <c r="E189" s="29"/>
      <c r="F189" s="28"/>
      <c r="G189" s="29"/>
      <c r="H189" s="28"/>
      <c r="I189" s="29"/>
      <c r="J189" s="28"/>
      <c r="K189" s="30">
        <f>SUM(B189:J189)</f>
        <v>0</v>
      </c>
      <c r="L189" s="28"/>
      <c r="M189" s="29"/>
      <c r="N189" s="28"/>
      <c r="O189" s="29"/>
      <c r="P189" s="28"/>
      <c r="Q189" s="29"/>
      <c r="R189" s="28"/>
      <c r="S189" s="29"/>
      <c r="T189" s="28"/>
      <c r="U189" s="31">
        <f>SUM(L189:T189)</f>
        <v>0</v>
      </c>
      <c r="V189" s="32">
        <f>K189+U189</f>
        <v>0</v>
      </c>
    </row>
    <row r="190" spans="1:22" x14ac:dyDescent="0.2">
      <c r="A190" s="35" t="e">
        <f>'Players by Team'!#REF!</f>
        <v>#REF!</v>
      </c>
      <c r="B190" s="28"/>
      <c r="C190" s="29"/>
      <c r="D190" s="28"/>
      <c r="E190" s="29"/>
      <c r="F190" s="28"/>
      <c r="G190" s="29"/>
      <c r="H190" s="28"/>
      <c r="I190" s="29"/>
      <c r="J190" s="28"/>
      <c r="K190" s="30">
        <f>SUM(B190:J190)</f>
        <v>0</v>
      </c>
      <c r="L190" s="28"/>
      <c r="M190" s="29"/>
      <c r="N190" s="28"/>
      <c r="O190" s="29"/>
      <c r="P190" s="28"/>
      <c r="Q190" s="29"/>
      <c r="R190" s="28"/>
      <c r="S190" s="29"/>
      <c r="T190" s="28"/>
      <c r="U190" s="31">
        <f>SUM(L190:T190)</f>
        <v>0</v>
      </c>
      <c r="V190" s="32">
        <f>K190+U190</f>
        <v>0</v>
      </c>
    </row>
    <row r="191" spans="1:22" x14ac:dyDescent="0.2">
      <c r="A191" s="35" t="e">
        <f>'Players by Team'!#REF!</f>
        <v>#REF!</v>
      </c>
      <c r="B191" s="28"/>
      <c r="C191" s="29"/>
      <c r="D191" s="28"/>
      <c r="E191" s="29"/>
      <c r="F191" s="28"/>
      <c r="G191" s="29"/>
      <c r="H191" s="28"/>
      <c r="I191" s="29"/>
      <c r="J191" s="28"/>
      <c r="K191" s="30">
        <f>SUM(B191:J191)</f>
        <v>0</v>
      </c>
      <c r="L191" s="28"/>
      <c r="M191" s="29"/>
      <c r="N191" s="28"/>
      <c r="O191" s="29"/>
      <c r="P191" s="28"/>
      <c r="Q191" s="29"/>
      <c r="R191" s="28"/>
      <c r="S191" s="29"/>
      <c r="T191" s="28"/>
      <c r="U191" s="31">
        <f>SUM(L191:T191)</f>
        <v>0</v>
      </c>
      <c r="V191" s="32">
        <f>K191+U191</f>
        <v>0</v>
      </c>
    </row>
    <row r="193" spans="1:22" ht="15.75" x14ac:dyDescent="0.25">
      <c r="A193" s="42" t="e">
        <f>'Players by Team'!#REF!</f>
        <v>#REF!</v>
      </c>
      <c r="B193" s="12">
        <v>1</v>
      </c>
      <c r="C193" s="12">
        <v>2</v>
      </c>
      <c r="D193" s="12">
        <v>3</v>
      </c>
      <c r="E193" s="12">
        <v>4</v>
      </c>
      <c r="F193" s="12">
        <v>5</v>
      </c>
      <c r="G193" s="12">
        <v>6</v>
      </c>
      <c r="H193" s="12">
        <v>7</v>
      </c>
      <c r="I193" s="12">
        <v>8</v>
      </c>
      <c r="J193" s="12">
        <v>9</v>
      </c>
      <c r="K193" s="14" t="s">
        <v>18</v>
      </c>
      <c r="L193" s="14">
        <v>10</v>
      </c>
      <c r="M193" s="14">
        <v>11</v>
      </c>
      <c r="N193" s="14">
        <v>12</v>
      </c>
      <c r="O193" s="14">
        <v>13</v>
      </c>
      <c r="P193" s="14">
        <v>14</v>
      </c>
      <c r="Q193" s="14">
        <v>15</v>
      </c>
      <c r="R193" s="14">
        <v>16</v>
      </c>
      <c r="S193" s="14">
        <v>17</v>
      </c>
      <c r="T193" s="14">
        <v>18</v>
      </c>
      <c r="U193" s="14" t="s">
        <v>19</v>
      </c>
      <c r="V193" s="14" t="s">
        <v>2</v>
      </c>
    </row>
    <row r="194" spans="1:22" x14ac:dyDescent="0.2">
      <c r="A194" s="35" t="e">
        <f>'Players by Team'!#REF!</f>
        <v>#REF!</v>
      </c>
      <c r="B194" s="28"/>
      <c r="C194" s="29"/>
      <c r="D194" s="28"/>
      <c r="E194" s="29"/>
      <c r="F194" s="28"/>
      <c r="G194" s="29"/>
      <c r="H194" s="28"/>
      <c r="I194" s="29"/>
      <c r="J194" s="28"/>
      <c r="K194" s="30">
        <f>SUM(B194:J194)</f>
        <v>0</v>
      </c>
      <c r="L194" s="28"/>
      <c r="M194" s="29"/>
      <c r="N194" s="28"/>
      <c r="O194" s="29"/>
      <c r="P194" s="28"/>
      <c r="Q194" s="29"/>
      <c r="R194" s="28"/>
      <c r="S194" s="29"/>
      <c r="T194" s="28"/>
      <c r="U194" s="31">
        <f>SUM(L194:T194)</f>
        <v>0</v>
      </c>
      <c r="V194" s="32">
        <f>K194+U194</f>
        <v>0</v>
      </c>
    </row>
    <row r="195" spans="1:22" x14ac:dyDescent="0.2">
      <c r="A195" s="35" t="e">
        <f>'Players by Team'!#REF!</f>
        <v>#REF!</v>
      </c>
      <c r="B195" s="28"/>
      <c r="C195" s="29"/>
      <c r="D195" s="28"/>
      <c r="E195" s="29"/>
      <c r="F195" s="28"/>
      <c r="G195" s="29"/>
      <c r="H195" s="28"/>
      <c r="I195" s="29"/>
      <c r="J195" s="28"/>
      <c r="K195" s="30">
        <f>SUM(B195:J195)</f>
        <v>0</v>
      </c>
      <c r="L195" s="28"/>
      <c r="M195" s="29"/>
      <c r="N195" s="28"/>
      <c r="O195" s="29"/>
      <c r="P195" s="28"/>
      <c r="Q195" s="29"/>
      <c r="R195" s="28"/>
      <c r="S195" s="29"/>
      <c r="T195" s="28"/>
      <c r="U195" s="31">
        <f>SUM(L195:T195)</f>
        <v>0</v>
      </c>
      <c r="V195" s="32">
        <f>K195+U195</f>
        <v>0</v>
      </c>
    </row>
    <row r="196" spans="1:22" x14ac:dyDescent="0.2">
      <c r="A196" s="35" t="e">
        <f>'Players by Team'!#REF!</f>
        <v>#REF!</v>
      </c>
      <c r="B196" s="28"/>
      <c r="C196" s="29"/>
      <c r="D196" s="28"/>
      <c r="E196" s="29"/>
      <c r="F196" s="28"/>
      <c r="G196" s="29"/>
      <c r="H196" s="28"/>
      <c r="I196" s="29"/>
      <c r="J196" s="28"/>
      <c r="K196" s="30">
        <f>SUM(B196:J196)</f>
        <v>0</v>
      </c>
      <c r="L196" s="28"/>
      <c r="M196" s="29"/>
      <c r="N196" s="28"/>
      <c r="O196" s="29"/>
      <c r="P196" s="28"/>
      <c r="Q196" s="29"/>
      <c r="R196" s="28"/>
      <c r="S196" s="29"/>
      <c r="T196" s="28"/>
      <c r="U196" s="31">
        <f>SUM(L196:T196)</f>
        <v>0</v>
      </c>
      <c r="V196" s="32">
        <f>K196+U196</f>
        <v>0</v>
      </c>
    </row>
    <row r="197" spans="1:22" x14ac:dyDescent="0.2">
      <c r="A197" s="35" t="e">
        <f>'Players by Team'!#REF!</f>
        <v>#REF!</v>
      </c>
      <c r="B197" s="28"/>
      <c r="C197" s="29"/>
      <c r="D197" s="28"/>
      <c r="E197" s="29"/>
      <c r="F197" s="28"/>
      <c r="G197" s="29"/>
      <c r="H197" s="28"/>
      <c r="I197" s="29"/>
      <c r="J197" s="28"/>
      <c r="K197" s="30">
        <f>SUM(B197:J197)</f>
        <v>0</v>
      </c>
      <c r="L197" s="28"/>
      <c r="M197" s="29"/>
      <c r="N197" s="28"/>
      <c r="O197" s="29"/>
      <c r="P197" s="28"/>
      <c r="Q197" s="29"/>
      <c r="R197" s="28"/>
      <c r="S197" s="29"/>
      <c r="T197" s="28"/>
      <c r="U197" s="31">
        <f>SUM(L197:T197)</f>
        <v>0</v>
      </c>
      <c r="V197" s="32">
        <f>K197+U197</f>
        <v>0</v>
      </c>
    </row>
    <row r="198" spans="1:22" x14ac:dyDescent="0.2">
      <c r="A198" s="35" t="e">
        <f>'Players by Team'!#REF!</f>
        <v>#REF!</v>
      </c>
      <c r="B198" s="28"/>
      <c r="C198" s="29"/>
      <c r="D198" s="28"/>
      <c r="E198" s="29"/>
      <c r="F198" s="28"/>
      <c r="G198" s="29"/>
      <c r="H198" s="28"/>
      <c r="I198" s="29"/>
      <c r="J198" s="28"/>
      <c r="K198" s="30">
        <f>SUM(B198:J198)</f>
        <v>0</v>
      </c>
      <c r="L198" s="28"/>
      <c r="M198" s="29"/>
      <c r="N198" s="28"/>
      <c r="O198" s="29"/>
      <c r="P198" s="28"/>
      <c r="Q198" s="29"/>
      <c r="R198" s="28"/>
      <c r="S198" s="29"/>
      <c r="T198" s="28"/>
      <c r="U198" s="31">
        <f>SUM(L198:T198)</f>
        <v>0</v>
      </c>
      <c r="V198" s="32">
        <f>K198+U198</f>
        <v>0</v>
      </c>
    </row>
    <row r="200" spans="1:22" ht="15.75" x14ac:dyDescent="0.25">
      <c r="A200" s="42" t="e">
        <f>'Players by Team'!#REF!</f>
        <v>#REF!</v>
      </c>
      <c r="B200" s="12">
        <v>1</v>
      </c>
      <c r="C200" s="12">
        <v>2</v>
      </c>
      <c r="D200" s="12">
        <v>3</v>
      </c>
      <c r="E200" s="12">
        <v>4</v>
      </c>
      <c r="F200" s="12">
        <v>5</v>
      </c>
      <c r="G200" s="12">
        <v>6</v>
      </c>
      <c r="H200" s="12">
        <v>7</v>
      </c>
      <c r="I200" s="12">
        <v>8</v>
      </c>
      <c r="J200" s="12">
        <v>9</v>
      </c>
      <c r="K200" s="14" t="s">
        <v>18</v>
      </c>
      <c r="L200" s="14">
        <v>10</v>
      </c>
      <c r="M200" s="14">
        <v>11</v>
      </c>
      <c r="N200" s="14">
        <v>12</v>
      </c>
      <c r="O200" s="14">
        <v>13</v>
      </c>
      <c r="P200" s="14">
        <v>14</v>
      </c>
      <c r="Q200" s="14">
        <v>15</v>
      </c>
      <c r="R200" s="14">
        <v>16</v>
      </c>
      <c r="S200" s="14">
        <v>17</v>
      </c>
      <c r="T200" s="14">
        <v>18</v>
      </c>
      <c r="U200" s="14" t="s">
        <v>19</v>
      </c>
      <c r="V200" s="14" t="s">
        <v>2</v>
      </c>
    </row>
    <row r="201" spans="1:22" x14ac:dyDescent="0.2">
      <c r="A201" s="35" t="e">
        <f>'Players by Team'!#REF!</f>
        <v>#REF!</v>
      </c>
      <c r="B201" s="28"/>
      <c r="C201" s="29"/>
      <c r="D201" s="28"/>
      <c r="E201" s="29"/>
      <c r="F201" s="28"/>
      <c r="G201" s="29"/>
      <c r="H201" s="28"/>
      <c r="I201" s="29"/>
      <c r="J201" s="28"/>
      <c r="K201" s="30">
        <f>SUM(B201:J201)</f>
        <v>0</v>
      </c>
      <c r="L201" s="28"/>
      <c r="M201" s="29"/>
      <c r="N201" s="28"/>
      <c r="O201" s="29"/>
      <c r="P201" s="28"/>
      <c r="Q201" s="29"/>
      <c r="R201" s="28"/>
      <c r="S201" s="29"/>
      <c r="T201" s="28"/>
      <c r="U201" s="31">
        <f>SUM(L201:T201)</f>
        <v>0</v>
      </c>
      <c r="V201" s="32">
        <f>K201+U201</f>
        <v>0</v>
      </c>
    </row>
    <row r="202" spans="1:22" x14ac:dyDescent="0.2">
      <c r="A202" s="35" t="e">
        <f>'Players by Team'!#REF!</f>
        <v>#REF!</v>
      </c>
      <c r="B202" s="28"/>
      <c r="C202" s="29"/>
      <c r="D202" s="28"/>
      <c r="E202" s="29"/>
      <c r="F202" s="28"/>
      <c r="G202" s="29"/>
      <c r="H202" s="28"/>
      <c r="I202" s="29"/>
      <c r="J202" s="28"/>
      <c r="K202" s="30">
        <f>SUM(B202:J202)</f>
        <v>0</v>
      </c>
      <c r="L202" s="28"/>
      <c r="M202" s="29"/>
      <c r="N202" s="28"/>
      <c r="O202" s="29"/>
      <c r="P202" s="28"/>
      <c r="Q202" s="29"/>
      <c r="R202" s="28"/>
      <c r="S202" s="29"/>
      <c r="T202" s="28"/>
      <c r="U202" s="31">
        <f>SUM(L202:T202)</f>
        <v>0</v>
      </c>
      <c r="V202" s="32">
        <f>K202+U202</f>
        <v>0</v>
      </c>
    </row>
    <row r="203" spans="1:22" x14ac:dyDescent="0.2">
      <c r="A203" s="35" t="e">
        <f>'Players by Team'!#REF!</f>
        <v>#REF!</v>
      </c>
      <c r="B203" s="28"/>
      <c r="C203" s="29"/>
      <c r="D203" s="28"/>
      <c r="E203" s="29"/>
      <c r="F203" s="28"/>
      <c r="G203" s="29"/>
      <c r="H203" s="28"/>
      <c r="I203" s="29"/>
      <c r="J203" s="28"/>
      <c r="K203" s="30">
        <f>SUM(B203:J203)</f>
        <v>0</v>
      </c>
      <c r="L203" s="28"/>
      <c r="M203" s="29"/>
      <c r="N203" s="28"/>
      <c r="O203" s="29"/>
      <c r="P203" s="28"/>
      <c r="Q203" s="29"/>
      <c r="R203" s="28"/>
      <c r="S203" s="29"/>
      <c r="T203" s="28"/>
      <c r="U203" s="31">
        <f>SUM(L203:T203)</f>
        <v>0</v>
      </c>
      <c r="V203" s="32">
        <f>K203+U203</f>
        <v>0</v>
      </c>
    </row>
    <row r="204" spans="1:22" x14ac:dyDescent="0.2">
      <c r="A204" s="35" t="e">
        <f>'Players by Team'!#REF!</f>
        <v>#REF!</v>
      </c>
      <c r="B204" s="28"/>
      <c r="C204" s="29"/>
      <c r="D204" s="28"/>
      <c r="E204" s="29"/>
      <c r="F204" s="28"/>
      <c r="G204" s="29"/>
      <c r="H204" s="28"/>
      <c r="I204" s="29"/>
      <c r="J204" s="28"/>
      <c r="K204" s="30">
        <f>SUM(B204:J204)</f>
        <v>0</v>
      </c>
      <c r="L204" s="28"/>
      <c r="M204" s="29"/>
      <c r="N204" s="28"/>
      <c r="O204" s="29"/>
      <c r="P204" s="28"/>
      <c r="Q204" s="29"/>
      <c r="R204" s="28"/>
      <c r="S204" s="29"/>
      <c r="T204" s="28"/>
      <c r="U204" s="31">
        <f>SUM(L204:T204)</f>
        <v>0</v>
      </c>
      <c r="V204" s="32">
        <f>K204+U204</f>
        <v>0</v>
      </c>
    </row>
    <row r="205" spans="1:22" x14ac:dyDescent="0.2">
      <c r="A205" s="35" t="e">
        <f>'Players by Team'!#REF!</f>
        <v>#REF!</v>
      </c>
      <c r="B205" s="28"/>
      <c r="C205" s="29"/>
      <c r="D205" s="28"/>
      <c r="E205" s="29"/>
      <c r="F205" s="28"/>
      <c r="G205" s="29"/>
      <c r="H205" s="28"/>
      <c r="I205" s="29"/>
      <c r="J205" s="28"/>
      <c r="K205" s="30">
        <f>SUM(B205:J205)</f>
        <v>0</v>
      </c>
      <c r="L205" s="28"/>
      <c r="M205" s="29"/>
      <c r="N205" s="28"/>
      <c r="O205" s="29"/>
      <c r="P205" s="28"/>
      <c r="Q205" s="29"/>
      <c r="R205" s="28"/>
      <c r="S205" s="29"/>
      <c r="T205" s="28"/>
      <c r="U205" s="31">
        <f>SUM(L205:T205)</f>
        <v>0</v>
      </c>
      <c r="V205" s="32">
        <f>K205+U205</f>
        <v>0</v>
      </c>
    </row>
    <row r="207" spans="1:22" ht="15.75" x14ac:dyDescent="0.25">
      <c r="A207" s="42" t="e">
        <f>'Players by Team'!#REF!</f>
        <v>#REF!</v>
      </c>
      <c r="B207" s="12">
        <v>1</v>
      </c>
      <c r="C207" s="12">
        <v>2</v>
      </c>
      <c r="D207" s="12">
        <v>3</v>
      </c>
      <c r="E207" s="12">
        <v>4</v>
      </c>
      <c r="F207" s="12">
        <v>5</v>
      </c>
      <c r="G207" s="12">
        <v>6</v>
      </c>
      <c r="H207" s="12">
        <v>7</v>
      </c>
      <c r="I207" s="12">
        <v>8</v>
      </c>
      <c r="J207" s="12">
        <v>9</v>
      </c>
      <c r="K207" s="14" t="s">
        <v>18</v>
      </c>
      <c r="L207" s="14">
        <v>10</v>
      </c>
      <c r="M207" s="14">
        <v>11</v>
      </c>
      <c r="N207" s="14">
        <v>12</v>
      </c>
      <c r="O207" s="14">
        <v>13</v>
      </c>
      <c r="P207" s="14">
        <v>14</v>
      </c>
      <c r="Q207" s="14">
        <v>15</v>
      </c>
      <c r="R207" s="14">
        <v>16</v>
      </c>
      <c r="S207" s="14">
        <v>17</v>
      </c>
      <c r="T207" s="14">
        <v>18</v>
      </c>
      <c r="U207" s="14" t="s">
        <v>19</v>
      </c>
      <c r="V207" s="14" t="s">
        <v>2</v>
      </c>
    </row>
    <row r="208" spans="1:22" x14ac:dyDescent="0.2">
      <c r="A208" s="35" t="e">
        <f>'Players by Team'!#REF!</f>
        <v>#REF!</v>
      </c>
      <c r="B208" s="28"/>
      <c r="C208" s="29"/>
      <c r="D208" s="28"/>
      <c r="E208" s="29"/>
      <c r="F208" s="28"/>
      <c r="G208" s="29"/>
      <c r="H208" s="28"/>
      <c r="I208" s="29"/>
      <c r="J208" s="28"/>
      <c r="K208" s="30">
        <f>SUM(B208:J208)</f>
        <v>0</v>
      </c>
      <c r="L208" s="28"/>
      <c r="M208" s="29"/>
      <c r="N208" s="28"/>
      <c r="O208" s="29"/>
      <c r="P208" s="28"/>
      <c r="Q208" s="29"/>
      <c r="R208" s="28"/>
      <c r="S208" s="29"/>
      <c r="T208" s="28"/>
      <c r="U208" s="31">
        <f>SUM(L208:T208)</f>
        <v>0</v>
      </c>
      <c r="V208" s="32">
        <f>K208+U208</f>
        <v>0</v>
      </c>
    </row>
    <row r="209" spans="1:22" x14ac:dyDescent="0.2">
      <c r="A209" s="35" t="e">
        <f>'Players by Team'!#REF!</f>
        <v>#REF!</v>
      </c>
      <c r="B209" s="28"/>
      <c r="C209" s="29"/>
      <c r="D209" s="28"/>
      <c r="E209" s="29"/>
      <c r="F209" s="28"/>
      <c r="G209" s="29"/>
      <c r="H209" s="28"/>
      <c r="I209" s="29"/>
      <c r="J209" s="28"/>
      <c r="K209" s="30">
        <f>SUM(B209:J209)</f>
        <v>0</v>
      </c>
      <c r="L209" s="28"/>
      <c r="M209" s="29"/>
      <c r="N209" s="28"/>
      <c r="O209" s="29"/>
      <c r="P209" s="28"/>
      <c r="Q209" s="29"/>
      <c r="R209" s="28"/>
      <c r="S209" s="29"/>
      <c r="T209" s="28"/>
      <c r="U209" s="31">
        <f>SUM(L209:T209)</f>
        <v>0</v>
      </c>
      <c r="V209" s="32">
        <f>K209+U209</f>
        <v>0</v>
      </c>
    </row>
    <row r="210" spans="1:22" x14ac:dyDescent="0.2">
      <c r="A210" s="35" t="e">
        <f>'Players by Team'!#REF!</f>
        <v>#REF!</v>
      </c>
      <c r="B210" s="28"/>
      <c r="C210" s="29"/>
      <c r="D210" s="28"/>
      <c r="E210" s="29"/>
      <c r="F210" s="28"/>
      <c r="G210" s="29"/>
      <c r="H210" s="28"/>
      <c r="I210" s="29"/>
      <c r="J210" s="28"/>
      <c r="K210" s="30">
        <f>SUM(B210:J210)</f>
        <v>0</v>
      </c>
      <c r="L210" s="28"/>
      <c r="M210" s="29"/>
      <c r="N210" s="28"/>
      <c r="O210" s="29"/>
      <c r="P210" s="28"/>
      <c r="Q210" s="29"/>
      <c r="R210" s="28"/>
      <c r="S210" s="29"/>
      <c r="T210" s="28"/>
      <c r="U210" s="31">
        <f>SUM(L210:T210)</f>
        <v>0</v>
      </c>
      <c r="V210" s="32">
        <f>K210+U210</f>
        <v>0</v>
      </c>
    </row>
    <row r="211" spans="1:22" x14ac:dyDescent="0.2">
      <c r="A211" s="35" t="e">
        <f>'Players by Team'!#REF!</f>
        <v>#REF!</v>
      </c>
      <c r="B211" s="28"/>
      <c r="C211" s="29"/>
      <c r="D211" s="28"/>
      <c r="E211" s="29"/>
      <c r="F211" s="28"/>
      <c r="G211" s="29"/>
      <c r="H211" s="28"/>
      <c r="I211" s="29"/>
      <c r="J211" s="28"/>
      <c r="K211" s="30">
        <f>SUM(B211:J211)</f>
        <v>0</v>
      </c>
      <c r="L211" s="28"/>
      <c r="M211" s="29"/>
      <c r="N211" s="28"/>
      <c r="O211" s="29"/>
      <c r="P211" s="28"/>
      <c r="Q211" s="29"/>
      <c r="R211" s="28"/>
      <c r="S211" s="29"/>
      <c r="T211" s="28"/>
      <c r="U211" s="31">
        <f>SUM(L211:T211)</f>
        <v>0</v>
      </c>
      <c r="V211" s="32">
        <f>K211+U211</f>
        <v>0</v>
      </c>
    </row>
    <row r="212" spans="1:22" x14ac:dyDescent="0.2">
      <c r="A212" s="35" t="e">
        <f>'Players by Team'!#REF!</f>
        <v>#REF!</v>
      </c>
      <c r="B212" s="28"/>
      <c r="C212" s="29"/>
      <c r="D212" s="28"/>
      <c r="E212" s="29"/>
      <c r="F212" s="28"/>
      <c r="G212" s="29"/>
      <c r="H212" s="28"/>
      <c r="I212" s="29"/>
      <c r="J212" s="28"/>
      <c r="K212" s="30">
        <f>SUM(B212:J212)</f>
        <v>0</v>
      </c>
      <c r="L212" s="28"/>
      <c r="M212" s="29"/>
      <c r="N212" s="28"/>
      <c r="O212" s="29"/>
      <c r="P212" s="28"/>
      <c r="Q212" s="29"/>
      <c r="R212" s="28"/>
      <c r="S212" s="29"/>
      <c r="T212" s="28"/>
      <c r="U212" s="31">
        <f>SUM(L212:T212)</f>
        <v>0</v>
      </c>
      <c r="V212" s="32">
        <f>K212+U212</f>
        <v>0</v>
      </c>
    </row>
    <row r="214" spans="1:22" ht="15.75" x14ac:dyDescent="0.25">
      <c r="A214" s="42" t="e">
        <f>'Players by Team'!#REF!</f>
        <v>#REF!</v>
      </c>
      <c r="B214" s="12">
        <v>1</v>
      </c>
      <c r="C214" s="12">
        <v>2</v>
      </c>
      <c r="D214" s="12">
        <v>3</v>
      </c>
      <c r="E214" s="12">
        <v>4</v>
      </c>
      <c r="F214" s="12">
        <v>5</v>
      </c>
      <c r="G214" s="12">
        <v>6</v>
      </c>
      <c r="H214" s="12">
        <v>7</v>
      </c>
      <c r="I214" s="12">
        <v>8</v>
      </c>
      <c r="J214" s="12">
        <v>9</v>
      </c>
      <c r="K214" s="14" t="s">
        <v>18</v>
      </c>
      <c r="L214" s="14">
        <v>10</v>
      </c>
      <c r="M214" s="14">
        <v>11</v>
      </c>
      <c r="N214" s="14">
        <v>12</v>
      </c>
      <c r="O214" s="14">
        <v>13</v>
      </c>
      <c r="P214" s="14">
        <v>14</v>
      </c>
      <c r="Q214" s="14">
        <v>15</v>
      </c>
      <c r="R214" s="14">
        <v>16</v>
      </c>
      <c r="S214" s="14">
        <v>17</v>
      </c>
      <c r="T214" s="14">
        <v>18</v>
      </c>
      <c r="U214" s="14" t="s">
        <v>19</v>
      </c>
      <c r="V214" s="14" t="s">
        <v>2</v>
      </c>
    </row>
    <row r="215" spans="1:22" x14ac:dyDescent="0.2">
      <c r="A215" s="35" t="e">
        <f>'Players by Team'!#REF!</f>
        <v>#REF!</v>
      </c>
      <c r="B215" s="28"/>
      <c r="C215" s="29"/>
      <c r="D215" s="28"/>
      <c r="E215" s="29"/>
      <c r="F215" s="28"/>
      <c r="G215" s="29"/>
      <c r="H215" s="28"/>
      <c r="I215" s="29"/>
      <c r="J215" s="28"/>
      <c r="K215" s="30">
        <f>SUM(B215:J215)</f>
        <v>0</v>
      </c>
      <c r="L215" s="28"/>
      <c r="M215" s="29"/>
      <c r="N215" s="28"/>
      <c r="O215" s="29"/>
      <c r="P215" s="28"/>
      <c r="Q215" s="29"/>
      <c r="R215" s="28"/>
      <c r="S215" s="29"/>
      <c r="T215" s="28"/>
      <c r="U215" s="31">
        <f>SUM(L215:T215)</f>
        <v>0</v>
      </c>
      <c r="V215" s="32">
        <f>K215+U215</f>
        <v>0</v>
      </c>
    </row>
    <row r="216" spans="1:22" x14ac:dyDescent="0.2">
      <c r="A216" s="35" t="e">
        <f>'Players by Team'!#REF!</f>
        <v>#REF!</v>
      </c>
      <c r="B216" s="28"/>
      <c r="C216" s="29"/>
      <c r="D216" s="28"/>
      <c r="E216" s="29"/>
      <c r="F216" s="28"/>
      <c r="G216" s="29"/>
      <c r="H216" s="28"/>
      <c r="I216" s="29"/>
      <c r="J216" s="28"/>
      <c r="K216" s="30">
        <f>SUM(B216:J216)</f>
        <v>0</v>
      </c>
      <c r="L216" s="28"/>
      <c r="M216" s="29"/>
      <c r="N216" s="28"/>
      <c r="O216" s="29"/>
      <c r="P216" s="28"/>
      <c r="Q216" s="29"/>
      <c r="R216" s="28"/>
      <c r="S216" s="29"/>
      <c r="T216" s="28"/>
      <c r="U216" s="31">
        <f>SUM(L216:T216)</f>
        <v>0</v>
      </c>
      <c r="V216" s="32">
        <f>K216+U216</f>
        <v>0</v>
      </c>
    </row>
    <row r="217" spans="1:22" x14ac:dyDescent="0.2">
      <c r="A217" s="35" t="e">
        <f>'Players by Team'!#REF!</f>
        <v>#REF!</v>
      </c>
      <c r="B217" s="28"/>
      <c r="C217" s="29"/>
      <c r="D217" s="28"/>
      <c r="E217" s="29"/>
      <c r="F217" s="28"/>
      <c r="G217" s="29"/>
      <c r="H217" s="28"/>
      <c r="I217" s="29"/>
      <c r="J217" s="28"/>
      <c r="K217" s="30">
        <f>SUM(B217:J217)</f>
        <v>0</v>
      </c>
      <c r="L217" s="28"/>
      <c r="M217" s="29"/>
      <c r="N217" s="28"/>
      <c r="O217" s="29"/>
      <c r="P217" s="28"/>
      <c r="Q217" s="29"/>
      <c r="R217" s="28"/>
      <c r="S217" s="29"/>
      <c r="T217" s="28"/>
      <c r="U217" s="31">
        <f>SUM(L217:T217)</f>
        <v>0</v>
      </c>
      <c r="V217" s="32">
        <f>K217+U217</f>
        <v>0</v>
      </c>
    </row>
    <row r="218" spans="1:22" x14ac:dyDescent="0.2">
      <c r="A218" s="35" t="e">
        <f>'Players by Team'!#REF!</f>
        <v>#REF!</v>
      </c>
      <c r="B218" s="28"/>
      <c r="C218" s="29"/>
      <c r="D218" s="28"/>
      <c r="E218" s="29"/>
      <c r="F218" s="28"/>
      <c r="G218" s="29"/>
      <c r="H218" s="28"/>
      <c r="I218" s="29"/>
      <c r="J218" s="28"/>
      <c r="K218" s="30">
        <f>SUM(B218:J218)</f>
        <v>0</v>
      </c>
      <c r="L218" s="28"/>
      <c r="M218" s="29"/>
      <c r="N218" s="28"/>
      <c r="O218" s="29"/>
      <c r="P218" s="28"/>
      <c r="Q218" s="29"/>
      <c r="R218" s="28"/>
      <c r="S218" s="29"/>
      <c r="T218" s="28"/>
      <c r="U218" s="31">
        <f>SUM(L218:T218)</f>
        <v>0</v>
      </c>
      <c r="V218" s="32">
        <f>K218+U218</f>
        <v>0</v>
      </c>
    </row>
    <row r="219" spans="1:22" x14ac:dyDescent="0.2">
      <c r="A219" s="35" t="e">
        <f>'Players by Team'!#REF!</f>
        <v>#REF!</v>
      </c>
      <c r="B219" s="28"/>
      <c r="C219" s="29"/>
      <c r="D219" s="28"/>
      <c r="E219" s="29"/>
      <c r="F219" s="28"/>
      <c r="G219" s="29"/>
      <c r="H219" s="28"/>
      <c r="I219" s="29"/>
      <c r="J219" s="28"/>
      <c r="K219" s="30">
        <f>SUM(B219:J219)</f>
        <v>0</v>
      </c>
      <c r="L219" s="28"/>
      <c r="M219" s="29"/>
      <c r="N219" s="28"/>
      <c r="O219" s="29"/>
      <c r="P219" s="28"/>
      <c r="Q219" s="29"/>
      <c r="R219" s="28"/>
      <c r="S219" s="29"/>
      <c r="T219" s="28"/>
      <c r="U219" s="31">
        <f>SUM(L219:T219)</f>
        <v>0</v>
      </c>
      <c r="V219" s="32">
        <f>K219+U219</f>
        <v>0</v>
      </c>
    </row>
    <row r="221" spans="1:22" ht="15.75" x14ac:dyDescent="0.25">
      <c r="A221" s="42" t="e">
        <f>#REF!</f>
        <v>#REF!</v>
      </c>
      <c r="B221" s="12">
        <v>1</v>
      </c>
      <c r="C221" s="12">
        <v>2</v>
      </c>
      <c r="D221" s="12">
        <v>3</v>
      </c>
      <c r="E221" s="12">
        <v>4</v>
      </c>
      <c r="F221" s="12">
        <v>5</v>
      </c>
      <c r="G221" s="12">
        <v>6</v>
      </c>
      <c r="H221" s="12">
        <v>7</v>
      </c>
      <c r="I221" s="12">
        <v>8</v>
      </c>
      <c r="J221" s="12">
        <v>9</v>
      </c>
      <c r="K221" s="14" t="s">
        <v>18</v>
      </c>
      <c r="L221" s="14">
        <v>10</v>
      </c>
      <c r="M221" s="14">
        <v>11</v>
      </c>
      <c r="N221" s="14">
        <v>12</v>
      </c>
      <c r="O221" s="14">
        <v>13</v>
      </c>
      <c r="P221" s="14">
        <v>14</v>
      </c>
      <c r="Q221" s="14">
        <v>15</v>
      </c>
      <c r="R221" s="14">
        <v>16</v>
      </c>
      <c r="S221" s="14">
        <v>17</v>
      </c>
      <c r="T221" s="14">
        <v>18</v>
      </c>
      <c r="U221" s="14" t="s">
        <v>19</v>
      </c>
      <c r="V221" s="14" t="s">
        <v>2</v>
      </c>
    </row>
    <row r="222" spans="1:22" x14ac:dyDescent="0.2">
      <c r="A222" s="35" t="e">
        <f>#REF!</f>
        <v>#REF!</v>
      </c>
      <c r="B222" s="28"/>
      <c r="C222" s="29"/>
      <c r="D222" s="28"/>
      <c r="E222" s="29"/>
      <c r="F222" s="28"/>
      <c r="G222" s="29"/>
      <c r="H222" s="28"/>
      <c r="I222" s="29"/>
      <c r="J222" s="28"/>
      <c r="K222" s="30">
        <f>SUM(B222:J222)</f>
        <v>0</v>
      </c>
      <c r="L222" s="28"/>
      <c r="M222" s="29"/>
      <c r="N222" s="28"/>
      <c r="O222" s="29"/>
      <c r="P222" s="28"/>
      <c r="Q222" s="29"/>
      <c r="R222" s="28"/>
      <c r="S222" s="29"/>
      <c r="T222" s="28"/>
      <c r="U222" s="31">
        <f>SUM(L222:T222)</f>
        <v>0</v>
      </c>
      <c r="V222" s="32">
        <f>K222+U222</f>
        <v>0</v>
      </c>
    </row>
    <row r="223" spans="1:22" x14ac:dyDescent="0.2">
      <c r="A223" s="35" t="e">
        <f>#REF!</f>
        <v>#REF!</v>
      </c>
      <c r="B223" s="28"/>
      <c r="C223" s="29"/>
      <c r="D223" s="28"/>
      <c r="E223" s="29"/>
      <c r="F223" s="28"/>
      <c r="G223" s="29"/>
      <c r="H223" s="28"/>
      <c r="I223" s="29"/>
      <c r="J223" s="28"/>
      <c r="K223" s="30">
        <f>SUM(B223:J223)</f>
        <v>0</v>
      </c>
      <c r="L223" s="28"/>
      <c r="M223" s="29"/>
      <c r="N223" s="28"/>
      <c r="O223" s="29"/>
      <c r="P223" s="28"/>
      <c r="Q223" s="29"/>
      <c r="R223" s="28"/>
      <c r="S223" s="29"/>
      <c r="T223" s="28"/>
      <c r="U223" s="31">
        <f>SUM(L223:T223)</f>
        <v>0</v>
      </c>
      <c r="V223" s="32">
        <f>K223+U223</f>
        <v>0</v>
      </c>
    </row>
    <row r="224" spans="1:22" x14ac:dyDescent="0.2">
      <c r="A224" s="35" t="e">
        <f>#REF!</f>
        <v>#REF!</v>
      </c>
      <c r="B224" s="28"/>
      <c r="C224" s="29"/>
      <c r="D224" s="28"/>
      <c r="E224" s="29"/>
      <c r="F224" s="28"/>
      <c r="G224" s="29"/>
      <c r="H224" s="28"/>
      <c r="I224" s="29"/>
      <c r="J224" s="28"/>
      <c r="K224" s="30">
        <f>SUM(B224:J224)</f>
        <v>0</v>
      </c>
      <c r="L224" s="28"/>
      <c r="M224" s="29"/>
      <c r="N224" s="28"/>
      <c r="O224" s="29"/>
      <c r="P224" s="28"/>
      <c r="Q224" s="29"/>
      <c r="R224" s="28"/>
      <c r="S224" s="29"/>
      <c r="T224" s="28"/>
      <c r="U224" s="31">
        <f>SUM(L224:T224)</f>
        <v>0</v>
      </c>
      <c r="V224" s="32">
        <f>K224+U224</f>
        <v>0</v>
      </c>
    </row>
    <row r="225" spans="1:22" x14ac:dyDescent="0.2">
      <c r="A225" s="35" t="e">
        <f>#REF!</f>
        <v>#REF!</v>
      </c>
      <c r="B225" s="28"/>
      <c r="C225" s="29"/>
      <c r="D225" s="28"/>
      <c r="E225" s="29"/>
      <c r="F225" s="28"/>
      <c r="G225" s="29"/>
      <c r="H225" s="28"/>
      <c r="I225" s="29"/>
      <c r="J225" s="28"/>
      <c r="K225" s="30">
        <f>SUM(B225:J225)</f>
        <v>0</v>
      </c>
      <c r="L225" s="28"/>
      <c r="M225" s="29"/>
      <c r="N225" s="28"/>
      <c r="O225" s="29"/>
      <c r="P225" s="28"/>
      <c r="Q225" s="29"/>
      <c r="R225" s="28"/>
      <c r="S225" s="29"/>
      <c r="T225" s="28"/>
      <c r="U225" s="31">
        <f>SUM(L225:T225)</f>
        <v>0</v>
      </c>
      <c r="V225" s="32">
        <f>K225+U225</f>
        <v>0</v>
      </c>
    </row>
    <row r="226" spans="1:22" x14ac:dyDescent="0.2">
      <c r="A226" s="35" t="e">
        <f>#REF!</f>
        <v>#REF!</v>
      </c>
      <c r="B226" s="28"/>
      <c r="C226" s="29"/>
      <c r="D226" s="28"/>
      <c r="E226" s="29"/>
      <c r="F226" s="28"/>
      <c r="G226" s="29"/>
      <c r="H226" s="28"/>
      <c r="I226" s="29"/>
      <c r="J226" s="28"/>
      <c r="K226" s="30">
        <f>SUM(B226:J226)</f>
        <v>0</v>
      </c>
      <c r="L226" s="28"/>
      <c r="M226" s="29"/>
      <c r="N226" s="28"/>
      <c r="O226" s="29"/>
      <c r="P226" s="28"/>
      <c r="Q226" s="29"/>
      <c r="R226" s="28"/>
      <c r="S226" s="29"/>
      <c r="T226" s="28"/>
      <c r="U226" s="31">
        <f>SUM(L226:T226)</f>
        <v>0</v>
      </c>
      <c r="V226" s="32">
        <f>K226+U226</f>
        <v>0</v>
      </c>
    </row>
    <row r="228" spans="1:22" ht="15.75" x14ac:dyDescent="0.25">
      <c r="A228" s="42" t="e">
        <f>#REF!</f>
        <v>#REF!</v>
      </c>
      <c r="B228" s="12">
        <v>1</v>
      </c>
      <c r="C228" s="12">
        <v>2</v>
      </c>
      <c r="D228" s="12">
        <v>3</v>
      </c>
      <c r="E228" s="12">
        <v>4</v>
      </c>
      <c r="F228" s="12">
        <v>5</v>
      </c>
      <c r="G228" s="12">
        <v>6</v>
      </c>
      <c r="H228" s="12">
        <v>7</v>
      </c>
      <c r="I228" s="12">
        <v>8</v>
      </c>
      <c r="J228" s="12">
        <v>9</v>
      </c>
      <c r="K228" s="14" t="s">
        <v>18</v>
      </c>
      <c r="L228" s="14">
        <v>10</v>
      </c>
      <c r="M228" s="14">
        <v>11</v>
      </c>
      <c r="N228" s="14">
        <v>12</v>
      </c>
      <c r="O228" s="14">
        <v>13</v>
      </c>
      <c r="P228" s="14">
        <v>14</v>
      </c>
      <c r="Q228" s="14">
        <v>15</v>
      </c>
      <c r="R228" s="14">
        <v>16</v>
      </c>
      <c r="S228" s="14">
        <v>17</v>
      </c>
      <c r="T228" s="14">
        <v>18</v>
      </c>
      <c r="U228" s="14" t="s">
        <v>19</v>
      </c>
      <c r="V228" s="14" t="s">
        <v>2</v>
      </c>
    </row>
    <row r="229" spans="1:22" x14ac:dyDescent="0.2">
      <c r="A229" s="35" t="e">
        <f>#REF!</f>
        <v>#REF!</v>
      </c>
      <c r="B229" s="28"/>
      <c r="C229" s="29"/>
      <c r="D229" s="28"/>
      <c r="E229" s="29"/>
      <c r="F229" s="28"/>
      <c r="G229" s="29"/>
      <c r="H229" s="28"/>
      <c r="I229" s="29"/>
      <c r="J229" s="28"/>
      <c r="K229" s="30">
        <f>SUM(B229:J229)</f>
        <v>0</v>
      </c>
      <c r="L229" s="28"/>
      <c r="M229" s="29"/>
      <c r="N229" s="28"/>
      <c r="O229" s="29"/>
      <c r="P229" s="28"/>
      <c r="Q229" s="29"/>
      <c r="R229" s="28"/>
      <c r="S229" s="29"/>
      <c r="T229" s="28"/>
      <c r="U229" s="31">
        <f>SUM(L229:T229)</f>
        <v>0</v>
      </c>
      <c r="V229" s="32">
        <f>K229+U229</f>
        <v>0</v>
      </c>
    </row>
    <row r="230" spans="1:22" x14ac:dyDescent="0.2">
      <c r="A230" s="35" t="e">
        <f>#REF!</f>
        <v>#REF!</v>
      </c>
      <c r="B230" s="28"/>
      <c r="C230" s="29"/>
      <c r="D230" s="28"/>
      <c r="E230" s="29"/>
      <c r="F230" s="28"/>
      <c r="G230" s="29"/>
      <c r="H230" s="28"/>
      <c r="I230" s="29"/>
      <c r="J230" s="28"/>
      <c r="K230" s="30">
        <f>SUM(B230:J230)</f>
        <v>0</v>
      </c>
      <c r="L230" s="28"/>
      <c r="M230" s="29"/>
      <c r="N230" s="28"/>
      <c r="O230" s="29"/>
      <c r="P230" s="28"/>
      <c r="Q230" s="29"/>
      <c r="R230" s="28"/>
      <c r="S230" s="29"/>
      <c r="T230" s="28"/>
      <c r="U230" s="31">
        <f>SUM(L230:T230)</f>
        <v>0</v>
      </c>
      <c r="V230" s="32">
        <f>K230+U230</f>
        <v>0</v>
      </c>
    </row>
    <row r="231" spans="1:22" x14ac:dyDescent="0.2">
      <c r="A231" s="35" t="e">
        <f>#REF!</f>
        <v>#REF!</v>
      </c>
      <c r="B231" s="28"/>
      <c r="C231" s="29"/>
      <c r="D231" s="28"/>
      <c r="E231" s="29"/>
      <c r="F231" s="28"/>
      <c r="G231" s="29"/>
      <c r="H231" s="28"/>
      <c r="I231" s="29"/>
      <c r="J231" s="28"/>
      <c r="K231" s="30">
        <f>SUM(B231:J231)</f>
        <v>0</v>
      </c>
      <c r="L231" s="28"/>
      <c r="M231" s="29"/>
      <c r="N231" s="28"/>
      <c r="O231" s="29"/>
      <c r="P231" s="28"/>
      <c r="Q231" s="29"/>
      <c r="R231" s="28"/>
      <c r="S231" s="29"/>
      <c r="T231" s="28"/>
      <c r="U231" s="31">
        <f>SUM(L231:T231)</f>
        <v>0</v>
      </c>
      <c r="V231" s="32">
        <f>K231+U231</f>
        <v>0</v>
      </c>
    </row>
    <row r="232" spans="1:22" x14ac:dyDescent="0.2">
      <c r="A232" s="35" t="e">
        <f>#REF!</f>
        <v>#REF!</v>
      </c>
      <c r="B232" s="28"/>
      <c r="C232" s="29"/>
      <c r="D232" s="28"/>
      <c r="E232" s="29"/>
      <c r="F232" s="28"/>
      <c r="G232" s="29"/>
      <c r="H232" s="28"/>
      <c r="I232" s="29"/>
      <c r="J232" s="28"/>
      <c r="K232" s="30">
        <f>SUM(B232:J232)</f>
        <v>0</v>
      </c>
      <c r="L232" s="28"/>
      <c r="M232" s="29"/>
      <c r="N232" s="28"/>
      <c r="O232" s="29"/>
      <c r="P232" s="28"/>
      <c r="Q232" s="29"/>
      <c r="R232" s="28"/>
      <c r="S232" s="29"/>
      <c r="T232" s="28"/>
      <c r="U232" s="31">
        <f>SUM(L232:T232)</f>
        <v>0</v>
      </c>
      <c r="V232" s="32">
        <f>K232+U232</f>
        <v>0</v>
      </c>
    </row>
    <row r="233" spans="1:22" x14ac:dyDescent="0.2">
      <c r="A233" s="35" t="e">
        <f>#REF!</f>
        <v>#REF!</v>
      </c>
      <c r="B233" s="28"/>
      <c r="C233" s="29"/>
      <c r="D233" s="28"/>
      <c r="E233" s="29"/>
      <c r="F233" s="28"/>
      <c r="G233" s="29"/>
      <c r="H233" s="28"/>
      <c r="I233" s="29"/>
      <c r="J233" s="28"/>
      <c r="K233" s="30">
        <f>SUM(B233:J233)</f>
        <v>0</v>
      </c>
      <c r="L233" s="28"/>
      <c r="M233" s="29"/>
      <c r="N233" s="28"/>
      <c r="O233" s="29"/>
      <c r="P233" s="28"/>
      <c r="Q233" s="29"/>
      <c r="R233" s="28"/>
      <c r="S233" s="29"/>
      <c r="T233" s="28"/>
      <c r="U233" s="31">
        <f>SUM(L233:T233)</f>
        <v>0</v>
      </c>
      <c r="V233" s="32">
        <f>K233+U233</f>
        <v>0</v>
      </c>
    </row>
    <row r="235" spans="1:22" ht="15.75" x14ac:dyDescent="0.25">
      <c r="A235" s="42" t="e">
        <f>'Players by Team'!#REF!</f>
        <v>#REF!</v>
      </c>
      <c r="B235" s="12">
        <v>1</v>
      </c>
      <c r="C235" s="12">
        <v>2</v>
      </c>
      <c r="D235" s="12">
        <v>3</v>
      </c>
      <c r="E235" s="12">
        <v>4</v>
      </c>
      <c r="F235" s="12">
        <v>5</v>
      </c>
      <c r="G235" s="12">
        <v>6</v>
      </c>
      <c r="H235" s="12">
        <v>7</v>
      </c>
      <c r="I235" s="12">
        <v>8</v>
      </c>
      <c r="J235" s="12">
        <v>9</v>
      </c>
      <c r="K235" s="14" t="s">
        <v>18</v>
      </c>
      <c r="L235" s="14">
        <v>10</v>
      </c>
      <c r="M235" s="14">
        <v>11</v>
      </c>
      <c r="N235" s="14">
        <v>12</v>
      </c>
      <c r="O235" s="14">
        <v>13</v>
      </c>
      <c r="P235" s="14">
        <v>14</v>
      </c>
      <c r="Q235" s="14">
        <v>15</v>
      </c>
      <c r="R235" s="14">
        <v>16</v>
      </c>
      <c r="S235" s="14">
        <v>17</v>
      </c>
      <c r="T235" s="14">
        <v>18</v>
      </c>
      <c r="U235" s="14" t="s">
        <v>19</v>
      </c>
      <c r="V235" s="14" t="s">
        <v>2</v>
      </c>
    </row>
    <row r="236" spans="1:22" x14ac:dyDescent="0.2">
      <c r="A236" s="35" t="e">
        <f>'Players by Team'!#REF!</f>
        <v>#REF!</v>
      </c>
      <c r="B236" s="28"/>
      <c r="C236" s="29"/>
      <c r="D236" s="28"/>
      <c r="E236" s="29"/>
      <c r="F236" s="28"/>
      <c r="G236" s="29"/>
      <c r="H236" s="28"/>
      <c r="I236" s="29"/>
      <c r="J236" s="28"/>
      <c r="K236" s="30">
        <f>SUM(B236:J236)</f>
        <v>0</v>
      </c>
      <c r="L236" s="28"/>
      <c r="M236" s="29"/>
      <c r="N236" s="28"/>
      <c r="O236" s="29"/>
      <c r="P236" s="28"/>
      <c r="Q236" s="29"/>
      <c r="R236" s="28"/>
      <c r="S236" s="29"/>
      <c r="T236" s="28"/>
      <c r="U236" s="31">
        <f>SUM(L236:T236)</f>
        <v>0</v>
      </c>
      <c r="V236" s="32">
        <f>K236+U236</f>
        <v>0</v>
      </c>
    </row>
    <row r="237" spans="1:22" x14ac:dyDescent="0.2">
      <c r="A237" s="35" t="e">
        <f>'Players by Team'!#REF!</f>
        <v>#REF!</v>
      </c>
      <c r="B237" s="28"/>
      <c r="C237" s="29"/>
      <c r="D237" s="28"/>
      <c r="E237" s="29"/>
      <c r="F237" s="28"/>
      <c r="G237" s="29"/>
      <c r="H237" s="28"/>
      <c r="I237" s="29"/>
      <c r="J237" s="28"/>
      <c r="K237" s="30">
        <f>SUM(B237:J237)</f>
        <v>0</v>
      </c>
      <c r="L237" s="28"/>
      <c r="M237" s="29"/>
      <c r="N237" s="28"/>
      <c r="O237" s="29"/>
      <c r="P237" s="28"/>
      <c r="Q237" s="29"/>
      <c r="R237" s="28"/>
      <c r="S237" s="29"/>
      <c r="T237" s="28"/>
      <c r="U237" s="31">
        <f>SUM(L237:T237)</f>
        <v>0</v>
      </c>
      <c r="V237" s="32">
        <f>K237+U237</f>
        <v>0</v>
      </c>
    </row>
    <row r="238" spans="1:22" x14ac:dyDescent="0.2">
      <c r="A238" s="35" t="e">
        <f>'Players by Team'!#REF!</f>
        <v>#REF!</v>
      </c>
      <c r="B238" s="28"/>
      <c r="C238" s="29"/>
      <c r="D238" s="28"/>
      <c r="E238" s="29"/>
      <c r="F238" s="28"/>
      <c r="G238" s="29"/>
      <c r="H238" s="28"/>
      <c r="I238" s="29"/>
      <c r="J238" s="28"/>
      <c r="K238" s="30">
        <f>SUM(B238:J238)</f>
        <v>0</v>
      </c>
      <c r="L238" s="28"/>
      <c r="M238" s="29"/>
      <c r="N238" s="28"/>
      <c r="O238" s="29"/>
      <c r="P238" s="28"/>
      <c r="Q238" s="29"/>
      <c r="R238" s="28"/>
      <c r="S238" s="29"/>
      <c r="T238" s="28"/>
      <c r="U238" s="31">
        <f>SUM(L238:T238)</f>
        <v>0</v>
      </c>
      <c r="V238" s="32">
        <f>K238+U238</f>
        <v>0</v>
      </c>
    </row>
    <row r="239" spans="1:22" x14ac:dyDescent="0.2">
      <c r="A239" s="35" t="e">
        <f>'Players by Team'!#REF!</f>
        <v>#REF!</v>
      </c>
      <c r="B239" s="28"/>
      <c r="C239" s="29"/>
      <c r="D239" s="28"/>
      <c r="E239" s="29"/>
      <c r="F239" s="28"/>
      <c r="G239" s="29"/>
      <c r="H239" s="28"/>
      <c r="I239" s="29"/>
      <c r="J239" s="28"/>
      <c r="K239" s="30">
        <f>SUM(B239:J239)</f>
        <v>0</v>
      </c>
      <c r="L239" s="28"/>
      <c r="M239" s="29"/>
      <c r="N239" s="28"/>
      <c r="O239" s="29"/>
      <c r="P239" s="28"/>
      <c r="Q239" s="29"/>
      <c r="R239" s="28"/>
      <c r="S239" s="29"/>
      <c r="T239" s="28"/>
      <c r="U239" s="31">
        <f>SUM(L239:T239)</f>
        <v>0</v>
      </c>
      <c r="V239" s="32">
        <f>K239+U239</f>
        <v>0</v>
      </c>
    </row>
    <row r="240" spans="1:22" x14ac:dyDescent="0.2">
      <c r="A240" s="35" t="e">
        <f>'Players by Team'!#REF!</f>
        <v>#REF!</v>
      </c>
      <c r="B240" s="28"/>
      <c r="C240" s="29"/>
      <c r="D240" s="28"/>
      <c r="E240" s="29"/>
      <c r="F240" s="28"/>
      <c r="G240" s="29"/>
      <c r="H240" s="28"/>
      <c r="I240" s="29"/>
      <c r="J240" s="28"/>
      <c r="K240" s="30">
        <f>SUM(B240:J240)</f>
        <v>0</v>
      </c>
      <c r="L240" s="28"/>
      <c r="M240" s="29"/>
      <c r="N240" s="28"/>
      <c r="O240" s="29"/>
      <c r="P240" s="28"/>
      <c r="Q240" s="29"/>
      <c r="R240" s="28"/>
      <c r="S240" s="29"/>
      <c r="T240" s="28"/>
      <c r="U240" s="31">
        <f>SUM(L240:T240)</f>
        <v>0</v>
      </c>
      <c r="V240" s="32">
        <f>K240+U240</f>
        <v>0</v>
      </c>
    </row>
    <row r="242" spans="1:22" ht="15.75" x14ac:dyDescent="0.25">
      <c r="A242" s="42" t="e">
        <f>'Players by Team'!#REF!</f>
        <v>#REF!</v>
      </c>
      <c r="B242" s="12">
        <v>1</v>
      </c>
      <c r="C242" s="12">
        <v>2</v>
      </c>
      <c r="D242" s="12">
        <v>3</v>
      </c>
      <c r="E242" s="12">
        <v>4</v>
      </c>
      <c r="F242" s="12">
        <v>5</v>
      </c>
      <c r="G242" s="12">
        <v>6</v>
      </c>
      <c r="H242" s="12">
        <v>7</v>
      </c>
      <c r="I242" s="12">
        <v>8</v>
      </c>
      <c r="J242" s="12">
        <v>9</v>
      </c>
      <c r="K242" s="14" t="s">
        <v>18</v>
      </c>
      <c r="L242" s="14">
        <v>10</v>
      </c>
      <c r="M242" s="14">
        <v>11</v>
      </c>
      <c r="N242" s="14">
        <v>12</v>
      </c>
      <c r="O242" s="14">
        <v>13</v>
      </c>
      <c r="P242" s="14">
        <v>14</v>
      </c>
      <c r="Q242" s="14">
        <v>15</v>
      </c>
      <c r="R242" s="14">
        <v>16</v>
      </c>
      <c r="S242" s="14">
        <v>17</v>
      </c>
      <c r="T242" s="14">
        <v>18</v>
      </c>
      <c r="U242" s="14" t="s">
        <v>19</v>
      </c>
      <c r="V242" s="14" t="s">
        <v>2</v>
      </c>
    </row>
    <row r="243" spans="1:22" x14ac:dyDescent="0.2">
      <c r="A243" s="35" t="e">
        <f>'Players by Team'!#REF!</f>
        <v>#REF!</v>
      </c>
      <c r="B243" s="28"/>
      <c r="C243" s="29"/>
      <c r="D243" s="28"/>
      <c r="E243" s="29"/>
      <c r="F243" s="28"/>
      <c r="G243" s="29"/>
      <c r="H243" s="28"/>
      <c r="I243" s="29"/>
      <c r="J243" s="28"/>
      <c r="K243" s="30">
        <f>SUM(B243:J243)</f>
        <v>0</v>
      </c>
      <c r="L243" s="28"/>
      <c r="M243" s="29"/>
      <c r="N243" s="28"/>
      <c r="O243" s="29"/>
      <c r="P243" s="28"/>
      <c r="Q243" s="29"/>
      <c r="R243" s="28"/>
      <c r="S243" s="29"/>
      <c r="T243" s="28"/>
      <c r="U243" s="31">
        <f>SUM(L243:T243)</f>
        <v>0</v>
      </c>
      <c r="V243" s="32">
        <f>K243+U243</f>
        <v>0</v>
      </c>
    </row>
    <row r="244" spans="1:22" x14ac:dyDescent="0.2">
      <c r="A244" s="35" t="e">
        <f>'Players by Team'!#REF!</f>
        <v>#REF!</v>
      </c>
      <c r="B244" s="28"/>
      <c r="C244" s="29"/>
      <c r="D244" s="28"/>
      <c r="E244" s="29"/>
      <c r="F244" s="28"/>
      <c r="G244" s="29"/>
      <c r="H244" s="28"/>
      <c r="I244" s="29"/>
      <c r="J244" s="28"/>
      <c r="K244" s="30">
        <f>SUM(B244:J244)</f>
        <v>0</v>
      </c>
      <c r="L244" s="28"/>
      <c r="M244" s="29"/>
      <c r="N244" s="28"/>
      <c r="O244" s="29"/>
      <c r="P244" s="28"/>
      <c r="Q244" s="29"/>
      <c r="R244" s="28"/>
      <c r="S244" s="29"/>
      <c r="T244" s="28"/>
      <c r="U244" s="31">
        <f>SUM(L244:T244)</f>
        <v>0</v>
      </c>
      <c r="V244" s="32">
        <f>K244+U244</f>
        <v>0</v>
      </c>
    </row>
    <row r="245" spans="1:22" x14ac:dyDescent="0.2">
      <c r="A245" s="35" t="e">
        <f>'Players by Team'!#REF!</f>
        <v>#REF!</v>
      </c>
      <c r="B245" s="28"/>
      <c r="C245" s="29"/>
      <c r="D245" s="28"/>
      <c r="E245" s="29"/>
      <c r="F245" s="28"/>
      <c r="G245" s="29"/>
      <c r="H245" s="28"/>
      <c r="I245" s="29"/>
      <c r="J245" s="28"/>
      <c r="K245" s="30">
        <f>SUM(B245:J245)</f>
        <v>0</v>
      </c>
      <c r="L245" s="28"/>
      <c r="M245" s="29"/>
      <c r="N245" s="28"/>
      <c r="O245" s="29"/>
      <c r="P245" s="28"/>
      <c r="Q245" s="29"/>
      <c r="R245" s="28"/>
      <c r="S245" s="29"/>
      <c r="T245" s="28"/>
      <c r="U245" s="31">
        <f>SUM(L245:T245)</f>
        <v>0</v>
      </c>
      <c r="V245" s="32">
        <f>K245+U245</f>
        <v>0</v>
      </c>
    </row>
    <row r="246" spans="1:22" x14ac:dyDescent="0.2">
      <c r="A246" s="35" t="e">
        <f>'Players by Team'!#REF!</f>
        <v>#REF!</v>
      </c>
      <c r="B246" s="28"/>
      <c r="C246" s="29"/>
      <c r="D246" s="28"/>
      <c r="E246" s="29"/>
      <c r="F246" s="28"/>
      <c r="G246" s="29"/>
      <c r="H246" s="28"/>
      <c r="I246" s="29"/>
      <c r="J246" s="28"/>
      <c r="K246" s="30">
        <f>SUM(B246:J246)</f>
        <v>0</v>
      </c>
      <c r="L246" s="28"/>
      <c r="M246" s="29"/>
      <c r="N246" s="28"/>
      <c r="O246" s="29"/>
      <c r="P246" s="28"/>
      <c r="Q246" s="29"/>
      <c r="R246" s="28"/>
      <c r="S246" s="29"/>
      <c r="T246" s="28"/>
      <c r="U246" s="31">
        <f>SUM(L246:T246)</f>
        <v>0</v>
      </c>
      <c r="V246" s="32">
        <f>K246+U246</f>
        <v>0</v>
      </c>
    </row>
    <row r="247" spans="1:22" x14ac:dyDescent="0.2">
      <c r="A247" s="35" t="e">
        <f>'Players by Team'!#REF!</f>
        <v>#REF!</v>
      </c>
      <c r="B247" s="28"/>
      <c r="C247" s="29"/>
      <c r="D247" s="28"/>
      <c r="E247" s="29"/>
      <c r="F247" s="28"/>
      <c r="G247" s="29"/>
      <c r="H247" s="28"/>
      <c r="I247" s="29"/>
      <c r="J247" s="28"/>
      <c r="K247" s="30">
        <f>SUM(B247:J247)</f>
        <v>0</v>
      </c>
      <c r="L247" s="28"/>
      <c r="M247" s="29"/>
      <c r="N247" s="28"/>
      <c r="O247" s="29"/>
      <c r="P247" s="28"/>
      <c r="Q247" s="29"/>
      <c r="R247" s="28"/>
      <c r="S247" s="29"/>
      <c r="T247" s="28"/>
      <c r="U247" s="31">
        <f>SUM(L247:T247)</f>
        <v>0</v>
      </c>
      <c r="V247" s="32">
        <f>K247+U247</f>
        <v>0</v>
      </c>
    </row>
    <row r="249" spans="1:22" ht="15.75" x14ac:dyDescent="0.25">
      <c r="A249" s="42" t="e">
        <f>'Players by Team'!#REF!</f>
        <v>#REF!</v>
      </c>
      <c r="B249" s="12">
        <v>1</v>
      </c>
      <c r="C249" s="12">
        <v>2</v>
      </c>
      <c r="D249" s="12">
        <v>3</v>
      </c>
      <c r="E249" s="12">
        <v>4</v>
      </c>
      <c r="F249" s="12">
        <v>5</v>
      </c>
      <c r="G249" s="12">
        <v>6</v>
      </c>
      <c r="H249" s="12">
        <v>7</v>
      </c>
      <c r="I249" s="12">
        <v>8</v>
      </c>
      <c r="J249" s="12">
        <v>9</v>
      </c>
      <c r="K249" s="14" t="s">
        <v>18</v>
      </c>
      <c r="L249" s="14">
        <v>10</v>
      </c>
      <c r="M249" s="14">
        <v>11</v>
      </c>
      <c r="N249" s="14">
        <v>12</v>
      </c>
      <c r="O249" s="14">
        <v>13</v>
      </c>
      <c r="P249" s="14">
        <v>14</v>
      </c>
      <c r="Q249" s="14">
        <v>15</v>
      </c>
      <c r="R249" s="14">
        <v>16</v>
      </c>
      <c r="S249" s="14">
        <v>17</v>
      </c>
      <c r="T249" s="14">
        <v>18</v>
      </c>
      <c r="U249" s="14" t="s">
        <v>19</v>
      </c>
      <c r="V249" s="14" t="s">
        <v>2</v>
      </c>
    </row>
    <row r="250" spans="1:22" x14ac:dyDescent="0.2">
      <c r="A250" s="35" t="e">
        <f>'Players by Team'!#REF!</f>
        <v>#REF!</v>
      </c>
      <c r="B250" s="28"/>
      <c r="C250" s="29"/>
      <c r="D250" s="28"/>
      <c r="E250" s="29"/>
      <c r="F250" s="28"/>
      <c r="G250" s="29"/>
      <c r="H250" s="28"/>
      <c r="I250" s="29"/>
      <c r="J250" s="28"/>
      <c r="K250" s="30">
        <f>SUM(B250:J250)</f>
        <v>0</v>
      </c>
      <c r="L250" s="28"/>
      <c r="M250" s="29"/>
      <c r="N250" s="28"/>
      <c r="O250" s="29"/>
      <c r="P250" s="28"/>
      <c r="Q250" s="29"/>
      <c r="R250" s="28"/>
      <c r="S250" s="29"/>
      <c r="T250" s="28"/>
      <c r="U250" s="31">
        <f>SUM(L250:T250)</f>
        <v>0</v>
      </c>
      <c r="V250" s="32">
        <f>K250+U250</f>
        <v>0</v>
      </c>
    </row>
    <row r="251" spans="1:22" x14ac:dyDescent="0.2">
      <c r="A251" s="35" t="e">
        <f>'Players by Team'!#REF!</f>
        <v>#REF!</v>
      </c>
      <c r="B251" s="28"/>
      <c r="C251" s="29"/>
      <c r="D251" s="28"/>
      <c r="E251" s="29"/>
      <c r="F251" s="28"/>
      <c r="G251" s="29"/>
      <c r="H251" s="28"/>
      <c r="I251" s="29"/>
      <c r="J251" s="28"/>
      <c r="K251" s="30">
        <f>SUM(B251:J251)</f>
        <v>0</v>
      </c>
      <c r="L251" s="28"/>
      <c r="M251" s="29"/>
      <c r="N251" s="28"/>
      <c r="O251" s="29"/>
      <c r="P251" s="28"/>
      <c r="Q251" s="29"/>
      <c r="R251" s="28"/>
      <c r="S251" s="29"/>
      <c r="T251" s="28"/>
      <c r="U251" s="31">
        <f>SUM(L251:T251)</f>
        <v>0</v>
      </c>
      <c r="V251" s="32">
        <f>K251+U251</f>
        <v>0</v>
      </c>
    </row>
    <row r="252" spans="1:22" x14ac:dyDescent="0.2">
      <c r="A252" s="35" t="e">
        <f>'Players by Team'!#REF!</f>
        <v>#REF!</v>
      </c>
      <c r="B252" s="28"/>
      <c r="C252" s="29"/>
      <c r="D252" s="28"/>
      <c r="E252" s="29"/>
      <c r="F252" s="28"/>
      <c r="G252" s="29"/>
      <c r="H252" s="28"/>
      <c r="I252" s="29"/>
      <c r="J252" s="28"/>
      <c r="K252" s="30">
        <f>SUM(B252:J252)</f>
        <v>0</v>
      </c>
      <c r="L252" s="28"/>
      <c r="M252" s="29"/>
      <c r="N252" s="28"/>
      <c r="O252" s="29"/>
      <c r="P252" s="28"/>
      <c r="Q252" s="29"/>
      <c r="R252" s="28"/>
      <c r="S252" s="29"/>
      <c r="T252" s="28"/>
      <c r="U252" s="31">
        <f>SUM(L252:T252)</f>
        <v>0</v>
      </c>
      <c r="V252" s="32">
        <f>K252+U252</f>
        <v>0</v>
      </c>
    </row>
    <row r="253" spans="1:22" x14ac:dyDescent="0.2">
      <c r="A253" s="35" t="e">
        <f>'Players by Team'!#REF!</f>
        <v>#REF!</v>
      </c>
      <c r="B253" s="28"/>
      <c r="C253" s="29"/>
      <c r="D253" s="28"/>
      <c r="E253" s="29"/>
      <c r="F253" s="28"/>
      <c r="G253" s="29"/>
      <c r="H253" s="28"/>
      <c r="I253" s="29"/>
      <c r="J253" s="28"/>
      <c r="K253" s="30">
        <f>SUM(B253:J253)</f>
        <v>0</v>
      </c>
      <c r="L253" s="28"/>
      <c r="M253" s="29"/>
      <c r="N253" s="28"/>
      <c r="O253" s="29"/>
      <c r="P253" s="28"/>
      <c r="Q253" s="29"/>
      <c r="R253" s="28"/>
      <c r="S253" s="29"/>
      <c r="T253" s="28"/>
      <c r="U253" s="31">
        <f>SUM(L253:T253)</f>
        <v>0</v>
      </c>
      <c r="V253" s="32">
        <f>K253+U253</f>
        <v>0</v>
      </c>
    </row>
    <row r="254" spans="1:22" x14ac:dyDescent="0.2">
      <c r="A254" s="35" t="e">
        <f>'Players by Team'!#REF!</f>
        <v>#REF!</v>
      </c>
      <c r="B254" s="28"/>
      <c r="C254" s="29"/>
      <c r="D254" s="28"/>
      <c r="E254" s="29"/>
      <c r="F254" s="28"/>
      <c r="G254" s="29"/>
      <c r="H254" s="28"/>
      <c r="I254" s="29"/>
      <c r="J254" s="28"/>
      <c r="K254" s="30">
        <f>SUM(B254:J254)</f>
        <v>0</v>
      </c>
      <c r="L254" s="28"/>
      <c r="M254" s="29"/>
      <c r="N254" s="28"/>
      <c r="O254" s="29"/>
      <c r="P254" s="28"/>
      <c r="Q254" s="29"/>
      <c r="R254" s="28"/>
      <c r="S254" s="29"/>
      <c r="T254" s="28"/>
      <c r="U254" s="31">
        <f>SUM(L254:T254)</f>
        <v>0</v>
      </c>
      <c r="V254" s="32">
        <f>K254+U254</f>
        <v>0</v>
      </c>
    </row>
    <row r="256" spans="1:22" ht="15.75" x14ac:dyDescent="0.25">
      <c r="A256" s="42" t="e">
        <f>'Players by Team'!#REF!</f>
        <v>#REF!</v>
      </c>
      <c r="B256" s="12">
        <v>1</v>
      </c>
      <c r="C256" s="12">
        <v>2</v>
      </c>
      <c r="D256" s="12">
        <v>3</v>
      </c>
      <c r="E256" s="12">
        <v>4</v>
      </c>
      <c r="F256" s="12">
        <v>5</v>
      </c>
      <c r="G256" s="12">
        <v>6</v>
      </c>
      <c r="H256" s="12">
        <v>7</v>
      </c>
      <c r="I256" s="12">
        <v>8</v>
      </c>
      <c r="J256" s="12">
        <v>9</v>
      </c>
      <c r="K256" s="14" t="s">
        <v>18</v>
      </c>
      <c r="L256" s="14">
        <v>10</v>
      </c>
      <c r="M256" s="14">
        <v>11</v>
      </c>
      <c r="N256" s="14">
        <v>12</v>
      </c>
      <c r="O256" s="14">
        <v>13</v>
      </c>
      <c r="P256" s="14">
        <v>14</v>
      </c>
      <c r="Q256" s="14">
        <v>15</v>
      </c>
      <c r="R256" s="14">
        <v>16</v>
      </c>
      <c r="S256" s="14">
        <v>17</v>
      </c>
      <c r="T256" s="14">
        <v>18</v>
      </c>
      <c r="U256" s="14" t="s">
        <v>19</v>
      </c>
      <c r="V256" s="14" t="s">
        <v>2</v>
      </c>
    </row>
    <row r="257" spans="1:22" x14ac:dyDescent="0.2">
      <c r="A257" s="35" t="e">
        <f>'Players by Team'!#REF!</f>
        <v>#REF!</v>
      </c>
      <c r="B257" s="28"/>
      <c r="C257" s="29"/>
      <c r="D257" s="28"/>
      <c r="E257" s="29"/>
      <c r="F257" s="28"/>
      <c r="G257" s="29"/>
      <c r="H257" s="28"/>
      <c r="I257" s="29"/>
      <c r="J257" s="28"/>
      <c r="K257" s="30">
        <f>SUM(B257:J257)</f>
        <v>0</v>
      </c>
      <c r="L257" s="28"/>
      <c r="M257" s="29"/>
      <c r="N257" s="28"/>
      <c r="O257" s="29"/>
      <c r="P257" s="28"/>
      <c r="Q257" s="29"/>
      <c r="R257" s="28"/>
      <c r="S257" s="29"/>
      <c r="T257" s="28"/>
      <c r="U257" s="31">
        <f>SUM(L257:T257)</f>
        <v>0</v>
      </c>
      <c r="V257" s="32">
        <f>K257+U257</f>
        <v>0</v>
      </c>
    </row>
    <row r="258" spans="1:22" x14ac:dyDescent="0.2">
      <c r="A258" s="35" t="e">
        <f>'Players by Team'!#REF!</f>
        <v>#REF!</v>
      </c>
      <c r="B258" s="28"/>
      <c r="C258" s="29"/>
      <c r="D258" s="28"/>
      <c r="E258" s="29"/>
      <c r="F258" s="28"/>
      <c r="G258" s="29"/>
      <c r="H258" s="28"/>
      <c r="I258" s="29"/>
      <c r="J258" s="28"/>
      <c r="K258" s="30">
        <f>SUM(B258:J258)</f>
        <v>0</v>
      </c>
      <c r="L258" s="28"/>
      <c r="M258" s="29"/>
      <c r="N258" s="28"/>
      <c r="O258" s="29"/>
      <c r="P258" s="28"/>
      <c r="Q258" s="29"/>
      <c r="R258" s="28"/>
      <c r="S258" s="29"/>
      <c r="T258" s="28"/>
      <c r="U258" s="31">
        <f>SUM(L258:T258)</f>
        <v>0</v>
      </c>
      <c r="V258" s="32">
        <f>K258+U258</f>
        <v>0</v>
      </c>
    </row>
    <row r="259" spans="1:22" x14ac:dyDescent="0.2">
      <c r="A259" s="35" t="e">
        <f>'Players by Team'!#REF!</f>
        <v>#REF!</v>
      </c>
      <c r="B259" s="28"/>
      <c r="C259" s="29"/>
      <c r="D259" s="28"/>
      <c r="E259" s="29"/>
      <c r="F259" s="28"/>
      <c r="G259" s="29"/>
      <c r="H259" s="28"/>
      <c r="I259" s="29"/>
      <c r="J259" s="28"/>
      <c r="K259" s="30">
        <f>SUM(B259:J259)</f>
        <v>0</v>
      </c>
      <c r="L259" s="28"/>
      <c r="M259" s="29"/>
      <c r="N259" s="28"/>
      <c r="O259" s="29"/>
      <c r="P259" s="28"/>
      <c r="Q259" s="29"/>
      <c r="R259" s="28"/>
      <c r="S259" s="29"/>
      <c r="T259" s="28"/>
      <c r="U259" s="31">
        <f>SUM(L259:T259)</f>
        <v>0</v>
      </c>
      <c r="V259" s="32">
        <f>K259+U259</f>
        <v>0</v>
      </c>
    </row>
    <row r="260" spans="1:22" x14ac:dyDescent="0.2">
      <c r="A260" s="35" t="e">
        <f>'Players by Team'!#REF!</f>
        <v>#REF!</v>
      </c>
      <c r="B260" s="28"/>
      <c r="C260" s="29"/>
      <c r="D260" s="28"/>
      <c r="E260" s="29"/>
      <c r="F260" s="28"/>
      <c r="G260" s="29"/>
      <c r="H260" s="28"/>
      <c r="I260" s="29"/>
      <c r="J260" s="28"/>
      <c r="K260" s="30">
        <f>SUM(B260:J260)</f>
        <v>0</v>
      </c>
      <c r="L260" s="28"/>
      <c r="M260" s="29"/>
      <c r="N260" s="28"/>
      <c r="O260" s="29"/>
      <c r="P260" s="28"/>
      <c r="Q260" s="29"/>
      <c r="R260" s="28"/>
      <c r="S260" s="29"/>
      <c r="T260" s="28"/>
      <c r="U260" s="31">
        <f>SUM(L260:T260)</f>
        <v>0</v>
      </c>
      <c r="V260" s="32">
        <f>K260+U260</f>
        <v>0</v>
      </c>
    </row>
    <row r="261" spans="1:22" x14ac:dyDescent="0.2">
      <c r="A261" s="35" t="e">
        <f>'Players by Team'!#REF!</f>
        <v>#REF!</v>
      </c>
      <c r="B261" s="28"/>
      <c r="C261" s="29"/>
      <c r="D261" s="28"/>
      <c r="E261" s="29"/>
      <c r="F261" s="28"/>
      <c r="G261" s="29"/>
      <c r="H261" s="28"/>
      <c r="I261" s="29"/>
      <c r="J261" s="28"/>
      <c r="K261" s="30">
        <f>SUM(B261:J261)</f>
        <v>0</v>
      </c>
      <c r="L261" s="28"/>
      <c r="M261" s="29"/>
      <c r="N261" s="28"/>
      <c r="O261" s="29"/>
      <c r="P261" s="28"/>
      <c r="Q261" s="29"/>
      <c r="R261" s="28"/>
      <c r="S261" s="29"/>
      <c r="T261" s="28"/>
      <c r="U261" s="31">
        <f>SUM(L261:T261)</f>
        <v>0</v>
      </c>
      <c r="V261" s="32">
        <f>K261+U261</f>
        <v>0</v>
      </c>
    </row>
    <row r="263" spans="1:22" ht="15.75" x14ac:dyDescent="0.25">
      <c r="A263" s="42" t="str">
        <f>'Players by Team'!A49</f>
        <v>MIDLAND LEGACY</v>
      </c>
      <c r="B263" s="12">
        <v>1</v>
      </c>
      <c r="C263" s="12">
        <v>2</v>
      </c>
      <c r="D263" s="12">
        <v>3</v>
      </c>
      <c r="E263" s="12">
        <v>4</v>
      </c>
      <c r="F263" s="12">
        <v>5</v>
      </c>
      <c r="G263" s="12">
        <v>6</v>
      </c>
      <c r="H263" s="12">
        <v>7</v>
      </c>
      <c r="I263" s="12">
        <v>8</v>
      </c>
      <c r="J263" s="12">
        <v>9</v>
      </c>
      <c r="K263" s="14" t="s">
        <v>18</v>
      </c>
      <c r="L263" s="14">
        <v>10</v>
      </c>
      <c r="M263" s="14">
        <v>11</v>
      </c>
      <c r="N263" s="14">
        <v>12</v>
      </c>
      <c r="O263" s="14">
        <v>13</v>
      </c>
      <c r="P263" s="14">
        <v>14</v>
      </c>
      <c r="Q263" s="14">
        <v>15</v>
      </c>
      <c r="R263" s="14">
        <v>16</v>
      </c>
      <c r="S263" s="14">
        <v>17</v>
      </c>
      <c r="T263" s="14">
        <v>18</v>
      </c>
      <c r="U263" s="14" t="s">
        <v>19</v>
      </c>
      <c r="V263" s="14" t="s">
        <v>2</v>
      </c>
    </row>
    <row r="264" spans="1:22" x14ac:dyDescent="0.2">
      <c r="A264" s="35" t="str">
        <f>'Players by Team'!A50</f>
        <v>Sarah Reed</v>
      </c>
      <c r="B264" s="28"/>
      <c r="C264" s="29"/>
      <c r="D264" s="28"/>
      <c r="E264" s="29"/>
      <c r="F264" s="28"/>
      <c r="G264" s="29"/>
      <c r="H264" s="28"/>
      <c r="I264" s="29"/>
      <c r="J264" s="28"/>
      <c r="K264" s="30">
        <f>SUM(B264:J264)</f>
        <v>0</v>
      </c>
      <c r="L264" s="28"/>
      <c r="M264" s="29"/>
      <c r="N264" s="28"/>
      <c r="O264" s="29"/>
      <c r="P264" s="28"/>
      <c r="Q264" s="29"/>
      <c r="R264" s="28"/>
      <c r="S264" s="29"/>
      <c r="T264" s="28"/>
      <c r="U264" s="31">
        <f>SUM(L264:T264)</f>
        <v>0</v>
      </c>
      <c r="V264" s="32">
        <f>K264+U264</f>
        <v>0</v>
      </c>
    </row>
    <row r="265" spans="1:22" x14ac:dyDescent="0.2">
      <c r="A265" s="35" t="str">
        <f>'Players by Team'!A51</f>
        <v>Natalie Armenta</v>
      </c>
      <c r="B265" s="28"/>
      <c r="C265" s="29"/>
      <c r="D265" s="28"/>
      <c r="E265" s="29"/>
      <c r="F265" s="28"/>
      <c r="G265" s="29"/>
      <c r="H265" s="28"/>
      <c r="I265" s="29"/>
      <c r="J265" s="28"/>
      <c r="K265" s="30">
        <f>SUM(B265:J265)</f>
        <v>0</v>
      </c>
      <c r="L265" s="28"/>
      <c r="M265" s="29"/>
      <c r="N265" s="28"/>
      <c r="O265" s="29"/>
      <c r="P265" s="28"/>
      <c r="Q265" s="29"/>
      <c r="R265" s="28"/>
      <c r="S265" s="29"/>
      <c r="T265" s="28"/>
      <c r="U265" s="31">
        <f>SUM(L265:T265)</f>
        <v>0</v>
      </c>
      <c r="V265" s="32">
        <f>K265+U265</f>
        <v>0</v>
      </c>
    </row>
    <row r="266" spans="1:22" x14ac:dyDescent="0.2">
      <c r="A266" s="35" t="str">
        <f>'Players by Team'!A52</f>
        <v>Ashley Kruse</v>
      </c>
      <c r="B266" s="28"/>
      <c r="C266" s="29"/>
      <c r="D266" s="28"/>
      <c r="E266" s="29"/>
      <c r="F266" s="28"/>
      <c r="G266" s="29"/>
      <c r="H266" s="28"/>
      <c r="I266" s="29"/>
      <c r="J266" s="28"/>
      <c r="K266" s="30">
        <f>SUM(B266:J266)</f>
        <v>0</v>
      </c>
      <c r="L266" s="28"/>
      <c r="M266" s="29"/>
      <c r="N266" s="28"/>
      <c r="O266" s="29"/>
      <c r="P266" s="28"/>
      <c r="Q266" s="29"/>
      <c r="R266" s="28"/>
      <c r="S266" s="29"/>
      <c r="T266" s="28"/>
      <c r="U266" s="31">
        <f>SUM(L266:T266)</f>
        <v>0</v>
      </c>
      <c r="V266" s="32">
        <f>K266+U266</f>
        <v>0</v>
      </c>
    </row>
    <row r="267" spans="1:22" x14ac:dyDescent="0.2">
      <c r="A267" s="35" t="str">
        <f>'Players by Team'!A53</f>
        <v>Gracie O'Brien</v>
      </c>
      <c r="B267" s="28"/>
      <c r="C267" s="29"/>
      <c r="D267" s="28"/>
      <c r="E267" s="29"/>
      <c r="F267" s="28"/>
      <c r="G267" s="29"/>
      <c r="H267" s="28"/>
      <c r="I267" s="29"/>
      <c r="J267" s="28"/>
      <c r="K267" s="30">
        <f>SUM(B267:J267)</f>
        <v>0</v>
      </c>
      <c r="L267" s="28"/>
      <c r="M267" s="29"/>
      <c r="N267" s="28"/>
      <c r="O267" s="29"/>
      <c r="P267" s="28"/>
      <c r="Q267" s="29"/>
      <c r="R267" s="28"/>
      <c r="S267" s="29"/>
      <c r="T267" s="28"/>
      <c r="U267" s="31">
        <f>SUM(L267:T267)</f>
        <v>0</v>
      </c>
      <c r="V267" s="32">
        <f>K267+U267</f>
        <v>0</v>
      </c>
    </row>
    <row r="268" spans="1:22" x14ac:dyDescent="0.2">
      <c r="A268" s="35" t="str">
        <f>'Players by Team'!A54</f>
        <v>Sierra Snapp</v>
      </c>
      <c r="B268" s="28"/>
      <c r="C268" s="29"/>
      <c r="D268" s="28"/>
      <c r="E268" s="29"/>
      <c r="F268" s="28"/>
      <c r="G268" s="29"/>
      <c r="H268" s="28"/>
      <c r="I268" s="29"/>
      <c r="J268" s="28"/>
      <c r="K268" s="30">
        <f>SUM(B268:J268)</f>
        <v>0</v>
      </c>
      <c r="L268" s="28"/>
      <c r="M268" s="29"/>
      <c r="N268" s="28"/>
      <c r="O268" s="29"/>
      <c r="P268" s="28"/>
      <c r="Q268" s="29"/>
      <c r="R268" s="28"/>
      <c r="S268" s="29"/>
      <c r="T268" s="28"/>
      <c r="U268" s="31">
        <f>SUM(L268:T268)</f>
        <v>0</v>
      </c>
      <c r="V268" s="32">
        <f>K268+U268</f>
        <v>0</v>
      </c>
    </row>
    <row r="270" spans="1:22" ht="15.75" x14ac:dyDescent="0.25">
      <c r="A270" s="42" t="e">
        <f>'Players by Team'!#REF!</f>
        <v>#REF!</v>
      </c>
      <c r="B270" s="12">
        <v>1</v>
      </c>
      <c r="C270" s="12">
        <v>2</v>
      </c>
      <c r="D270" s="12">
        <v>3</v>
      </c>
      <c r="E270" s="12">
        <v>4</v>
      </c>
      <c r="F270" s="12">
        <v>5</v>
      </c>
      <c r="G270" s="12">
        <v>6</v>
      </c>
      <c r="H270" s="12">
        <v>7</v>
      </c>
      <c r="I270" s="12">
        <v>8</v>
      </c>
      <c r="J270" s="12">
        <v>9</v>
      </c>
      <c r="K270" s="14" t="s">
        <v>18</v>
      </c>
      <c r="L270" s="14">
        <v>10</v>
      </c>
      <c r="M270" s="14">
        <v>11</v>
      </c>
      <c r="N270" s="14">
        <v>12</v>
      </c>
      <c r="O270" s="14">
        <v>13</v>
      </c>
      <c r="P270" s="14">
        <v>14</v>
      </c>
      <c r="Q270" s="14">
        <v>15</v>
      </c>
      <c r="R270" s="14">
        <v>16</v>
      </c>
      <c r="S270" s="14">
        <v>17</v>
      </c>
      <c r="T270" s="14">
        <v>18</v>
      </c>
      <c r="U270" s="14" t="s">
        <v>19</v>
      </c>
      <c r="V270" s="14" t="s">
        <v>2</v>
      </c>
    </row>
    <row r="271" spans="1:22" x14ac:dyDescent="0.2">
      <c r="A271" s="35" t="e">
        <f>'Players by Team'!#REF!</f>
        <v>#REF!</v>
      </c>
      <c r="B271" s="28"/>
      <c r="C271" s="29"/>
      <c r="D271" s="28"/>
      <c r="E271" s="29"/>
      <c r="F271" s="28"/>
      <c r="G271" s="29"/>
      <c r="H271" s="28"/>
      <c r="I271" s="29"/>
      <c r="J271" s="28"/>
      <c r="K271" s="30">
        <f>SUM(B271:J271)</f>
        <v>0</v>
      </c>
      <c r="L271" s="28"/>
      <c r="M271" s="29"/>
      <c r="N271" s="28"/>
      <c r="O271" s="29"/>
      <c r="P271" s="28"/>
      <c r="Q271" s="29"/>
      <c r="R271" s="28"/>
      <c r="S271" s="29"/>
      <c r="T271" s="28"/>
      <c r="U271" s="31">
        <f>SUM(L271:T271)</f>
        <v>0</v>
      </c>
      <c r="V271" s="32">
        <f>K271+U271</f>
        <v>0</v>
      </c>
    </row>
    <row r="272" spans="1:22" x14ac:dyDescent="0.2">
      <c r="A272" s="35" t="e">
        <f>'Players by Team'!#REF!</f>
        <v>#REF!</v>
      </c>
      <c r="B272" s="28"/>
      <c r="C272" s="29"/>
      <c r="D272" s="28"/>
      <c r="E272" s="29"/>
      <c r="F272" s="28"/>
      <c r="G272" s="29"/>
      <c r="H272" s="28"/>
      <c r="I272" s="29"/>
      <c r="J272" s="28"/>
      <c r="K272" s="30">
        <f>SUM(B272:J272)</f>
        <v>0</v>
      </c>
      <c r="L272" s="28"/>
      <c r="M272" s="29"/>
      <c r="N272" s="28"/>
      <c r="O272" s="29"/>
      <c r="P272" s="28"/>
      <c r="Q272" s="29"/>
      <c r="R272" s="28"/>
      <c r="S272" s="29"/>
      <c r="T272" s="28"/>
      <c r="U272" s="31">
        <f>SUM(L272:T272)</f>
        <v>0</v>
      </c>
      <c r="V272" s="32">
        <f>K272+U272</f>
        <v>0</v>
      </c>
    </row>
    <row r="273" spans="1:22" x14ac:dyDescent="0.2">
      <c r="A273" s="35" t="e">
        <f>'Players by Team'!#REF!</f>
        <v>#REF!</v>
      </c>
      <c r="B273" s="28"/>
      <c r="C273" s="29"/>
      <c r="D273" s="28"/>
      <c r="E273" s="29"/>
      <c r="F273" s="28"/>
      <c r="G273" s="29"/>
      <c r="H273" s="28"/>
      <c r="I273" s="29"/>
      <c r="J273" s="28"/>
      <c r="K273" s="30">
        <f>SUM(B273:J273)</f>
        <v>0</v>
      </c>
      <c r="L273" s="28"/>
      <c r="M273" s="29"/>
      <c r="N273" s="28"/>
      <c r="O273" s="29"/>
      <c r="P273" s="28"/>
      <c r="Q273" s="29"/>
      <c r="R273" s="28"/>
      <c r="S273" s="29"/>
      <c r="T273" s="28"/>
      <c r="U273" s="31">
        <f>SUM(L273:T273)</f>
        <v>0</v>
      </c>
      <c r="V273" s="32">
        <f>K273+U273</f>
        <v>0</v>
      </c>
    </row>
    <row r="274" spans="1:22" x14ac:dyDescent="0.2">
      <c r="A274" s="35" t="e">
        <f>'Players by Team'!#REF!</f>
        <v>#REF!</v>
      </c>
      <c r="B274" s="28"/>
      <c r="C274" s="29"/>
      <c r="D274" s="28"/>
      <c r="E274" s="29"/>
      <c r="F274" s="28"/>
      <c r="G274" s="29"/>
      <c r="H274" s="28"/>
      <c r="I274" s="29"/>
      <c r="J274" s="28"/>
      <c r="K274" s="30">
        <f>SUM(B274:J274)</f>
        <v>0</v>
      </c>
      <c r="L274" s="28"/>
      <c r="M274" s="29"/>
      <c r="N274" s="28"/>
      <c r="O274" s="29"/>
      <c r="P274" s="28"/>
      <c r="Q274" s="29"/>
      <c r="R274" s="28"/>
      <c r="S274" s="29"/>
      <c r="T274" s="28"/>
      <c r="U274" s="31">
        <f>SUM(L274:T274)</f>
        <v>0</v>
      </c>
      <c r="V274" s="32">
        <f>K274+U274</f>
        <v>0</v>
      </c>
    </row>
    <row r="275" spans="1:22" x14ac:dyDescent="0.2">
      <c r="A275" s="35" t="e">
        <f>'Players by Team'!#REF!</f>
        <v>#REF!</v>
      </c>
      <c r="B275" s="28"/>
      <c r="C275" s="29"/>
      <c r="D275" s="28"/>
      <c r="E275" s="29"/>
      <c r="F275" s="28"/>
      <c r="G275" s="29"/>
      <c r="H275" s="28"/>
      <c r="I275" s="29"/>
      <c r="J275" s="28"/>
      <c r="K275" s="30">
        <f>SUM(B275:J275)</f>
        <v>0</v>
      </c>
      <c r="L275" s="28"/>
      <c r="M275" s="29"/>
      <c r="N275" s="28"/>
      <c r="O275" s="29"/>
      <c r="P275" s="28"/>
      <c r="Q275" s="29"/>
      <c r="R275" s="28"/>
      <c r="S275" s="29"/>
      <c r="T275" s="28"/>
      <c r="U275" s="31">
        <f>SUM(L275:T275)</f>
        <v>0</v>
      </c>
      <c r="V275" s="32">
        <f>K275+U275</f>
        <v>0</v>
      </c>
    </row>
    <row r="277" spans="1:22" ht="15.75" x14ac:dyDescent="0.25">
      <c r="A277" s="42" t="e">
        <f>'Players by Team'!#REF!</f>
        <v>#REF!</v>
      </c>
      <c r="B277" s="12">
        <v>1</v>
      </c>
      <c r="C277" s="12">
        <v>2</v>
      </c>
      <c r="D277" s="12">
        <v>3</v>
      </c>
      <c r="E277" s="12">
        <v>4</v>
      </c>
      <c r="F277" s="12">
        <v>5</v>
      </c>
      <c r="G277" s="12">
        <v>6</v>
      </c>
      <c r="H277" s="12">
        <v>7</v>
      </c>
      <c r="I277" s="12">
        <v>8</v>
      </c>
      <c r="J277" s="12">
        <v>9</v>
      </c>
      <c r="K277" s="14" t="s">
        <v>18</v>
      </c>
      <c r="L277" s="14">
        <v>10</v>
      </c>
      <c r="M277" s="14">
        <v>11</v>
      </c>
      <c r="N277" s="14">
        <v>12</v>
      </c>
      <c r="O277" s="14">
        <v>13</v>
      </c>
      <c r="P277" s="14">
        <v>14</v>
      </c>
      <c r="Q277" s="14">
        <v>15</v>
      </c>
      <c r="R277" s="14">
        <v>16</v>
      </c>
      <c r="S277" s="14">
        <v>17</v>
      </c>
      <c r="T277" s="14">
        <v>18</v>
      </c>
      <c r="U277" s="14" t="s">
        <v>19</v>
      </c>
      <c r="V277" s="14" t="s">
        <v>2</v>
      </c>
    </row>
    <row r="278" spans="1:22" x14ac:dyDescent="0.2">
      <c r="A278" s="35" t="e">
        <f>'Players by Team'!#REF!</f>
        <v>#REF!</v>
      </c>
      <c r="B278" s="28"/>
      <c r="C278" s="29"/>
      <c r="D278" s="28"/>
      <c r="E278" s="29"/>
      <c r="F278" s="28"/>
      <c r="G278" s="29"/>
      <c r="H278" s="28"/>
      <c r="I278" s="29"/>
      <c r="J278" s="28"/>
      <c r="K278" s="30">
        <f>SUM(B278:J278)</f>
        <v>0</v>
      </c>
      <c r="L278" s="28"/>
      <c r="M278" s="29"/>
      <c r="N278" s="28"/>
      <c r="O278" s="29"/>
      <c r="P278" s="28"/>
      <c r="Q278" s="29"/>
      <c r="R278" s="28"/>
      <c r="S278" s="29"/>
      <c r="T278" s="28"/>
      <c r="U278" s="31">
        <f>SUM(L278:T278)</f>
        <v>0</v>
      </c>
      <c r="V278" s="32">
        <f>K278+U278</f>
        <v>0</v>
      </c>
    </row>
    <row r="279" spans="1:22" x14ac:dyDescent="0.2">
      <c r="A279" s="35" t="e">
        <f>'Players by Team'!#REF!</f>
        <v>#REF!</v>
      </c>
      <c r="B279" s="28"/>
      <c r="C279" s="29"/>
      <c r="D279" s="28"/>
      <c r="E279" s="29"/>
      <c r="F279" s="28"/>
      <c r="G279" s="29"/>
      <c r="H279" s="28"/>
      <c r="I279" s="29"/>
      <c r="J279" s="28"/>
      <c r="K279" s="30">
        <f>SUM(B279:J279)</f>
        <v>0</v>
      </c>
      <c r="L279" s="28"/>
      <c r="M279" s="29"/>
      <c r="N279" s="28"/>
      <c r="O279" s="29"/>
      <c r="P279" s="28"/>
      <c r="Q279" s="29"/>
      <c r="R279" s="28"/>
      <c r="S279" s="29"/>
      <c r="T279" s="28"/>
      <c r="U279" s="31">
        <f>SUM(L279:T279)</f>
        <v>0</v>
      </c>
      <c r="V279" s="32">
        <f>K279+U279</f>
        <v>0</v>
      </c>
    </row>
    <row r="280" spans="1:22" x14ac:dyDescent="0.2">
      <c r="A280" s="35" t="e">
        <f>'Players by Team'!#REF!</f>
        <v>#REF!</v>
      </c>
      <c r="B280" s="28"/>
      <c r="C280" s="29"/>
      <c r="D280" s="28"/>
      <c r="E280" s="29"/>
      <c r="F280" s="28"/>
      <c r="G280" s="29"/>
      <c r="H280" s="28"/>
      <c r="I280" s="29"/>
      <c r="J280" s="28"/>
      <c r="K280" s="30">
        <f>SUM(B280:J280)</f>
        <v>0</v>
      </c>
      <c r="L280" s="28"/>
      <c r="M280" s="29"/>
      <c r="N280" s="28"/>
      <c r="O280" s="29"/>
      <c r="P280" s="28"/>
      <c r="Q280" s="29"/>
      <c r="R280" s="28"/>
      <c r="S280" s="29"/>
      <c r="T280" s="28"/>
      <c r="U280" s="31">
        <f>SUM(L280:T280)</f>
        <v>0</v>
      </c>
      <c r="V280" s="32">
        <f>K280+U280</f>
        <v>0</v>
      </c>
    </row>
    <row r="281" spans="1:22" x14ac:dyDescent="0.2">
      <c r="A281" s="35" t="e">
        <f>'Players by Team'!#REF!</f>
        <v>#REF!</v>
      </c>
      <c r="B281" s="28"/>
      <c r="C281" s="29"/>
      <c r="D281" s="28"/>
      <c r="E281" s="29"/>
      <c r="F281" s="28"/>
      <c r="G281" s="29"/>
      <c r="H281" s="28"/>
      <c r="I281" s="29"/>
      <c r="J281" s="28"/>
      <c r="K281" s="30">
        <f>SUM(B281:J281)</f>
        <v>0</v>
      </c>
      <c r="L281" s="28"/>
      <c r="M281" s="29"/>
      <c r="N281" s="28"/>
      <c r="O281" s="29"/>
      <c r="P281" s="28"/>
      <c r="Q281" s="29"/>
      <c r="R281" s="28"/>
      <c r="S281" s="29"/>
      <c r="T281" s="28"/>
      <c r="U281" s="31">
        <f>SUM(L281:T281)</f>
        <v>0</v>
      </c>
      <c r="V281" s="32">
        <f>K281+U281</f>
        <v>0</v>
      </c>
    </row>
    <row r="282" spans="1:22" x14ac:dyDescent="0.2">
      <c r="A282" s="35" t="e">
        <f>'Players by Team'!#REF!</f>
        <v>#REF!</v>
      </c>
      <c r="B282" s="28"/>
      <c r="C282" s="29"/>
      <c r="D282" s="28"/>
      <c r="E282" s="29"/>
      <c r="F282" s="28"/>
      <c r="G282" s="29"/>
      <c r="H282" s="28"/>
      <c r="I282" s="29"/>
      <c r="J282" s="28"/>
      <c r="K282" s="30">
        <f>SUM(B282:J282)</f>
        <v>0</v>
      </c>
      <c r="L282" s="28"/>
      <c r="M282" s="29"/>
      <c r="N282" s="28"/>
      <c r="O282" s="29"/>
      <c r="P282" s="28"/>
      <c r="Q282" s="29"/>
      <c r="R282" s="28"/>
      <c r="S282" s="29"/>
      <c r="T282" s="28"/>
      <c r="U282" s="31">
        <f>SUM(L282:T282)</f>
        <v>0</v>
      </c>
      <c r="V282" s="32">
        <f>K282+U282</f>
        <v>0</v>
      </c>
    </row>
  </sheetData>
  <sheetProtection selectLockedCells="1" selectUn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82"/>
  <sheetViews>
    <sheetView topLeftCell="A190" workbookViewId="0">
      <selection activeCell="D25" sqref="D25:D29"/>
    </sheetView>
  </sheetViews>
  <sheetFormatPr defaultColWidth="8.6640625" defaultRowHeight="15" x14ac:dyDescent="0.2"/>
  <cols>
    <col min="1" max="1" width="27.44140625" style="6" bestFit="1" customWidth="1"/>
    <col min="2" max="10" width="3.6640625" customWidth="1"/>
    <col min="11" max="11" width="6.6640625" customWidth="1"/>
    <col min="12" max="20" width="3.6640625" customWidth="1"/>
    <col min="21" max="22" width="6.6640625" customWidth="1"/>
  </cols>
  <sheetData>
    <row r="1" spans="1:22" x14ac:dyDescent="0.2"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4" t="s">
        <v>18</v>
      </c>
      <c r="L1" s="14">
        <v>10</v>
      </c>
      <c r="M1" s="14">
        <v>11</v>
      </c>
      <c r="N1" s="14">
        <v>12</v>
      </c>
      <c r="O1" s="14">
        <v>13</v>
      </c>
      <c r="P1" s="14">
        <v>14</v>
      </c>
      <c r="Q1" s="14">
        <v>15</v>
      </c>
      <c r="R1" s="14">
        <v>16</v>
      </c>
      <c r="S1" s="14">
        <v>17</v>
      </c>
      <c r="T1" s="14">
        <v>18</v>
      </c>
      <c r="U1" s="14" t="s">
        <v>19</v>
      </c>
      <c r="V1" s="14" t="s">
        <v>2</v>
      </c>
    </row>
    <row r="2" spans="1:22" x14ac:dyDescent="0.2">
      <c r="A2" t="s">
        <v>116</v>
      </c>
      <c r="B2" s="28">
        <v>4</v>
      </c>
      <c r="C2" s="29">
        <v>4</v>
      </c>
      <c r="D2" s="28">
        <v>5</v>
      </c>
      <c r="E2" s="29">
        <v>5</v>
      </c>
      <c r="F2" s="28">
        <v>3</v>
      </c>
      <c r="G2" s="29">
        <v>4</v>
      </c>
      <c r="H2" s="28">
        <v>3</v>
      </c>
      <c r="I2" s="29">
        <v>4</v>
      </c>
      <c r="J2" s="28">
        <v>4</v>
      </c>
      <c r="K2" s="30">
        <f>SUM(B2:J2)</f>
        <v>36</v>
      </c>
      <c r="L2" s="28">
        <v>4</v>
      </c>
      <c r="M2" s="29">
        <v>3</v>
      </c>
      <c r="N2" s="28">
        <v>5</v>
      </c>
      <c r="O2" s="29">
        <v>4</v>
      </c>
      <c r="P2" s="28">
        <v>4</v>
      </c>
      <c r="Q2" s="29">
        <v>5</v>
      </c>
      <c r="R2" s="28">
        <v>3</v>
      </c>
      <c r="S2" s="29">
        <v>4</v>
      </c>
      <c r="T2" s="28">
        <v>4</v>
      </c>
      <c r="U2" s="31">
        <f>SUM(L2:T2)</f>
        <v>36</v>
      </c>
      <c r="V2" s="32">
        <f>K2+U2</f>
        <v>72</v>
      </c>
    </row>
    <row r="3" spans="1:22" x14ac:dyDescent="0.2">
      <c r="K3" s="6" t="s">
        <v>20</v>
      </c>
    </row>
    <row r="4" spans="1:22" ht="15.75" x14ac:dyDescent="0.25">
      <c r="A4" s="42" t="str">
        <f>'Players by Team'!A1:A1</f>
        <v>ALAMO HEIGHTS BLUE</v>
      </c>
      <c r="B4" s="12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4" t="s">
        <v>18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 t="s">
        <v>19</v>
      </c>
      <c r="V4" s="14" t="s">
        <v>2</v>
      </c>
    </row>
    <row r="5" spans="1:22" x14ac:dyDescent="0.2">
      <c r="A5" s="33" t="str">
        <f>'Players by Team'!A2</f>
        <v>Lindsay Lee</v>
      </c>
      <c r="B5" s="28"/>
      <c r="C5" s="29"/>
      <c r="D5" s="28"/>
      <c r="E5" s="29"/>
      <c r="F5" s="28"/>
      <c r="G5" s="29"/>
      <c r="H5" s="28"/>
      <c r="I5" s="29"/>
      <c r="J5" s="34"/>
      <c r="K5" s="30">
        <f>SUM(B5:J5)</f>
        <v>0</v>
      </c>
      <c r="L5" s="28"/>
      <c r="M5" s="29"/>
      <c r="N5" s="28"/>
      <c r="O5" s="29"/>
      <c r="P5" s="28"/>
      <c r="Q5" s="29"/>
      <c r="R5" s="28"/>
      <c r="S5" s="29"/>
      <c r="T5" s="28"/>
      <c r="U5" s="31">
        <f>SUM(L5:T5)</f>
        <v>0</v>
      </c>
      <c r="V5" s="32">
        <f>K5+U5</f>
        <v>0</v>
      </c>
    </row>
    <row r="6" spans="1:22" x14ac:dyDescent="0.2">
      <c r="A6" s="33" t="str">
        <f>'Players by Team'!A3</f>
        <v>Julia Vollmer</v>
      </c>
      <c r="B6" s="28"/>
      <c r="C6" s="29"/>
      <c r="D6" s="28"/>
      <c r="E6" s="29"/>
      <c r="F6" s="28"/>
      <c r="G6" s="29"/>
      <c r="H6" s="28"/>
      <c r="I6" s="29"/>
      <c r="J6" s="28"/>
      <c r="K6" s="30">
        <f>SUM(B6:J6)</f>
        <v>0</v>
      </c>
      <c r="L6" s="28"/>
      <c r="M6" s="29"/>
      <c r="N6" s="28"/>
      <c r="O6" s="29"/>
      <c r="P6" s="28"/>
      <c r="Q6" s="29"/>
      <c r="R6" s="28"/>
      <c r="S6" s="29"/>
      <c r="T6" s="28"/>
      <c r="U6" s="31">
        <f>SUM(L6:T6)</f>
        <v>0</v>
      </c>
      <c r="V6" s="32">
        <f>K6+U6</f>
        <v>0</v>
      </c>
    </row>
    <row r="7" spans="1:22" x14ac:dyDescent="0.2">
      <c r="A7" s="33" t="str">
        <f>'Players by Team'!A4</f>
        <v>Elizabeth Whalen</v>
      </c>
      <c r="B7" s="28"/>
      <c r="C7" s="29"/>
      <c r="D7" s="28"/>
      <c r="E7" s="29"/>
      <c r="F7" s="28"/>
      <c r="G7" s="29"/>
      <c r="H7" s="28"/>
      <c r="I7" s="29"/>
      <c r="J7" s="28"/>
      <c r="K7" s="30">
        <f>SUM(B7:J7)</f>
        <v>0</v>
      </c>
      <c r="L7" s="28"/>
      <c r="M7" s="29"/>
      <c r="N7" s="28"/>
      <c r="O7" s="29"/>
      <c r="P7" s="28"/>
      <c r="Q7" s="29"/>
      <c r="R7" s="28"/>
      <c r="S7" s="29"/>
      <c r="T7" s="28"/>
      <c r="U7" s="31">
        <f>SUM(L7:T7)</f>
        <v>0</v>
      </c>
      <c r="V7" s="32">
        <f>K7+U7</f>
        <v>0</v>
      </c>
    </row>
    <row r="8" spans="1:22" x14ac:dyDescent="0.2">
      <c r="A8" s="33" t="str">
        <f>'Players by Team'!A5</f>
        <v>Kat Salisbury</v>
      </c>
      <c r="B8" s="28"/>
      <c r="C8" s="29"/>
      <c r="D8" s="28"/>
      <c r="E8" s="29"/>
      <c r="F8" s="28"/>
      <c r="G8" s="29"/>
      <c r="H8" s="28"/>
      <c r="I8" s="29"/>
      <c r="J8" s="28"/>
      <c r="K8" s="30">
        <f>SUM(B8:J8)</f>
        <v>0</v>
      </c>
      <c r="L8" s="28"/>
      <c r="M8" s="29"/>
      <c r="N8" s="28"/>
      <c r="O8" s="29"/>
      <c r="P8" s="28"/>
      <c r="Q8" s="29"/>
      <c r="R8" s="28"/>
      <c r="S8" s="29"/>
      <c r="T8" s="28"/>
      <c r="U8" s="31">
        <f>SUM(L8:T8)</f>
        <v>0</v>
      </c>
      <c r="V8" s="32">
        <f>K8+U8</f>
        <v>0</v>
      </c>
    </row>
    <row r="9" spans="1:22" x14ac:dyDescent="0.2">
      <c r="A9" s="33" t="str">
        <f>'Players by Team'!A6</f>
        <v>Charlotte Gnam</v>
      </c>
      <c r="B9" s="28"/>
      <c r="C9" s="29"/>
      <c r="D9" s="28"/>
      <c r="E9" s="29"/>
      <c r="F9" s="28"/>
      <c r="G9" s="29"/>
      <c r="H9" s="28"/>
      <c r="I9" s="29"/>
      <c r="J9" s="28"/>
      <c r="K9" s="30">
        <f>SUM(B9:J9)</f>
        <v>0</v>
      </c>
      <c r="L9" s="28"/>
      <c r="M9" s="29"/>
      <c r="N9" s="28"/>
      <c r="O9" s="29"/>
      <c r="P9" s="28"/>
      <c r="Q9" s="29"/>
      <c r="R9" s="28"/>
      <c r="S9" s="29"/>
      <c r="T9" s="28"/>
      <c r="U9" s="31">
        <f>SUM(L9:T9)</f>
        <v>0</v>
      </c>
      <c r="V9" s="32">
        <f>K9+U9</f>
        <v>0</v>
      </c>
    </row>
    <row r="11" spans="1:22" ht="15.75" x14ac:dyDescent="0.25">
      <c r="A11" s="42" t="str">
        <f>'Players by Team'!G1</f>
        <v>ALAMO HEIGHTS GOLD</v>
      </c>
      <c r="B11" s="12">
        <v>1</v>
      </c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2">
        <v>9</v>
      </c>
      <c r="K11" s="14" t="s">
        <v>18</v>
      </c>
      <c r="L11" s="14">
        <v>10</v>
      </c>
      <c r="M11" s="14">
        <v>11</v>
      </c>
      <c r="N11" s="14">
        <v>12</v>
      </c>
      <c r="O11" s="14">
        <v>13</v>
      </c>
      <c r="P11" s="14">
        <v>14</v>
      </c>
      <c r="Q11" s="14">
        <v>15</v>
      </c>
      <c r="R11" s="14">
        <v>16</v>
      </c>
      <c r="S11" s="14">
        <v>17</v>
      </c>
      <c r="T11" s="14">
        <v>18</v>
      </c>
      <c r="U11" s="14" t="s">
        <v>19</v>
      </c>
      <c r="V11" s="14" t="s">
        <v>2</v>
      </c>
    </row>
    <row r="12" spans="1:22" x14ac:dyDescent="0.2">
      <c r="A12" s="33" t="str">
        <f>'Players by Team'!G2</f>
        <v>Jule Mahan</v>
      </c>
      <c r="B12" s="28"/>
      <c r="C12" s="29"/>
      <c r="D12" s="28"/>
      <c r="E12" s="29"/>
      <c r="F12" s="28"/>
      <c r="G12" s="29"/>
      <c r="H12" s="28"/>
      <c r="I12" s="29"/>
      <c r="J12" s="28"/>
      <c r="K12" s="30">
        <f>SUM(B12:J12)</f>
        <v>0</v>
      </c>
      <c r="L12" s="28"/>
      <c r="M12" s="29"/>
      <c r="N12" s="28"/>
      <c r="O12" s="29"/>
      <c r="P12" s="28"/>
      <c r="Q12" s="29"/>
      <c r="R12" s="28"/>
      <c r="S12" s="29"/>
      <c r="T12" s="28"/>
      <c r="U12" s="31">
        <f>SUM(L12:T12)</f>
        <v>0</v>
      </c>
      <c r="V12" s="32">
        <f>K12+U12</f>
        <v>0</v>
      </c>
    </row>
    <row r="13" spans="1:22" x14ac:dyDescent="0.2">
      <c r="A13" s="33" t="str">
        <f>'Players by Team'!G3</f>
        <v>Jordan Sandoval</v>
      </c>
      <c r="B13" s="28"/>
      <c r="C13" s="29"/>
      <c r="D13" s="28"/>
      <c r="E13" s="29"/>
      <c r="F13" s="28"/>
      <c r="G13" s="29"/>
      <c r="H13" s="28"/>
      <c r="I13" s="29"/>
      <c r="J13" s="28"/>
      <c r="K13" s="30">
        <f>SUM(B13:J13)</f>
        <v>0</v>
      </c>
      <c r="L13" s="28"/>
      <c r="M13" s="29"/>
      <c r="N13" s="28"/>
      <c r="O13" s="29"/>
      <c r="P13" s="28"/>
      <c r="Q13" s="29"/>
      <c r="R13" s="28"/>
      <c r="S13" s="29"/>
      <c r="T13" s="28"/>
      <c r="U13" s="31">
        <f>SUM(L13:T13)</f>
        <v>0</v>
      </c>
      <c r="V13" s="32">
        <f>K13+U13</f>
        <v>0</v>
      </c>
    </row>
    <row r="14" spans="1:22" x14ac:dyDescent="0.2">
      <c r="A14" s="33" t="str">
        <f>'Players by Team'!G4</f>
        <v>Chelsea Simpson</v>
      </c>
      <c r="B14" s="28"/>
      <c r="C14" s="29"/>
      <c r="D14" s="28"/>
      <c r="E14" s="29"/>
      <c r="F14" s="28"/>
      <c r="G14" s="29"/>
      <c r="H14" s="28"/>
      <c r="I14" s="29"/>
      <c r="J14" s="28"/>
      <c r="K14" s="30">
        <f>SUM(B14:J14)</f>
        <v>0</v>
      </c>
      <c r="L14" s="28"/>
      <c r="M14" s="29"/>
      <c r="N14" s="28"/>
      <c r="O14" s="29"/>
      <c r="P14" s="28"/>
      <c r="Q14" s="29"/>
      <c r="R14" s="28"/>
      <c r="S14" s="29"/>
      <c r="T14" s="28"/>
      <c r="U14" s="31">
        <f>SUM(L14:T14)</f>
        <v>0</v>
      </c>
      <c r="V14" s="32">
        <f>K14+U14</f>
        <v>0</v>
      </c>
    </row>
    <row r="15" spans="1:22" x14ac:dyDescent="0.2">
      <c r="A15" s="33" t="str">
        <f>'Players by Team'!G5</f>
        <v>Jorie Losack</v>
      </c>
      <c r="B15" s="28"/>
      <c r="C15" s="29"/>
      <c r="D15" s="28"/>
      <c r="E15" s="29"/>
      <c r="F15" s="28"/>
      <c r="G15" s="29"/>
      <c r="H15" s="28"/>
      <c r="I15" s="29"/>
      <c r="J15" s="28"/>
      <c r="K15" s="30">
        <f>SUM(B15:J15)</f>
        <v>0</v>
      </c>
      <c r="L15" s="28"/>
      <c r="M15" s="29"/>
      <c r="N15" s="28"/>
      <c r="O15" s="29"/>
      <c r="P15" s="28"/>
      <c r="Q15" s="29"/>
      <c r="R15" s="28"/>
      <c r="S15" s="29"/>
      <c r="T15" s="28"/>
      <c r="U15" s="31">
        <f>SUM(L15:T15)</f>
        <v>0</v>
      </c>
      <c r="V15" s="32">
        <f>K15+U15</f>
        <v>0</v>
      </c>
    </row>
    <row r="16" spans="1:22" x14ac:dyDescent="0.2">
      <c r="A16" s="33">
        <f>'Players by Team'!G6</f>
        <v>0</v>
      </c>
      <c r="B16" s="28"/>
      <c r="C16" s="29"/>
      <c r="D16" s="28"/>
      <c r="E16" s="29"/>
      <c r="F16" s="28"/>
      <c r="G16" s="29"/>
      <c r="H16" s="28"/>
      <c r="I16" s="29"/>
      <c r="J16" s="28"/>
      <c r="K16" s="30">
        <f>SUM(B16:J16)</f>
        <v>0</v>
      </c>
      <c r="L16" s="28"/>
      <c r="M16" s="29"/>
      <c r="N16" s="28"/>
      <c r="O16" s="29"/>
      <c r="P16" s="28"/>
      <c r="Q16" s="29"/>
      <c r="R16" s="28"/>
      <c r="S16" s="29"/>
      <c r="T16" s="28"/>
      <c r="U16" s="31">
        <f>SUM(L16:T16)</f>
        <v>0</v>
      </c>
      <c r="V16" s="32">
        <f>K16+U16</f>
        <v>0</v>
      </c>
    </row>
    <row r="18" spans="1:22" ht="15.75" x14ac:dyDescent="0.25">
      <c r="A18" s="42" t="str">
        <f>'Players by Team'!M1</f>
        <v xml:space="preserve">ALLEN </v>
      </c>
      <c r="B18" s="12">
        <v>1</v>
      </c>
      <c r="C18" s="12">
        <v>2</v>
      </c>
      <c r="D18" s="12">
        <v>3</v>
      </c>
      <c r="E18" s="12">
        <v>4</v>
      </c>
      <c r="F18" s="12">
        <v>5</v>
      </c>
      <c r="G18" s="12">
        <v>6</v>
      </c>
      <c r="H18" s="12">
        <v>7</v>
      </c>
      <c r="I18" s="12">
        <v>8</v>
      </c>
      <c r="J18" s="12">
        <v>9</v>
      </c>
      <c r="K18" s="14" t="s">
        <v>18</v>
      </c>
      <c r="L18" s="14">
        <v>10</v>
      </c>
      <c r="M18" s="14">
        <v>11</v>
      </c>
      <c r="N18" s="14">
        <v>12</v>
      </c>
      <c r="O18" s="14">
        <v>13</v>
      </c>
      <c r="P18" s="14">
        <v>14</v>
      </c>
      <c r="Q18" s="14">
        <v>15</v>
      </c>
      <c r="R18" s="14">
        <v>16</v>
      </c>
      <c r="S18" s="14">
        <v>17</v>
      </c>
      <c r="T18" s="14">
        <v>18</v>
      </c>
      <c r="U18" s="14" t="s">
        <v>19</v>
      </c>
      <c r="V18" s="14" t="s">
        <v>2</v>
      </c>
    </row>
    <row r="19" spans="1:22" x14ac:dyDescent="0.2">
      <c r="A19" s="33" t="str">
        <f>'Players by Team'!M2</f>
        <v>Abigail Inocian</v>
      </c>
      <c r="B19" s="28"/>
      <c r="C19" s="29"/>
      <c r="D19" s="28"/>
      <c r="E19" s="29"/>
      <c r="F19" s="28"/>
      <c r="G19" s="29"/>
      <c r="H19" s="28"/>
      <c r="I19" s="29"/>
      <c r="J19" s="28"/>
      <c r="K19" s="30">
        <f>SUM(B19:J19)</f>
        <v>0</v>
      </c>
      <c r="L19" s="28"/>
      <c r="M19" s="29"/>
      <c r="N19" s="28"/>
      <c r="O19" s="29"/>
      <c r="P19" s="28"/>
      <c r="Q19" s="29"/>
      <c r="R19" s="28"/>
      <c r="S19" s="29"/>
      <c r="T19" s="28"/>
      <c r="U19" s="31">
        <f>SUM(L19:T19)</f>
        <v>0</v>
      </c>
      <c r="V19" s="32">
        <f>K19+U19</f>
        <v>0</v>
      </c>
    </row>
    <row r="20" spans="1:22" x14ac:dyDescent="0.2">
      <c r="A20" s="33" t="str">
        <f>'Players by Team'!M3</f>
        <v>Natalie Quintana</v>
      </c>
      <c r="B20" s="28"/>
      <c r="C20" s="29"/>
      <c r="D20" s="28"/>
      <c r="E20" s="29"/>
      <c r="F20" s="28"/>
      <c r="G20" s="29"/>
      <c r="H20" s="28"/>
      <c r="I20" s="29"/>
      <c r="J20" s="28"/>
      <c r="K20" s="30">
        <f>SUM(B20:J20)</f>
        <v>0</v>
      </c>
      <c r="L20" s="28"/>
      <c r="M20" s="29"/>
      <c r="N20" s="28"/>
      <c r="O20" s="29"/>
      <c r="P20" s="28"/>
      <c r="Q20" s="29"/>
      <c r="R20" s="28"/>
      <c r="S20" s="29"/>
      <c r="T20" s="28"/>
      <c r="U20" s="31">
        <f>SUM(L20:T20)</f>
        <v>0</v>
      </c>
      <c r="V20" s="32">
        <f>K20+U20</f>
        <v>0</v>
      </c>
    </row>
    <row r="21" spans="1:22" x14ac:dyDescent="0.2">
      <c r="A21" s="33" t="str">
        <f>'Players by Team'!M4</f>
        <v>Maddie Wong</v>
      </c>
      <c r="B21" s="28"/>
      <c r="C21" s="29"/>
      <c r="D21" s="28"/>
      <c r="E21" s="29"/>
      <c r="F21" s="28"/>
      <c r="G21" s="29"/>
      <c r="H21" s="28"/>
      <c r="I21" s="29"/>
      <c r="J21" s="28"/>
      <c r="K21" s="30">
        <f>SUM(B21:J21)</f>
        <v>0</v>
      </c>
      <c r="L21" s="28"/>
      <c r="M21" s="29"/>
      <c r="N21" s="28"/>
      <c r="O21" s="29"/>
      <c r="P21" s="28"/>
      <c r="Q21" s="29"/>
      <c r="R21" s="28"/>
      <c r="S21" s="29"/>
      <c r="T21" s="28"/>
      <c r="U21" s="31">
        <f>SUM(L21:T21)</f>
        <v>0</v>
      </c>
      <c r="V21" s="32">
        <f>K21+U21</f>
        <v>0</v>
      </c>
    </row>
    <row r="22" spans="1:22" x14ac:dyDescent="0.2">
      <c r="A22" s="33" t="str">
        <f>'Players by Team'!M5</f>
        <v>Jaelin Sun</v>
      </c>
      <c r="B22" s="28"/>
      <c r="C22" s="29"/>
      <c r="D22" s="28"/>
      <c r="E22" s="29"/>
      <c r="F22" s="28"/>
      <c r="G22" s="29"/>
      <c r="H22" s="28"/>
      <c r="I22" s="29"/>
      <c r="J22" s="28"/>
      <c r="K22" s="30">
        <f>SUM(B22:J22)</f>
        <v>0</v>
      </c>
      <c r="L22" s="28"/>
      <c r="M22" s="29"/>
      <c r="N22" s="28"/>
      <c r="O22" s="29"/>
      <c r="P22" s="28"/>
      <c r="Q22" s="29"/>
      <c r="R22" s="28"/>
      <c r="S22" s="29"/>
      <c r="T22" s="28"/>
      <c r="U22" s="31">
        <f>SUM(L22:T22)</f>
        <v>0</v>
      </c>
      <c r="V22" s="32">
        <f>K22+U22</f>
        <v>0</v>
      </c>
    </row>
    <row r="23" spans="1:22" x14ac:dyDescent="0.2">
      <c r="A23" s="33" t="str">
        <f>'Players by Team'!M6</f>
        <v>Diya Reddy</v>
      </c>
      <c r="B23" s="28"/>
      <c r="C23" s="29"/>
      <c r="D23" s="28"/>
      <c r="E23" s="29"/>
      <c r="F23" s="28"/>
      <c r="G23" s="29"/>
      <c r="H23" s="28"/>
      <c r="I23" s="29"/>
      <c r="J23" s="28"/>
      <c r="K23" s="30">
        <f>SUM(B23:J23)</f>
        <v>0</v>
      </c>
      <c r="L23" s="28"/>
      <c r="M23" s="29"/>
      <c r="N23" s="28"/>
      <c r="O23" s="29"/>
      <c r="P23" s="28"/>
      <c r="Q23" s="29"/>
      <c r="R23" s="28"/>
      <c r="S23" s="29"/>
      <c r="T23" s="28"/>
      <c r="U23" s="31">
        <f>SUM(L23:T23)</f>
        <v>0</v>
      </c>
      <c r="V23" s="32">
        <f>K23+U23</f>
        <v>0</v>
      </c>
    </row>
    <row r="25" spans="1:22" ht="15.75" x14ac:dyDescent="0.25">
      <c r="A25" s="42" t="str">
        <f>'Players by Team'!A9</f>
        <v>BYRON NELSON</v>
      </c>
      <c r="B25" s="12">
        <v>1</v>
      </c>
      <c r="C25" s="12">
        <v>2</v>
      </c>
      <c r="D25" s="12">
        <v>3</v>
      </c>
      <c r="E25" s="12">
        <v>4</v>
      </c>
      <c r="F25" s="12">
        <v>5</v>
      </c>
      <c r="G25" s="12">
        <v>6</v>
      </c>
      <c r="H25" s="12">
        <v>7</v>
      </c>
      <c r="I25" s="12">
        <v>8</v>
      </c>
      <c r="J25" s="12">
        <v>9</v>
      </c>
      <c r="K25" s="14" t="s">
        <v>18</v>
      </c>
      <c r="L25" s="14">
        <v>10</v>
      </c>
      <c r="M25" s="14">
        <v>11</v>
      </c>
      <c r="N25" s="14">
        <v>12</v>
      </c>
      <c r="O25" s="14">
        <v>13</v>
      </c>
      <c r="P25" s="14">
        <v>14</v>
      </c>
      <c r="Q25" s="14">
        <v>15</v>
      </c>
      <c r="R25" s="14">
        <v>16</v>
      </c>
      <c r="S25" s="14">
        <v>17</v>
      </c>
      <c r="T25" s="14">
        <v>18</v>
      </c>
      <c r="U25" s="14" t="s">
        <v>19</v>
      </c>
      <c r="V25" s="14" t="s">
        <v>2</v>
      </c>
    </row>
    <row r="26" spans="1:22" x14ac:dyDescent="0.2">
      <c r="A26" s="33" t="str">
        <f>'Players by Team'!A10</f>
        <v>Jordyn Arts</v>
      </c>
      <c r="B26" s="28"/>
      <c r="C26" s="29"/>
      <c r="D26" s="28"/>
      <c r="E26" s="29"/>
      <c r="F26" s="28"/>
      <c r="G26" s="29"/>
      <c r="H26" s="28"/>
      <c r="I26" s="29"/>
      <c r="J26" s="28"/>
      <c r="K26" s="30">
        <f>SUM(B26:J26)</f>
        <v>0</v>
      </c>
      <c r="L26" s="28"/>
      <c r="M26" s="29"/>
      <c r="N26" s="28"/>
      <c r="O26" s="29"/>
      <c r="P26" s="28"/>
      <c r="Q26" s="29"/>
      <c r="R26" s="28"/>
      <c r="S26" s="29"/>
      <c r="T26" s="28"/>
      <c r="U26" s="31">
        <f>SUM(L26:T26)</f>
        <v>0</v>
      </c>
      <c r="V26" s="32">
        <f>K26+U26</f>
        <v>0</v>
      </c>
    </row>
    <row r="27" spans="1:22" x14ac:dyDescent="0.2">
      <c r="A27" s="33" t="str">
        <f>'Players by Team'!A11</f>
        <v>Elle Pistana</v>
      </c>
      <c r="B27" s="28"/>
      <c r="C27" s="29"/>
      <c r="D27" s="28"/>
      <c r="E27" s="29"/>
      <c r="F27" s="28"/>
      <c r="G27" s="29"/>
      <c r="H27" s="28"/>
      <c r="I27" s="29"/>
      <c r="J27" s="28"/>
      <c r="K27" s="30">
        <f>SUM(B27:J27)</f>
        <v>0</v>
      </c>
      <c r="L27" s="28"/>
      <c r="M27" s="29"/>
      <c r="N27" s="28"/>
      <c r="O27" s="29"/>
      <c r="P27" s="28"/>
      <c r="Q27" s="29"/>
      <c r="R27" s="28"/>
      <c r="S27" s="29"/>
      <c r="T27" s="28"/>
      <c r="U27" s="31">
        <f>SUM(L27:T27)</f>
        <v>0</v>
      </c>
      <c r="V27" s="32">
        <f>K27+U27</f>
        <v>0</v>
      </c>
    </row>
    <row r="28" spans="1:22" x14ac:dyDescent="0.2">
      <c r="A28" s="33" t="str">
        <f>'Players by Team'!A12</f>
        <v>McKenna Campbell</v>
      </c>
      <c r="B28" s="28"/>
      <c r="C28" s="29"/>
      <c r="D28" s="28"/>
      <c r="E28" s="29"/>
      <c r="F28" s="28"/>
      <c r="G28" s="29"/>
      <c r="H28" s="28"/>
      <c r="I28" s="29"/>
      <c r="J28" s="28"/>
      <c r="K28" s="30">
        <f>SUM(B28:J28)</f>
        <v>0</v>
      </c>
      <c r="L28" s="28"/>
      <c r="M28" s="29"/>
      <c r="N28" s="28"/>
      <c r="O28" s="29"/>
      <c r="P28" s="28"/>
      <c r="Q28" s="29"/>
      <c r="R28" s="28"/>
      <c r="S28" s="29"/>
      <c r="T28" s="28"/>
      <c r="U28" s="31">
        <f>SUM(L28:T28)</f>
        <v>0</v>
      </c>
      <c r="V28" s="32">
        <f>K28+U28</f>
        <v>0</v>
      </c>
    </row>
    <row r="29" spans="1:22" x14ac:dyDescent="0.2">
      <c r="A29" s="33" t="str">
        <f>'Players by Team'!A13</f>
        <v>Reagan Franzke</v>
      </c>
      <c r="B29" s="28"/>
      <c r="C29" s="29"/>
      <c r="D29" s="28"/>
      <c r="E29" s="29"/>
      <c r="F29" s="28"/>
      <c r="G29" s="29"/>
      <c r="H29" s="28"/>
      <c r="I29" s="29"/>
      <c r="J29" s="28"/>
      <c r="K29" s="30">
        <f>SUM(B29:J29)</f>
        <v>0</v>
      </c>
      <c r="L29" s="28"/>
      <c r="M29" s="29"/>
      <c r="N29" s="28"/>
      <c r="O29" s="29"/>
      <c r="P29" s="28"/>
      <c r="Q29" s="29"/>
      <c r="R29" s="28"/>
      <c r="S29" s="29"/>
      <c r="T29" s="28"/>
      <c r="U29" s="31">
        <f>SUM(L29:T29)</f>
        <v>0</v>
      </c>
      <c r="V29" s="32">
        <f>K29+U29</f>
        <v>0</v>
      </c>
    </row>
    <row r="30" spans="1:22" x14ac:dyDescent="0.2">
      <c r="A30" s="33" t="str">
        <f>'Players by Team'!A14</f>
        <v>Julie Mikulova</v>
      </c>
      <c r="B30" s="28"/>
      <c r="C30" s="29"/>
      <c r="D30" s="28"/>
      <c r="E30" s="29"/>
      <c r="F30" s="28"/>
      <c r="G30" s="29"/>
      <c r="H30" s="28"/>
      <c r="I30" s="29"/>
      <c r="J30" s="28"/>
      <c r="K30" s="30">
        <f>SUM(B30:J30)</f>
        <v>0</v>
      </c>
      <c r="L30" s="28"/>
      <c r="M30" s="29"/>
      <c r="N30" s="28"/>
      <c r="O30" s="29"/>
      <c r="P30" s="28"/>
      <c r="Q30" s="29"/>
      <c r="R30" s="28"/>
      <c r="S30" s="29"/>
      <c r="T30" s="28"/>
      <c r="U30" s="31">
        <f>SUM(L30:T30)</f>
        <v>0</v>
      </c>
      <c r="V30" s="32">
        <f>K30+U30</f>
        <v>0</v>
      </c>
    </row>
    <row r="32" spans="1:22" ht="15.75" x14ac:dyDescent="0.25">
      <c r="A32" s="44" t="str">
        <f>'Players by Team'!G9</f>
        <v>CENTENNIAL</v>
      </c>
      <c r="B32" s="12">
        <v>1</v>
      </c>
      <c r="C32" s="12">
        <v>2</v>
      </c>
      <c r="D32" s="12">
        <v>3</v>
      </c>
      <c r="E32" s="12">
        <v>4</v>
      </c>
      <c r="F32" s="12">
        <v>5</v>
      </c>
      <c r="G32" s="12">
        <v>6</v>
      </c>
      <c r="H32" s="12">
        <v>7</v>
      </c>
      <c r="I32" s="12">
        <v>8</v>
      </c>
      <c r="J32" s="12">
        <v>9</v>
      </c>
      <c r="K32" s="14" t="s">
        <v>18</v>
      </c>
      <c r="L32" s="14">
        <v>10</v>
      </c>
      <c r="M32" s="14">
        <v>11</v>
      </c>
      <c r="N32" s="14">
        <v>12</v>
      </c>
      <c r="O32" s="14">
        <v>13</v>
      </c>
      <c r="P32" s="14">
        <v>14</v>
      </c>
      <c r="Q32" s="14">
        <v>15</v>
      </c>
      <c r="R32" s="14">
        <v>16</v>
      </c>
      <c r="S32" s="14">
        <v>17</v>
      </c>
      <c r="T32" s="14">
        <v>18</v>
      </c>
      <c r="U32" s="14" t="s">
        <v>19</v>
      </c>
      <c r="V32" s="14" t="s">
        <v>2</v>
      </c>
    </row>
    <row r="33" spans="1:22" x14ac:dyDescent="0.2">
      <c r="A33" s="35" t="str">
        <f>'Players by Team'!G10</f>
        <v>Alisha Rametra</v>
      </c>
      <c r="B33" s="28"/>
      <c r="C33" s="29"/>
      <c r="D33" s="28"/>
      <c r="E33" s="29"/>
      <c r="F33" s="28"/>
      <c r="G33" s="29"/>
      <c r="H33" s="28"/>
      <c r="I33" s="29"/>
      <c r="J33" s="28"/>
      <c r="K33" s="30">
        <f>SUM(B33:J33)</f>
        <v>0</v>
      </c>
      <c r="L33" s="28"/>
      <c r="M33" s="29"/>
      <c r="N33" s="28"/>
      <c r="O33" s="29"/>
      <c r="P33" s="28"/>
      <c r="Q33" s="29"/>
      <c r="R33" s="28"/>
      <c r="S33" s="29"/>
      <c r="T33" s="28"/>
      <c r="U33" s="31">
        <f>SUM(L33:T33)</f>
        <v>0</v>
      </c>
      <c r="V33" s="32">
        <f>K33+U33</f>
        <v>0</v>
      </c>
    </row>
    <row r="34" spans="1:22" x14ac:dyDescent="0.2">
      <c r="A34" s="35" t="str">
        <f>'Players by Team'!G11</f>
        <v>Tarini Bhoga</v>
      </c>
      <c r="B34" s="28"/>
      <c r="C34" s="29"/>
      <c r="D34" s="28"/>
      <c r="E34" s="29"/>
      <c r="F34" s="28"/>
      <c r="G34" s="29"/>
      <c r="H34" s="28"/>
      <c r="I34" s="29"/>
      <c r="J34" s="28"/>
      <c r="K34" s="30">
        <f>SUM(B34:J34)</f>
        <v>0</v>
      </c>
      <c r="L34" s="28"/>
      <c r="M34" s="29"/>
      <c r="N34" s="28"/>
      <c r="O34" s="29"/>
      <c r="P34" s="28"/>
      <c r="Q34" s="29"/>
      <c r="R34" s="28"/>
      <c r="S34" s="29"/>
      <c r="T34" s="28"/>
      <c r="U34" s="31">
        <f>SUM(L34:T34)</f>
        <v>0</v>
      </c>
      <c r="V34" s="32">
        <f>K34+U34</f>
        <v>0</v>
      </c>
    </row>
    <row r="35" spans="1:22" x14ac:dyDescent="0.2">
      <c r="A35" s="35" t="str">
        <f>'Players by Team'!G12</f>
        <v>Kara Kim</v>
      </c>
      <c r="B35" s="28"/>
      <c r="C35" s="29"/>
      <c r="D35" s="28"/>
      <c r="E35" s="29"/>
      <c r="F35" s="28"/>
      <c r="G35" s="29"/>
      <c r="H35" s="28"/>
      <c r="I35" s="29"/>
      <c r="J35" s="28"/>
      <c r="K35" s="30">
        <f>SUM(B35:J35)</f>
        <v>0</v>
      </c>
      <c r="L35" s="28"/>
      <c r="M35" s="29"/>
      <c r="N35" s="28"/>
      <c r="O35" s="29"/>
      <c r="P35" s="28"/>
      <c r="Q35" s="29"/>
      <c r="R35" s="28"/>
      <c r="S35" s="29"/>
      <c r="T35" s="28"/>
      <c r="U35" s="31">
        <f>SUM(L35:T35)</f>
        <v>0</v>
      </c>
      <c r="V35" s="32">
        <f>K35+U35</f>
        <v>0</v>
      </c>
    </row>
    <row r="36" spans="1:22" x14ac:dyDescent="0.2">
      <c r="A36" s="35" t="str">
        <f>'Players by Team'!G13</f>
        <v>Vibha Datla</v>
      </c>
      <c r="B36" s="28"/>
      <c r="C36" s="29"/>
      <c r="D36" s="28"/>
      <c r="E36" s="29"/>
      <c r="F36" s="28"/>
      <c r="G36" s="29"/>
      <c r="H36" s="28"/>
      <c r="I36" s="29"/>
      <c r="J36" s="28"/>
      <c r="K36" s="30">
        <f>SUM(B36:J36)</f>
        <v>0</v>
      </c>
      <c r="L36" s="28"/>
      <c r="M36" s="29"/>
      <c r="N36" s="28"/>
      <c r="O36" s="29"/>
      <c r="P36" s="28"/>
      <c r="Q36" s="29"/>
      <c r="R36" s="28"/>
      <c r="S36" s="29"/>
      <c r="T36" s="28"/>
      <c r="U36" s="31">
        <f>SUM(L36:T36)</f>
        <v>0</v>
      </c>
      <c r="V36" s="32">
        <f>K36+U36</f>
        <v>0</v>
      </c>
    </row>
    <row r="37" spans="1:22" x14ac:dyDescent="0.2">
      <c r="A37" s="35" t="str">
        <f>'Players by Team'!G14</f>
        <v>Kennedy Brandstetter</v>
      </c>
      <c r="B37" s="28"/>
      <c r="C37" s="29"/>
      <c r="D37" s="28"/>
      <c r="E37" s="29"/>
      <c r="F37" s="28"/>
      <c r="G37" s="29"/>
      <c r="H37" s="28"/>
      <c r="I37" s="29"/>
      <c r="J37" s="28"/>
      <c r="K37" s="30">
        <f>SUM(B37:J37)</f>
        <v>0</v>
      </c>
      <c r="L37" s="28"/>
      <c r="M37" s="29"/>
      <c r="N37" s="28"/>
      <c r="O37" s="29"/>
      <c r="P37" s="28"/>
      <c r="Q37" s="29"/>
      <c r="R37" s="28"/>
      <c r="S37" s="29"/>
      <c r="T37" s="28"/>
      <c r="U37" s="31">
        <f>SUM(L37:T37)</f>
        <v>0</v>
      </c>
      <c r="V37" s="32">
        <f>K37+U37</f>
        <v>0</v>
      </c>
    </row>
    <row r="39" spans="1:22" ht="15.75" x14ac:dyDescent="0.25">
      <c r="A39" s="44" t="str">
        <f>'Players by Team'!M9</f>
        <v>COPPELL</v>
      </c>
      <c r="B39" s="12">
        <v>1</v>
      </c>
      <c r="C39" s="12">
        <v>2</v>
      </c>
      <c r="D39" s="12">
        <v>3</v>
      </c>
      <c r="E39" s="12">
        <v>4</v>
      </c>
      <c r="F39" s="12">
        <v>5</v>
      </c>
      <c r="G39" s="12">
        <v>6</v>
      </c>
      <c r="H39" s="12">
        <v>7</v>
      </c>
      <c r="I39" s="12">
        <v>8</v>
      </c>
      <c r="J39" s="12">
        <v>9</v>
      </c>
      <c r="K39" s="14" t="s">
        <v>18</v>
      </c>
      <c r="L39" s="14">
        <v>10</v>
      </c>
      <c r="M39" s="14">
        <v>11</v>
      </c>
      <c r="N39" s="14">
        <v>12</v>
      </c>
      <c r="O39" s="14">
        <v>13</v>
      </c>
      <c r="P39" s="14">
        <v>14</v>
      </c>
      <c r="Q39" s="14">
        <v>15</v>
      </c>
      <c r="R39" s="14">
        <v>16</v>
      </c>
      <c r="S39" s="14">
        <v>17</v>
      </c>
      <c r="T39" s="14">
        <v>18</v>
      </c>
      <c r="U39" s="14" t="s">
        <v>19</v>
      </c>
      <c r="V39" s="14" t="s">
        <v>2</v>
      </c>
    </row>
    <row r="40" spans="1:22" x14ac:dyDescent="0.2">
      <c r="A40" s="35" t="str">
        <f>'Players by Team'!M10</f>
        <v>Kirstin Angosta</v>
      </c>
      <c r="B40" s="28"/>
      <c r="C40" s="29"/>
      <c r="D40" s="28"/>
      <c r="E40" s="29"/>
      <c r="F40" s="28"/>
      <c r="G40" s="29"/>
      <c r="H40" s="28"/>
      <c r="I40" s="29"/>
      <c r="J40" s="28"/>
      <c r="K40" s="30">
        <f>SUM(B40:J40)</f>
        <v>0</v>
      </c>
      <c r="L40" s="28"/>
      <c r="M40" s="29"/>
      <c r="N40" s="28"/>
      <c r="O40" s="29"/>
      <c r="P40" s="28"/>
      <c r="Q40" s="29"/>
      <c r="R40" s="28"/>
      <c r="S40" s="29"/>
      <c r="T40" s="28"/>
      <c r="U40" s="31">
        <f>SUM(L40:T40)</f>
        <v>0</v>
      </c>
      <c r="V40" s="32">
        <f>K40+U40</f>
        <v>0</v>
      </c>
    </row>
    <row r="41" spans="1:22" x14ac:dyDescent="0.2">
      <c r="A41" s="35" t="str">
        <f>'Players by Team'!M11</f>
        <v>Rylie Allison</v>
      </c>
      <c r="B41" s="28"/>
      <c r="C41" s="29"/>
      <c r="D41" s="28"/>
      <c r="E41" s="29"/>
      <c r="F41" s="28"/>
      <c r="G41" s="29"/>
      <c r="H41" s="28"/>
      <c r="I41" s="29"/>
      <c r="J41" s="28"/>
      <c r="K41" s="30">
        <f>SUM(B41:J41)</f>
        <v>0</v>
      </c>
      <c r="L41" s="28"/>
      <c r="M41" s="29"/>
      <c r="N41" s="28"/>
      <c r="O41" s="29"/>
      <c r="P41" s="28"/>
      <c r="Q41" s="29"/>
      <c r="R41" s="28"/>
      <c r="S41" s="29"/>
      <c r="T41" s="28"/>
      <c r="U41" s="31">
        <f>SUM(L41:T41)</f>
        <v>0</v>
      </c>
      <c r="V41" s="32">
        <f>K41+U41</f>
        <v>0</v>
      </c>
    </row>
    <row r="42" spans="1:22" x14ac:dyDescent="0.2">
      <c r="A42" s="35" t="str">
        <f>'Players by Team'!M12</f>
        <v>Rachel Pryor</v>
      </c>
      <c r="B42" s="28"/>
      <c r="C42" s="29"/>
      <c r="D42" s="28"/>
      <c r="E42" s="29"/>
      <c r="F42" s="28"/>
      <c r="G42" s="29"/>
      <c r="H42" s="28"/>
      <c r="I42" s="29"/>
      <c r="J42" s="28"/>
      <c r="K42" s="30">
        <f>SUM(B42:J42)</f>
        <v>0</v>
      </c>
      <c r="L42" s="28"/>
      <c r="M42" s="29"/>
      <c r="N42" s="28"/>
      <c r="O42" s="29"/>
      <c r="P42" s="28"/>
      <c r="Q42" s="29"/>
      <c r="R42" s="28"/>
      <c r="S42" s="29"/>
      <c r="T42" s="28"/>
      <c r="U42" s="31">
        <f>SUM(L42:T42)</f>
        <v>0</v>
      </c>
      <c r="V42" s="32">
        <f>K42+U42</f>
        <v>0</v>
      </c>
    </row>
    <row r="43" spans="1:22" x14ac:dyDescent="0.2">
      <c r="A43" s="35" t="str">
        <f>'Players by Team'!M13</f>
        <v>Alicia Bellendir</v>
      </c>
      <c r="B43" s="28"/>
      <c r="C43" s="29"/>
      <c r="D43" s="28"/>
      <c r="E43" s="29"/>
      <c r="F43" s="28"/>
      <c r="G43" s="29"/>
      <c r="H43" s="28"/>
      <c r="I43" s="29"/>
      <c r="J43" s="28"/>
      <c r="K43" s="30">
        <f>SUM(B43:J43)</f>
        <v>0</v>
      </c>
      <c r="L43" s="28"/>
      <c r="M43" s="29"/>
      <c r="N43" s="28"/>
      <c r="O43" s="29"/>
      <c r="P43" s="28"/>
      <c r="Q43" s="29"/>
      <c r="R43" s="28"/>
      <c r="S43" s="29"/>
      <c r="T43" s="28"/>
      <c r="U43" s="31">
        <f>SUM(L43:T43)</f>
        <v>0</v>
      </c>
      <c r="V43" s="32">
        <f>K43+U43</f>
        <v>0</v>
      </c>
    </row>
    <row r="44" spans="1:22" x14ac:dyDescent="0.2">
      <c r="A44" s="35" t="str">
        <f>'Players by Team'!M14</f>
        <v>Riya Bapna</v>
      </c>
      <c r="B44" s="28"/>
      <c r="C44" s="29"/>
      <c r="D44" s="28"/>
      <c r="E44" s="29"/>
      <c r="F44" s="28"/>
      <c r="G44" s="29"/>
      <c r="H44" s="28"/>
      <c r="I44" s="29"/>
      <c r="J44" s="28"/>
      <c r="K44" s="30">
        <f>SUM(B44:J44)</f>
        <v>0</v>
      </c>
      <c r="L44" s="28"/>
      <c r="M44" s="29"/>
      <c r="N44" s="28"/>
      <c r="O44" s="29"/>
      <c r="P44" s="28"/>
      <c r="Q44" s="29"/>
      <c r="R44" s="28"/>
      <c r="S44" s="29"/>
      <c r="T44" s="28"/>
      <c r="U44" s="31">
        <f>SUM(L44:T44)</f>
        <v>0</v>
      </c>
      <c r="V44" s="32">
        <f>K44+U44</f>
        <v>0</v>
      </c>
    </row>
    <row r="46" spans="1:22" ht="15.75" x14ac:dyDescent="0.25">
      <c r="A46" s="44" t="str">
        <f>'Players by Team'!A17</f>
        <v>FLOWER MOUND</v>
      </c>
      <c r="B46" s="12">
        <v>1</v>
      </c>
      <c r="C46" s="12">
        <v>2</v>
      </c>
      <c r="D46" s="12">
        <v>3</v>
      </c>
      <c r="E46" s="12">
        <v>4</v>
      </c>
      <c r="F46" s="12">
        <v>5</v>
      </c>
      <c r="G46" s="12">
        <v>6</v>
      </c>
      <c r="H46" s="12">
        <v>7</v>
      </c>
      <c r="I46" s="12">
        <v>8</v>
      </c>
      <c r="J46" s="12">
        <v>9</v>
      </c>
      <c r="K46" s="14" t="s">
        <v>18</v>
      </c>
      <c r="L46" s="14">
        <v>10</v>
      </c>
      <c r="M46" s="14">
        <v>11</v>
      </c>
      <c r="N46" s="14">
        <v>12</v>
      </c>
      <c r="O46" s="14">
        <v>13</v>
      </c>
      <c r="P46" s="14">
        <v>14</v>
      </c>
      <c r="Q46" s="14">
        <v>15</v>
      </c>
      <c r="R46" s="14">
        <v>16</v>
      </c>
      <c r="S46" s="14">
        <v>17</v>
      </c>
      <c r="T46" s="14">
        <v>18</v>
      </c>
      <c r="U46" s="14" t="s">
        <v>19</v>
      </c>
      <c r="V46" s="14" t="s">
        <v>2</v>
      </c>
    </row>
    <row r="47" spans="1:22" x14ac:dyDescent="0.2">
      <c r="A47" s="35" t="str">
        <f>'Players by Team'!A18</f>
        <v>Emile Chile</v>
      </c>
      <c r="B47" s="28"/>
      <c r="C47" s="29"/>
      <c r="D47" s="28"/>
      <c r="E47" s="29"/>
      <c r="F47" s="28"/>
      <c r="G47" s="29"/>
      <c r="H47" s="28"/>
      <c r="I47" s="29"/>
      <c r="J47" s="28"/>
      <c r="K47" s="30">
        <f>SUM(B47:J47)</f>
        <v>0</v>
      </c>
      <c r="L47" s="28"/>
      <c r="M47" s="29"/>
      <c r="N47" s="28"/>
      <c r="O47" s="29"/>
      <c r="P47" s="28"/>
      <c r="Q47" s="29"/>
      <c r="R47" s="28"/>
      <c r="S47" s="29"/>
      <c r="T47" s="28"/>
      <c r="U47" s="31">
        <f>SUM(L47:T47)</f>
        <v>0</v>
      </c>
      <c r="V47" s="32">
        <f>K47+U47</f>
        <v>0</v>
      </c>
    </row>
    <row r="48" spans="1:22" x14ac:dyDescent="0.2">
      <c r="A48" s="35" t="str">
        <f>'Players by Team'!A19</f>
        <v>Tiara Pimentel</v>
      </c>
      <c r="B48" s="28"/>
      <c r="C48" s="29"/>
      <c r="D48" s="28"/>
      <c r="E48" s="29"/>
      <c r="F48" s="28"/>
      <c r="G48" s="29"/>
      <c r="H48" s="28"/>
      <c r="I48" s="29"/>
      <c r="J48" s="28"/>
      <c r="K48" s="30">
        <f>SUM(B48:J48)</f>
        <v>0</v>
      </c>
      <c r="L48" s="28"/>
      <c r="M48" s="29"/>
      <c r="N48" s="28"/>
      <c r="O48" s="29"/>
      <c r="P48" s="28"/>
      <c r="Q48" s="29"/>
      <c r="R48" s="28"/>
      <c r="S48" s="29"/>
      <c r="T48" s="28"/>
      <c r="U48" s="31">
        <f>SUM(L48:T48)</f>
        <v>0</v>
      </c>
      <c r="V48" s="32">
        <f>K48+U48</f>
        <v>0</v>
      </c>
    </row>
    <row r="49" spans="1:22" x14ac:dyDescent="0.2">
      <c r="A49" s="35" t="str">
        <f>'Players by Team'!A20</f>
        <v>Olivia Santiago</v>
      </c>
      <c r="B49" s="28"/>
      <c r="C49" s="29"/>
      <c r="D49" s="28"/>
      <c r="E49" s="29"/>
      <c r="F49" s="28"/>
      <c r="G49" s="29"/>
      <c r="H49" s="28"/>
      <c r="I49" s="29"/>
      <c r="J49" s="28"/>
      <c r="K49" s="30">
        <f>SUM(B49:J49)</f>
        <v>0</v>
      </c>
      <c r="L49" s="28"/>
      <c r="M49" s="29"/>
      <c r="N49" s="28"/>
      <c r="O49" s="29"/>
      <c r="P49" s="28"/>
      <c r="Q49" s="29"/>
      <c r="R49" s="28"/>
      <c r="S49" s="29"/>
      <c r="T49" s="28"/>
      <c r="U49" s="31">
        <f>SUM(L49:T49)</f>
        <v>0</v>
      </c>
      <c r="V49" s="32">
        <f>K49+U49</f>
        <v>0</v>
      </c>
    </row>
    <row r="50" spans="1:22" x14ac:dyDescent="0.2">
      <c r="A50" s="35" t="str">
        <f>'Players by Team'!A21</f>
        <v>Riya Kana</v>
      </c>
      <c r="B50" s="28"/>
      <c r="C50" s="29"/>
      <c r="D50" s="28"/>
      <c r="E50" s="29"/>
      <c r="F50" s="28"/>
      <c r="G50" s="29"/>
      <c r="H50" s="28"/>
      <c r="I50" s="29"/>
      <c r="J50" s="28"/>
      <c r="K50" s="30">
        <f>SUM(B50:J50)</f>
        <v>0</v>
      </c>
      <c r="L50" s="28"/>
      <c r="M50" s="29"/>
      <c r="N50" s="28"/>
      <c r="O50" s="29"/>
      <c r="P50" s="28"/>
      <c r="Q50" s="29"/>
      <c r="R50" s="28"/>
      <c r="S50" s="29"/>
      <c r="T50" s="28"/>
      <c r="U50" s="31">
        <f>SUM(L50:T50)</f>
        <v>0</v>
      </c>
      <c r="V50" s="32">
        <f>K50+U50</f>
        <v>0</v>
      </c>
    </row>
    <row r="51" spans="1:22" x14ac:dyDescent="0.2">
      <c r="A51" s="35" t="str">
        <f>'Players by Team'!A22</f>
        <v>Addison Jennings</v>
      </c>
      <c r="B51" s="28"/>
      <c r="C51" s="29"/>
      <c r="D51" s="28"/>
      <c r="E51" s="29"/>
      <c r="F51" s="28"/>
      <c r="G51" s="29"/>
      <c r="H51" s="28"/>
      <c r="I51" s="29"/>
      <c r="J51" s="28"/>
      <c r="K51" s="30">
        <f>SUM(B51:J51)</f>
        <v>0</v>
      </c>
      <c r="L51" s="28"/>
      <c r="M51" s="29"/>
      <c r="N51" s="28"/>
      <c r="O51" s="29"/>
      <c r="P51" s="28"/>
      <c r="Q51" s="29"/>
      <c r="R51" s="28"/>
      <c r="S51" s="29"/>
      <c r="T51" s="28"/>
      <c r="U51" s="31">
        <f>SUM(L51:T51)</f>
        <v>0</v>
      </c>
      <c r="V51" s="32">
        <f>K51+U51</f>
        <v>0</v>
      </c>
    </row>
    <row r="53" spans="1:22" ht="15.75" x14ac:dyDescent="0.25">
      <c r="A53" s="44" t="str">
        <f>'Players by Team'!G17</f>
        <v>GRAND OAKS</v>
      </c>
      <c r="B53" s="12">
        <v>1</v>
      </c>
      <c r="C53" s="12">
        <v>2</v>
      </c>
      <c r="D53" s="12">
        <v>3</v>
      </c>
      <c r="E53" s="12">
        <v>4</v>
      </c>
      <c r="F53" s="12">
        <v>5</v>
      </c>
      <c r="G53" s="12">
        <v>6</v>
      </c>
      <c r="H53" s="12">
        <v>7</v>
      </c>
      <c r="I53" s="12">
        <v>8</v>
      </c>
      <c r="J53" s="12">
        <v>9</v>
      </c>
      <c r="K53" s="14" t="s">
        <v>18</v>
      </c>
      <c r="L53" s="14">
        <v>10</v>
      </c>
      <c r="M53" s="14">
        <v>11</v>
      </c>
      <c r="N53" s="14">
        <v>12</v>
      </c>
      <c r="O53" s="14">
        <v>13</v>
      </c>
      <c r="P53" s="14">
        <v>14</v>
      </c>
      <c r="Q53" s="14">
        <v>15</v>
      </c>
      <c r="R53" s="14">
        <v>16</v>
      </c>
      <c r="S53" s="14">
        <v>17</v>
      </c>
      <c r="T53" s="14">
        <v>18</v>
      </c>
      <c r="U53" s="14" t="s">
        <v>19</v>
      </c>
      <c r="V53" s="14" t="s">
        <v>2</v>
      </c>
    </row>
    <row r="54" spans="1:22" x14ac:dyDescent="0.2">
      <c r="A54" s="35" t="str">
        <f>'Players by Team'!G18</f>
        <v>London Fowlkes</v>
      </c>
      <c r="B54" s="28"/>
      <c r="C54" s="29"/>
      <c r="D54" s="28"/>
      <c r="E54" s="29"/>
      <c r="F54" s="28"/>
      <c r="G54" s="29"/>
      <c r="H54" s="28"/>
      <c r="I54" s="29"/>
      <c r="J54" s="28"/>
      <c r="K54" s="30">
        <f>SUM(B54:J54)</f>
        <v>0</v>
      </c>
      <c r="L54" s="28"/>
      <c r="M54" s="29"/>
      <c r="N54" s="28"/>
      <c r="O54" s="29"/>
      <c r="P54" s="28"/>
      <c r="Q54" s="29"/>
      <c r="R54" s="28"/>
      <c r="S54" s="29"/>
      <c r="T54" s="28"/>
      <c r="U54" s="31">
        <f>SUM(L54:T54)</f>
        <v>0</v>
      </c>
      <c r="V54" s="32">
        <f>K54+U54</f>
        <v>0</v>
      </c>
    </row>
    <row r="55" spans="1:22" x14ac:dyDescent="0.2">
      <c r="A55" s="35" t="str">
        <f>'Players by Team'!G19</f>
        <v>Brooke Deebs</v>
      </c>
      <c r="B55" s="28"/>
      <c r="C55" s="29"/>
      <c r="D55" s="28"/>
      <c r="E55" s="29"/>
      <c r="F55" s="28"/>
      <c r="G55" s="29"/>
      <c r="H55" s="28"/>
      <c r="I55" s="29"/>
      <c r="J55" s="28"/>
      <c r="K55" s="30">
        <f>SUM(B55:J55)</f>
        <v>0</v>
      </c>
      <c r="L55" s="28"/>
      <c r="M55" s="29"/>
      <c r="N55" s="28"/>
      <c r="O55" s="29"/>
      <c r="P55" s="28"/>
      <c r="Q55" s="29"/>
      <c r="R55" s="28"/>
      <c r="S55" s="29"/>
      <c r="T55" s="28"/>
      <c r="U55" s="31">
        <f>SUM(L55:T55)</f>
        <v>0</v>
      </c>
      <c r="V55" s="32">
        <f>K55+U55</f>
        <v>0</v>
      </c>
    </row>
    <row r="56" spans="1:22" x14ac:dyDescent="0.2">
      <c r="A56" s="35" t="str">
        <f>'Players by Team'!G20</f>
        <v>Kendall Ward</v>
      </c>
      <c r="B56" s="28"/>
      <c r="C56" s="29"/>
      <c r="D56" s="28"/>
      <c r="E56" s="29"/>
      <c r="F56" s="28"/>
      <c r="G56" s="29"/>
      <c r="H56" s="28"/>
      <c r="I56" s="29"/>
      <c r="J56" s="28"/>
      <c r="K56" s="30">
        <f>SUM(B56:J56)</f>
        <v>0</v>
      </c>
      <c r="L56" s="28"/>
      <c r="M56" s="29"/>
      <c r="N56" s="28"/>
      <c r="O56" s="29"/>
      <c r="P56" s="28"/>
      <c r="Q56" s="29"/>
      <c r="R56" s="28"/>
      <c r="S56" s="29"/>
      <c r="T56" s="28"/>
      <c r="U56" s="31">
        <f>SUM(L56:T56)</f>
        <v>0</v>
      </c>
      <c r="V56" s="32">
        <f>K56+U56</f>
        <v>0</v>
      </c>
    </row>
    <row r="57" spans="1:22" x14ac:dyDescent="0.2">
      <c r="A57" s="35" t="str">
        <f>'Players by Team'!G21</f>
        <v>Gabby Vargas</v>
      </c>
      <c r="B57" s="28"/>
      <c r="C57" s="29"/>
      <c r="D57" s="28"/>
      <c r="E57" s="29"/>
      <c r="F57" s="28"/>
      <c r="G57" s="29"/>
      <c r="H57" s="28"/>
      <c r="I57" s="29"/>
      <c r="J57" s="28"/>
      <c r="K57" s="30">
        <f>SUM(B57:J57)</f>
        <v>0</v>
      </c>
      <c r="L57" s="28"/>
      <c r="M57" s="29"/>
      <c r="N57" s="28"/>
      <c r="O57" s="29"/>
      <c r="P57" s="28"/>
      <c r="Q57" s="29"/>
      <c r="R57" s="28"/>
      <c r="S57" s="29"/>
      <c r="T57" s="28"/>
      <c r="U57" s="31">
        <f>SUM(L57:T57)</f>
        <v>0</v>
      </c>
      <c r="V57" s="32">
        <f>K57+U57</f>
        <v>0</v>
      </c>
    </row>
    <row r="58" spans="1:22" x14ac:dyDescent="0.2">
      <c r="A58" s="35" t="str">
        <f>'Players by Team'!G22</f>
        <v>Emma Cook</v>
      </c>
      <c r="B58" s="28"/>
      <c r="C58" s="29"/>
      <c r="D58" s="28"/>
      <c r="E58" s="29"/>
      <c r="F58" s="28"/>
      <c r="G58" s="29"/>
      <c r="H58" s="28"/>
      <c r="I58" s="29"/>
      <c r="J58" s="28"/>
      <c r="K58" s="30">
        <f>SUM(B58:J58)</f>
        <v>0</v>
      </c>
      <c r="L58" s="28"/>
      <c r="M58" s="29"/>
      <c r="N58" s="28"/>
      <c r="O58" s="29"/>
      <c r="P58" s="28"/>
      <c r="Q58" s="29"/>
      <c r="R58" s="28"/>
      <c r="S58" s="29"/>
      <c r="T58" s="28"/>
      <c r="U58" s="31">
        <f>SUM(L58:T58)</f>
        <v>0</v>
      </c>
      <c r="V58" s="32">
        <f>K58+U58</f>
        <v>0</v>
      </c>
    </row>
    <row r="60" spans="1:22" ht="15.75" x14ac:dyDescent="0.25">
      <c r="A60" s="44" t="str">
        <f>'Players by Team'!M17</f>
        <v>GRAPEVINE</v>
      </c>
      <c r="B60" s="12">
        <v>1</v>
      </c>
      <c r="C60" s="12">
        <v>2</v>
      </c>
      <c r="D60" s="12">
        <v>3</v>
      </c>
      <c r="E60" s="12">
        <v>4</v>
      </c>
      <c r="F60" s="12">
        <v>5</v>
      </c>
      <c r="G60" s="12">
        <v>6</v>
      </c>
      <c r="H60" s="12">
        <v>7</v>
      </c>
      <c r="I60" s="12">
        <v>8</v>
      </c>
      <c r="J60" s="12">
        <v>9</v>
      </c>
      <c r="K60" s="14" t="s">
        <v>18</v>
      </c>
      <c r="L60" s="14">
        <v>10</v>
      </c>
      <c r="M60" s="14">
        <v>11</v>
      </c>
      <c r="N60" s="14">
        <v>12</v>
      </c>
      <c r="O60" s="14">
        <v>13</v>
      </c>
      <c r="P60" s="14">
        <v>14</v>
      </c>
      <c r="Q60" s="14">
        <v>15</v>
      </c>
      <c r="R60" s="14">
        <v>16</v>
      </c>
      <c r="S60" s="14">
        <v>17</v>
      </c>
      <c r="T60" s="14">
        <v>18</v>
      </c>
      <c r="U60" s="14" t="s">
        <v>19</v>
      </c>
      <c r="V60" s="14" t="s">
        <v>2</v>
      </c>
    </row>
    <row r="61" spans="1:22" x14ac:dyDescent="0.2">
      <c r="A61" s="35" t="e">
        <f>'Players by Team'!#REF!</f>
        <v>#REF!</v>
      </c>
      <c r="B61" s="28"/>
      <c r="C61" s="29"/>
      <c r="D61" s="28"/>
      <c r="E61" s="29"/>
      <c r="F61" s="28"/>
      <c r="G61" s="29"/>
      <c r="H61" s="28"/>
      <c r="I61" s="29"/>
      <c r="J61" s="28"/>
      <c r="K61" s="30">
        <f>SUM(B61:J61)</f>
        <v>0</v>
      </c>
      <c r="L61" s="28"/>
      <c r="M61" s="29"/>
      <c r="N61" s="28"/>
      <c r="O61" s="29"/>
      <c r="P61" s="28"/>
      <c r="Q61" s="29"/>
      <c r="R61" s="28"/>
      <c r="S61" s="29"/>
      <c r="T61" s="28"/>
      <c r="U61" s="31">
        <f>SUM(L61:T61)</f>
        <v>0</v>
      </c>
      <c r="V61" s="32">
        <f>K61+U61</f>
        <v>0</v>
      </c>
    </row>
    <row r="62" spans="1:22" x14ac:dyDescent="0.2">
      <c r="A62" s="35" t="str">
        <f>'Players by Team'!M18</f>
        <v>Chloe Sirkin</v>
      </c>
      <c r="B62" s="28"/>
      <c r="C62" s="29"/>
      <c r="D62" s="28"/>
      <c r="E62" s="29"/>
      <c r="F62" s="28"/>
      <c r="G62" s="29"/>
      <c r="H62" s="28"/>
      <c r="I62" s="29"/>
      <c r="J62" s="28"/>
      <c r="K62" s="30">
        <f>SUM(B62:J62)</f>
        <v>0</v>
      </c>
      <c r="L62" s="28"/>
      <c r="M62" s="29"/>
      <c r="N62" s="28"/>
      <c r="O62" s="29"/>
      <c r="P62" s="28"/>
      <c r="Q62" s="29"/>
      <c r="R62" s="28"/>
      <c r="S62" s="29"/>
      <c r="T62" s="28"/>
      <c r="U62" s="31">
        <f>SUM(L62:T62)</f>
        <v>0</v>
      </c>
      <c r="V62" s="32">
        <f>K62+U62</f>
        <v>0</v>
      </c>
    </row>
    <row r="63" spans="1:22" x14ac:dyDescent="0.2">
      <c r="A63" s="35" t="str">
        <f>'Players by Team'!M20</f>
        <v>Jules Moore</v>
      </c>
      <c r="B63" s="28"/>
      <c r="C63" s="29"/>
      <c r="D63" s="28"/>
      <c r="E63" s="29"/>
      <c r="F63" s="28"/>
      <c r="G63" s="29"/>
      <c r="H63" s="28"/>
      <c r="I63" s="29"/>
      <c r="J63" s="28"/>
      <c r="K63" s="30">
        <f>SUM(B63:J63)</f>
        <v>0</v>
      </c>
      <c r="L63" s="28"/>
      <c r="M63" s="29"/>
      <c r="N63" s="28"/>
      <c r="O63" s="29"/>
      <c r="P63" s="28"/>
      <c r="Q63" s="29"/>
      <c r="R63" s="28"/>
      <c r="S63" s="29"/>
      <c r="T63" s="28"/>
      <c r="U63" s="31">
        <f>SUM(L63:T63)</f>
        <v>0</v>
      </c>
      <c r="V63" s="32">
        <f>K63+U63</f>
        <v>0</v>
      </c>
    </row>
    <row r="64" spans="1:22" x14ac:dyDescent="0.2">
      <c r="A64" s="35" t="str">
        <f>'Players by Team'!M21</f>
        <v>Katie Brown</v>
      </c>
      <c r="B64" s="28"/>
      <c r="C64" s="29"/>
      <c r="D64" s="28"/>
      <c r="E64" s="29"/>
      <c r="F64" s="28"/>
      <c r="G64" s="29"/>
      <c r="H64" s="28"/>
      <c r="I64" s="29"/>
      <c r="J64" s="28"/>
      <c r="K64" s="30">
        <f>SUM(B64:J64)</f>
        <v>0</v>
      </c>
      <c r="L64" s="28"/>
      <c r="M64" s="29"/>
      <c r="N64" s="28"/>
      <c r="O64" s="29"/>
      <c r="P64" s="28"/>
      <c r="Q64" s="29"/>
      <c r="R64" s="28"/>
      <c r="S64" s="29"/>
      <c r="T64" s="28"/>
      <c r="U64" s="31">
        <f>SUM(L64:T64)</f>
        <v>0</v>
      </c>
      <c r="V64" s="32">
        <f>K64+U64</f>
        <v>0</v>
      </c>
    </row>
    <row r="65" spans="1:22" x14ac:dyDescent="0.2">
      <c r="A65" s="35" t="str">
        <f>'Players by Team'!M22</f>
        <v>Arya Oberg</v>
      </c>
      <c r="B65" s="28"/>
      <c r="C65" s="29"/>
      <c r="D65" s="28"/>
      <c r="E65" s="29"/>
      <c r="F65" s="28"/>
      <c r="G65" s="29"/>
      <c r="H65" s="28"/>
      <c r="I65" s="29"/>
      <c r="J65" s="28"/>
      <c r="K65" s="30">
        <f>SUM(B65:J65)</f>
        <v>0</v>
      </c>
      <c r="L65" s="28"/>
      <c r="M65" s="29"/>
      <c r="N65" s="28"/>
      <c r="O65" s="29"/>
      <c r="P65" s="28"/>
      <c r="Q65" s="29"/>
      <c r="R65" s="28"/>
      <c r="S65" s="29"/>
      <c r="T65" s="28"/>
      <c r="U65" s="31">
        <f>SUM(L65:T65)</f>
        <v>0</v>
      </c>
      <c r="V65" s="32">
        <f>K65+U65</f>
        <v>0</v>
      </c>
    </row>
    <row r="67" spans="1:22" ht="15.75" x14ac:dyDescent="0.25">
      <c r="A67" s="44" t="str">
        <f>'Players by Team'!A25</f>
        <v>HIGHLAND PARK</v>
      </c>
      <c r="B67" s="12">
        <v>1</v>
      </c>
      <c r="C67" s="12">
        <v>2</v>
      </c>
      <c r="D67" s="12">
        <v>3</v>
      </c>
      <c r="E67" s="12">
        <v>4</v>
      </c>
      <c r="F67" s="12">
        <v>5</v>
      </c>
      <c r="G67" s="12">
        <v>6</v>
      </c>
      <c r="H67" s="12">
        <v>7</v>
      </c>
      <c r="I67" s="12">
        <v>8</v>
      </c>
      <c r="J67" s="12">
        <v>9</v>
      </c>
      <c r="K67" s="14" t="s">
        <v>18</v>
      </c>
      <c r="L67" s="14">
        <v>10</v>
      </c>
      <c r="M67" s="14">
        <v>11</v>
      </c>
      <c r="N67" s="14">
        <v>12</v>
      </c>
      <c r="O67" s="14">
        <v>13</v>
      </c>
      <c r="P67" s="14">
        <v>14</v>
      </c>
      <c r="Q67" s="14">
        <v>15</v>
      </c>
      <c r="R67" s="14">
        <v>16</v>
      </c>
      <c r="S67" s="14">
        <v>17</v>
      </c>
      <c r="T67" s="14">
        <v>18</v>
      </c>
      <c r="U67" s="14" t="s">
        <v>19</v>
      </c>
      <c r="V67" s="14" t="s">
        <v>2</v>
      </c>
    </row>
    <row r="68" spans="1:22" x14ac:dyDescent="0.2">
      <c r="A68" s="35" t="str">
        <f>'Players by Team'!A26</f>
        <v>Grace Heiss</v>
      </c>
      <c r="B68" s="28"/>
      <c r="C68" s="29"/>
      <c r="D68" s="28"/>
      <c r="E68" s="29"/>
      <c r="F68" s="28"/>
      <c r="G68" s="29"/>
      <c r="H68" s="28"/>
      <c r="I68" s="29"/>
      <c r="J68" s="28"/>
      <c r="K68" s="30">
        <f>SUM(B68:J68)</f>
        <v>0</v>
      </c>
      <c r="L68" s="28"/>
      <c r="M68" s="29"/>
      <c r="N68" s="28"/>
      <c r="O68" s="29"/>
      <c r="P68" s="28"/>
      <c r="Q68" s="29"/>
      <c r="R68" s="28"/>
      <c r="S68" s="29"/>
      <c r="T68" s="28"/>
      <c r="U68" s="31">
        <f>SUM(L68:T68)</f>
        <v>0</v>
      </c>
      <c r="V68" s="32">
        <f>K68+U68</f>
        <v>0</v>
      </c>
    </row>
    <row r="69" spans="1:22" x14ac:dyDescent="0.2">
      <c r="A69" s="35" t="str">
        <f>'Players by Team'!A27</f>
        <v>Landry Saylor</v>
      </c>
      <c r="B69" s="28"/>
      <c r="C69" s="29"/>
      <c r="D69" s="28"/>
      <c r="E69" s="29"/>
      <c r="F69" s="28"/>
      <c r="G69" s="29"/>
      <c r="H69" s="28"/>
      <c r="I69" s="29"/>
      <c r="J69" s="28"/>
      <c r="K69" s="30">
        <f>SUM(B69:J69)</f>
        <v>0</v>
      </c>
      <c r="L69" s="28"/>
      <c r="M69" s="29"/>
      <c r="N69" s="28"/>
      <c r="O69" s="29"/>
      <c r="P69" s="28"/>
      <c r="Q69" s="29"/>
      <c r="R69" s="28"/>
      <c r="S69" s="29"/>
      <c r="T69" s="28"/>
      <c r="U69" s="31">
        <f>SUM(L69:T69)</f>
        <v>0</v>
      </c>
      <c r="V69" s="32">
        <f>K69+U69</f>
        <v>0</v>
      </c>
    </row>
    <row r="70" spans="1:22" x14ac:dyDescent="0.2">
      <c r="A70" s="35" t="str">
        <f>'Players by Team'!A28</f>
        <v>Iris Song</v>
      </c>
      <c r="B70" s="28"/>
      <c r="C70" s="29"/>
      <c r="D70" s="28"/>
      <c r="E70" s="29"/>
      <c r="F70" s="28"/>
      <c r="G70" s="29"/>
      <c r="H70" s="28"/>
      <c r="I70" s="29"/>
      <c r="J70" s="28"/>
      <c r="K70" s="30">
        <f>SUM(B70:J70)</f>
        <v>0</v>
      </c>
      <c r="L70" s="28"/>
      <c r="M70" s="29"/>
      <c r="N70" s="28"/>
      <c r="O70" s="29"/>
      <c r="P70" s="28"/>
      <c r="Q70" s="29"/>
      <c r="R70" s="28"/>
      <c r="S70" s="29"/>
      <c r="T70" s="28"/>
      <c r="U70" s="31">
        <f>SUM(L70:T70)</f>
        <v>0</v>
      </c>
      <c r="V70" s="32">
        <f>K70+U70</f>
        <v>0</v>
      </c>
    </row>
    <row r="71" spans="1:22" x14ac:dyDescent="0.2">
      <c r="A71" s="35" t="str">
        <f>'Players by Team'!A29</f>
        <v>Claire Wiebe</v>
      </c>
      <c r="B71" s="28"/>
      <c r="C71" s="29"/>
      <c r="D71" s="28"/>
      <c r="E71" s="29"/>
      <c r="F71" s="28"/>
      <c r="G71" s="29"/>
      <c r="H71" s="28"/>
      <c r="I71" s="29"/>
      <c r="J71" s="28"/>
      <c r="K71" s="30">
        <f>SUM(B71:J71)</f>
        <v>0</v>
      </c>
      <c r="L71" s="28"/>
      <c r="M71" s="29"/>
      <c r="N71" s="28"/>
      <c r="O71" s="29"/>
      <c r="P71" s="28"/>
      <c r="Q71" s="29"/>
      <c r="R71" s="28"/>
      <c r="S71" s="29"/>
      <c r="T71" s="28"/>
      <c r="U71" s="31">
        <f>SUM(L71:T71)</f>
        <v>0</v>
      </c>
      <c r="V71" s="32">
        <f>K71+U71</f>
        <v>0</v>
      </c>
    </row>
    <row r="72" spans="1:22" x14ac:dyDescent="0.2">
      <c r="A72" s="35" t="str">
        <f>'Players by Team'!A30</f>
        <v>Allison McCain</v>
      </c>
      <c r="B72" s="28"/>
      <c r="C72" s="29"/>
      <c r="D72" s="28"/>
      <c r="E72" s="29"/>
      <c r="F72" s="28"/>
      <c r="G72" s="29"/>
      <c r="H72" s="28"/>
      <c r="I72" s="29"/>
      <c r="J72" s="28"/>
      <c r="K72" s="30">
        <f>SUM(B72:J72)</f>
        <v>0</v>
      </c>
      <c r="L72" s="28"/>
      <c r="M72" s="29"/>
      <c r="N72" s="28"/>
      <c r="O72" s="29"/>
      <c r="P72" s="28"/>
      <c r="Q72" s="29"/>
      <c r="R72" s="28"/>
      <c r="S72" s="29"/>
      <c r="T72" s="28"/>
      <c r="U72" s="31">
        <f>SUM(L72:T72)</f>
        <v>0</v>
      </c>
      <c r="V72" s="32">
        <f>K72+U72</f>
        <v>0</v>
      </c>
    </row>
    <row r="74" spans="1:22" ht="15.75" x14ac:dyDescent="0.25">
      <c r="A74" s="44" t="str">
        <f>'Players by Team'!G25</f>
        <v>JOHNSON</v>
      </c>
      <c r="B74" s="12">
        <v>1</v>
      </c>
      <c r="C74" s="12">
        <v>2</v>
      </c>
      <c r="D74" s="12">
        <v>3</v>
      </c>
      <c r="E74" s="12">
        <v>4</v>
      </c>
      <c r="F74" s="12">
        <v>5</v>
      </c>
      <c r="G74" s="12">
        <v>6</v>
      </c>
      <c r="H74" s="12">
        <v>7</v>
      </c>
      <c r="I74" s="12">
        <v>8</v>
      </c>
      <c r="J74" s="12">
        <v>9</v>
      </c>
      <c r="K74" s="14" t="s">
        <v>18</v>
      </c>
      <c r="L74" s="14">
        <v>10</v>
      </c>
      <c r="M74" s="14">
        <v>11</v>
      </c>
      <c r="N74" s="14">
        <v>12</v>
      </c>
      <c r="O74" s="14">
        <v>13</v>
      </c>
      <c r="P74" s="14">
        <v>14</v>
      </c>
      <c r="Q74" s="14">
        <v>15</v>
      </c>
      <c r="R74" s="14">
        <v>16</v>
      </c>
      <c r="S74" s="14">
        <v>17</v>
      </c>
      <c r="T74" s="14">
        <v>18</v>
      </c>
      <c r="U74" s="14" t="s">
        <v>19</v>
      </c>
      <c r="V74" s="14" t="s">
        <v>2</v>
      </c>
    </row>
    <row r="75" spans="1:22" x14ac:dyDescent="0.2">
      <c r="A75" s="35" t="str">
        <f>'Players by Team'!G26</f>
        <v>Bella Saenz</v>
      </c>
      <c r="B75" s="28"/>
      <c r="C75" s="29"/>
      <c r="D75" s="28"/>
      <c r="E75" s="29"/>
      <c r="F75" s="28"/>
      <c r="G75" s="29"/>
      <c r="H75" s="28"/>
      <c r="I75" s="29"/>
      <c r="J75" s="28"/>
      <c r="K75" s="30">
        <f>SUM(B75:J75)</f>
        <v>0</v>
      </c>
      <c r="L75" s="28"/>
      <c r="M75" s="29"/>
      <c r="N75" s="28"/>
      <c r="O75" s="29"/>
      <c r="P75" s="28"/>
      <c r="Q75" s="29"/>
      <c r="R75" s="28"/>
      <c r="S75" s="29"/>
      <c r="T75" s="28"/>
      <c r="U75" s="31">
        <f>SUM(L75:T75)</f>
        <v>0</v>
      </c>
      <c r="V75" s="32">
        <f>K75+U75</f>
        <v>0</v>
      </c>
    </row>
    <row r="76" spans="1:22" x14ac:dyDescent="0.2">
      <c r="A76" s="35" t="str">
        <f>'Players by Team'!G27</f>
        <v>Preston Saiz</v>
      </c>
      <c r="B76" s="28"/>
      <c r="C76" s="29"/>
      <c r="D76" s="28"/>
      <c r="E76" s="29"/>
      <c r="F76" s="28"/>
      <c r="G76" s="29"/>
      <c r="H76" s="28"/>
      <c r="I76" s="29"/>
      <c r="J76" s="28"/>
      <c r="K76" s="30">
        <f>SUM(B76:J76)</f>
        <v>0</v>
      </c>
      <c r="L76" s="28"/>
      <c r="M76" s="29"/>
      <c r="N76" s="28"/>
      <c r="O76" s="29"/>
      <c r="P76" s="28"/>
      <c r="Q76" s="29"/>
      <c r="R76" s="28"/>
      <c r="S76" s="29"/>
      <c r="T76" s="28"/>
      <c r="U76" s="31">
        <f>SUM(L76:T76)</f>
        <v>0</v>
      </c>
      <c r="V76" s="32">
        <f>K76+U76</f>
        <v>0</v>
      </c>
    </row>
    <row r="77" spans="1:22" x14ac:dyDescent="0.2">
      <c r="A77" s="35" t="str">
        <f>'Players by Team'!G28</f>
        <v>Abby Jimenez</v>
      </c>
      <c r="B77" s="28"/>
      <c r="C77" s="29"/>
      <c r="D77" s="28"/>
      <c r="E77" s="29"/>
      <c r="F77" s="28"/>
      <c r="G77" s="29"/>
      <c r="H77" s="28"/>
      <c r="I77" s="29"/>
      <c r="J77" s="28"/>
      <c r="K77" s="30">
        <f>SUM(B77:J77)</f>
        <v>0</v>
      </c>
      <c r="L77" s="28"/>
      <c r="M77" s="29"/>
      <c r="N77" s="28"/>
      <c r="O77" s="29"/>
      <c r="P77" s="28"/>
      <c r="Q77" s="29"/>
      <c r="R77" s="28"/>
      <c r="S77" s="29"/>
      <c r="T77" s="28"/>
      <c r="U77" s="31">
        <f>SUM(L77:T77)</f>
        <v>0</v>
      </c>
      <c r="V77" s="32">
        <f>K77+U77</f>
        <v>0</v>
      </c>
    </row>
    <row r="78" spans="1:22" x14ac:dyDescent="0.2">
      <c r="A78" s="35" t="str">
        <f>'Players by Team'!G29</f>
        <v>Sejal Novak</v>
      </c>
      <c r="B78" s="28"/>
      <c r="C78" s="29"/>
      <c r="D78" s="28"/>
      <c r="E78" s="29"/>
      <c r="F78" s="28"/>
      <c r="G78" s="29"/>
      <c r="H78" s="28"/>
      <c r="I78" s="29"/>
      <c r="J78" s="28"/>
      <c r="K78" s="30">
        <f>SUM(B78:J78)</f>
        <v>0</v>
      </c>
      <c r="L78" s="28"/>
      <c r="M78" s="29"/>
      <c r="N78" s="28"/>
      <c r="O78" s="29"/>
      <c r="P78" s="28"/>
      <c r="Q78" s="29"/>
      <c r="R78" s="28"/>
      <c r="S78" s="29"/>
      <c r="T78" s="28"/>
      <c r="U78" s="31">
        <f>SUM(L78:T78)</f>
        <v>0</v>
      </c>
      <c r="V78" s="32">
        <f>K78+U78</f>
        <v>0</v>
      </c>
    </row>
    <row r="79" spans="1:22" x14ac:dyDescent="0.2">
      <c r="A79" s="35" t="str">
        <f>'Players by Team'!G30</f>
        <v>Sofia Wildeman</v>
      </c>
      <c r="B79" s="28"/>
      <c r="C79" s="29"/>
      <c r="D79" s="28"/>
      <c r="E79" s="29"/>
      <c r="F79" s="28"/>
      <c r="G79" s="29"/>
      <c r="H79" s="28"/>
      <c r="I79" s="29"/>
      <c r="J79" s="28"/>
      <c r="K79" s="30">
        <f>SUM(B79:J79)</f>
        <v>0</v>
      </c>
      <c r="L79" s="28"/>
      <c r="M79" s="29"/>
      <c r="N79" s="28"/>
      <c r="O79" s="29"/>
      <c r="P79" s="28"/>
      <c r="Q79" s="29"/>
      <c r="R79" s="28"/>
      <c r="S79" s="29"/>
      <c r="T79" s="28"/>
      <c r="U79" s="31">
        <f>SUM(L79:T79)</f>
        <v>0</v>
      </c>
      <c r="V79" s="32">
        <f>K79+U79</f>
        <v>0</v>
      </c>
    </row>
    <row r="81" spans="1:22" ht="15.75" x14ac:dyDescent="0.25">
      <c r="A81" s="44" t="str">
        <f>'Players by Team'!M25</f>
        <v>KELLER</v>
      </c>
      <c r="B81" s="12">
        <v>1</v>
      </c>
      <c r="C81" s="12">
        <v>2</v>
      </c>
      <c r="D81" s="12">
        <v>3</v>
      </c>
      <c r="E81" s="12">
        <v>4</v>
      </c>
      <c r="F81" s="12">
        <v>5</v>
      </c>
      <c r="G81" s="12">
        <v>6</v>
      </c>
      <c r="H81" s="12">
        <v>7</v>
      </c>
      <c r="I81" s="12">
        <v>8</v>
      </c>
      <c r="J81" s="12">
        <v>9</v>
      </c>
      <c r="K81" s="14" t="s">
        <v>18</v>
      </c>
      <c r="L81" s="14">
        <v>10</v>
      </c>
      <c r="M81" s="14">
        <v>11</v>
      </c>
      <c r="N81" s="14">
        <v>12</v>
      </c>
      <c r="O81" s="14">
        <v>13</v>
      </c>
      <c r="P81" s="14">
        <v>14</v>
      </c>
      <c r="Q81" s="14">
        <v>15</v>
      </c>
      <c r="R81" s="14">
        <v>16</v>
      </c>
      <c r="S81" s="14">
        <v>17</v>
      </c>
      <c r="T81" s="14">
        <v>18</v>
      </c>
      <c r="U81" s="14" t="s">
        <v>19</v>
      </c>
      <c r="V81" s="14" t="s">
        <v>2</v>
      </c>
    </row>
    <row r="82" spans="1:22" x14ac:dyDescent="0.2">
      <c r="A82" s="35" t="str">
        <f>'Players by Team'!M26</f>
        <v>Amelia Stankiewicz</v>
      </c>
      <c r="B82" s="28"/>
      <c r="C82" s="29"/>
      <c r="D82" s="28"/>
      <c r="E82" s="29"/>
      <c r="F82" s="28"/>
      <c r="G82" s="29"/>
      <c r="H82" s="28"/>
      <c r="I82" s="29"/>
      <c r="J82" s="28"/>
      <c r="K82" s="30">
        <f>SUM(B82:J82)</f>
        <v>0</v>
      </c>
      <c r="L82" s="28"/>
      <c r="M82" s="29"/>
      <c r="N82" s="28"/>
      <c r="O82" s="29"/>
      <c r="P82" s="28"/>
      <c r="Q82" s="29"/>
      <c r="R82" s="28"/>
      <c r="S82" s="29"/>
      <c r="T82" s="28"/>
      <c r="U82" s="31">
        <f>SUM(L82:T82)</f>
        <v>0</v>
      </c>
      <c r="V82" s="32">
        <f>K82+U82</f>
        <v>0</v>
      </c>
    </row>
    <row r="83" spans="1:22" x14ac:dyDescent="0.2">
      <c r="A83" s="35" t="str">
        <f>'Players by Team'!M27</f>
        <v>Kelsey Kline</v>
      </c>
      <c r="B83" s="28"/>
      <c r="C83" s="29"/>
      <c r="D83" s="28"/>
      <c r="E83" s="29"/>
      <c r="F83" s="28"/>
      <c r="G83" s="29"/>
      <c r="H83" s="28"/>
      <c r="I83" s="29"/>
      <c r="J83" s="28"/>
      <c r="K83" s="30">
        <f>SUM(B83:J83)</f>
        <v>0</v>
      </c>
      <c r="L83" s="28"/>
      <c r="M83" s="29"/>
      <c r="N83" s="28"/>
      <c r="O83" s="29"/>
      <c r="P83" s="28"/>
      <c r="Q83" s="29"/>
      <c r="R83" s="28"/>
      <c r="S83" s="29"/>
      <c r="T83" s="28"/>
      <c r="U83" s="31">
        <f>SUM(L83:T83)</f>
        <v>0</v>
      </c>
      <c r="V83" s="32">
        <f>K83+U83</f>
        <v>0</v>
      </c>
    </row>
    <row r="84" spans="1:22" x14ac:dyDescent="0.2">
      <c r="A84" s="35" t="str">
        <f>'Players by Team'!M28</f>
        <v>Ava Knez</v>
      </c>
      <c r="B84" s="28"/>
      <c r="C84" s="29"/>
      <c r="D84" s="28"/>
      <c r="E84" s="29"/>
      <c r="F84" s="28"/>
      <c r="G84" s="29"/>
      <c r="H84" s="28"/>
      <c r="I84" s="29"/>
      <c r="J84" s="28"/>
      <c r="K84" s="30">
        <f>SUM(B84:J84)</f>
        <v>0</v>
      </c>
      <c r="L84" s="28"/>
      <c r="M84" s="29"/>
      <c r="N84" s="28"/>
      <c r="O84" s="29"/>
      <c r="P84" s="28"/>
      <c r="Q84" s="29"/>
      <c r="R84" s="28"/>
      <c r="S84" s="29"/>
      <c r="T84" s="28"/>
      <c r="U84" s="31">
        <f>SUM(L84:T84)</f>
        <v>0</v>
      </c>
      <c r="V84" s="32">
        <f>K84+U84</f>
        <v>0</v>
      </c>
    </row>
    <row r="85" spans="1:22" x14ac:dyDescent="0.2">
      <c r="A85" s="35" t="str">
        <f>'Players by Team'!M29</f>
        <v>Issy Scalabrino</v>
      </c>
      <c r="B85" s="28"/>
      <c r="C85" s="29"/>
      <c r="D85" s="28"/>
      <c r="E85" s="29"/>
      <c r="F85" s="28"/>
      <c r="G85" s="29"/>
      <c r="H85" s="28"/>
      <c r="I85" s="29"/>
      <c r="J85" s="28"/>
      <c r="K85" s="30">
        <f>SUM(B85:J85)</f>
        <v>0</v>
      </c>
      <c r="L85" s="28"/>
      <c r="M85" s="29"/>
      <c r="N85" s="28"/>
      <c r="O85" s="29"/>
      <c r="P85" s="28"/>
      <c r="Q85" s="29"/>
      <c r="R85" s="28"/>
      <c r="S85" s="29"/>
      <c r="T85" s="28"/>
      <c r="U85" s="31">
        <f>SUM(L85:T85)</f>
        <v>0</v>
      </c>
      <c r="V85" s="32">
        <f>K85+U85</f>
        <v>0</v>
      </c>
    </row>
    <row r="86" spans="1:22" x14ac:dyDescent="0.2">
      <c r="A86" s="35" t="str">
        <f>'Players by Team'!M30</f>
        <v>Gabi Zang</v>
      </c>
      <c r="B86" s="28"/>
      <c r="C86" s="29"/>
      <c r="D86" s="28"/>
      <c r="E86" s="29"/>
      <c r="F86" s="28"/>
      <c r="G86" s="29"/>
      <c r="H86" s="28"/>
      <c r="I86" s="29"/>
      <c r="J86" s="28"/>
      <c r="K86" s="30">
        <f>SUM(B86:J86)</f>
        <v>0</v>
      </c>
      <c r="L86" s="28"/>
      <c r="M86" s="29"/>
      <c r="N86" s="28"/>
      <c r="O86" s="29"/>
      <c r="P86" s="28"/>
      <c r="Q86" s="29"/>
      <c r="R86" s="28"/>
      <c r="S86" s="29"/>
      <c r="T86" s="28"/>
      <c r="U86" s="31">
        <f>SUM(L86:T86)</f>
        <v>0</v>
      </c>
      <c r="V86" s="32">
        <f>K86+U86</f>
        <v>0</v>
      </c>
    </row>
    <row r="88" spans="1:22" ht="15.75" x14ac:dyDescent="0.25">
      <c r="A88" s="44" t="str">
        <f>'Players by Team'!A33</f>
        <v>LAKE DALLAS</v>
      </c>
      <c r="B88" s="12">
        <v>1</v>
      </c>
      <c r="C88" s="12">
        <v>2</v>
      </c>
      <c r="D88" s="12">
        <v>3</v>
      </c>
      <c r="E88" s="12">
        <v>4</v>
      </c>
      <c r="F88" s="12">
        <v>5</v>
      </c>
      <c r="G88" s="12">
        <v>6</v>
      </c>
      <c r="H88" s="12">
        <v>7</v>
      </c>
      <c r="I88" s="12">
        <v>8</v>
      </c>
      <c r="J88" s="12">
        <v>9</v>
      </c>
      <c r="K88" s="14" t="s">
        <v>18</v>
      </c>
      <c r="L88" s="14">
        <v>10</v>
      </c>
      <c r="M88" s="14">
        <v>11</v>
      </c>
      <c r="N88" s="14">
        <v>12</v>
      </c>
      <c r="O88" s="14">
        <v>13</v>
      </c>
      <c r="P88" s="14">
        <v>14</v>
      </c>
      <c r="Q88" s="14">
        <v>15</v>
      </c>
      <c r="R88" s="14">
        <v>16</v>
      </c>
      <c r="S88" s="14">
        <v>17</v>
      </c>
      <c r="T88" s="14">
        <v>18</v>
      </c>
      <c r="U88" s="14" t="s">
        <v>19</v>
      </c>
      <c r="V88" s="14" t="s">
        <v>2</v>
      </c>
    </row>
    <row r="89" spans="1:22" x14ac:dyDescent="0.2">
      <c r="A89" s="35" t="str">
        <f>'Players by Team'!A34</f>
        <v>Waverly Harper</v>
      </c>
      <c r="B89" s="28"/>
      <c r="C89" s="29"/>
      <c r="D89" s="28"/>
      <c r="E89" s="29"/>
      <c r="F89" s="28"/>
      <c r="G89" s="29"/>
      <c r="H89" s="28"/>
      <c r="I89" s="29"/>
      <c r="J89" s="28"/>
      <c r="K89" s="30">
        <f>SUM(B89:J89)</f>
        <v>0</v>
      </c>
      <c r="L89" s="28"/>
      <c r="M89" s="29"/>
      <c r="N89" s="28"/>
      <c r="O89" s="29"/>
      <c r="P89" s="28"/>
      <c r="Q89" s="29"/>
      <c r="R89" s="28"/>
      <c r="S89" s="29"/>
      <c r="T89" s="28"/>
      <c r="U89" s="31">
        <f>SUM(L89:T89)</f>
        <v>0</v>
      </c>
      <c r="V89" s="32">
        <f>K89+U89</f>
        <v>0</v>
      </c>
    </row>
    <row r="90" spans="1:22" x14ac:dyDescent="0.2">
      <c r="A90" s="35" t="str">
        <f>'Players by Team'!A35</f>
        <v>Libby Thomson</v>
      </c>
      <c r="B90" s="28"/>
      <c r="C90" s="29"/>
      <c r="D90" s="28"/>
      <c r="E90" s="29"/>
      <c r="F90" s="28"/>
      <c r="G90" s="29"/>
      <c r="H90" s="28"/>
      <c r="I90" s="29"/>
      <c r="J90" s="28"/>
      <c r="K90" s="30">
        <f>SUM(B90:J90)</f>
        <v>0</v>
      </c>
      <c r="L90" s="28"/>
      <c r="M90" s="29"/>
      <c r="N90" s="28"/>
      <c r="O90" s="29"/>
      <c r="P90" s="28"/>
      <c r="Q90" s="29"/>
      <c r="R90" s="28"/>
      <c r="S90" s="29"/>
      <c r="T90" s="28"/>
      <c r="U90" s="31">
        <f>SUM(L90:T90)</f>
        <v>0</v>
      </c>
      <c r="V90" s="32">
        <f>K90+U90</f>
        <v>0</v>
      </c>
    </row>
    <row r="91" spans="1:22" x14ac:dyDescent="0.2">
      <c r="A91" s="35" t="str">
        <f>'Players by Team'!A36</f>
        <v>Aniston Harrell</v>
      </c>
      <c r="B91" s="28"/>
      <c r="C91" s="29"/>
      <c r="D91" s="28"/>
      <c r="E91" s="29"/>
      <c r="F91" s="28"/>
      <c r="G91" s="29"/>
      <c r="H91" s="28"/>
      <c r="I91" s="29"/>
      <c r="J91" s="28"/>
      <c r="K91" s="30">
        <f>SUM(B91:J91)</f>
        <v>0</v>
      </c>
      <c r="L91" s="28"/>
      <c r="M91" s="29"/>
      <c r="N91" s="28"/>
      <c r="O91" s="29"/>
      <c r="P91" s="28"/>
      <c r="Q91" s="29"/>
      <c r="R91" s="28"/>
      <c r="S91" s="29"/>
      <c r="T91" s="28"/>
      <c r="U91" s="31">
        <f>SUM(L91:T91)</f>
        <v>0</v>
      </c>
      <c r="V91" s="32">
        <f>K91+U91</f>
        <v>0</v>
      </c>
    </row>
    <row r="92" spans="1:22" x14ac:dyDescent="0.2">
      <c r="A92" s="35" t="str">
        <f>'Players by Team'!A37</f>
        <v>Marisa Hughes</v>
      </c>
      <c r="B92" s="28"/>
      <c r="C92" s="29"/>
      <c r="D92" s="28"/>
      <c r="E92" s="29"/>
      <c r="F92" s="28"/>
      <c r="G92" s="29"/>
      <c r="H92" s="28"/>
      <c r="I92" s="29"/>
      <c r="J92" s="28"/>
      <c r="K92" s="30">
        <f>SUM(B92:J92)</f>
        <v>0</v>
      </c>
      <c r="L92" s="28"/>
      <c r="M92" s="29"/>
      <c r="N92" s="28"/>
      <c r="O92" s="29"/>
      <c r="P92" s="28"/>
      <c r="Q92" s="29"/>
      <c r="R92" s="28"/>
      <c r="S92" s="29"/>
      <c r="T92" s="28"/>
      <c r="U92" s="31">
        <f>SUM(L92:T92)</f>
        <v>0</v>
      </c>
      <c r="V92" s="32">
        <f>K92+U92</f>
        <v>0</v>
      </c>
    </row>
    <row r="93" spans="1:22" x14ac:dyDescent="0.2">
      <c r="A93" s="35" t="str">
        <f>'Players by Team'!A38</f>
        <v>Savannah Carter</v>
      </c>
      <c r="B93" s="28"/>
      <c r="C93" s="29"/>
      <c r="D93" s="28"/>
      <c r="E93" s="29"/>
      <c r="F93" s="28"/>
      <c r="G93" s="29"/>
      <c r="H93" s="28"/>
      <c r="I93" s="29"/>
      <c r="J93" s="28"/>
      <c r="K93" s="30">
        <f>SUM(B93:J93)</f>
        <v>0</v>
      </c>
      <c r="L93" s="28"/>
      <c r="M93" s="29"/>
      <c r="N93" s="28"/>
      <c r="O93" s="29"/>
      <c r="P93" s="28"/>
      <c r="Q93" s="29"/>
      <c r="R93" s="28"/>
      <c r="S93" s="29"/>
      <c r="T93" s="28"/>
      <c r="U93" s="31">
        <f>SUM(L93:T93)</f>
        <v>0</v>
      </c>
      <c r="V93" s="32">
        <f>K93+U93</f>
        <v>0</v>
      </c>
    </row>
    <row r="95" spans="1:22" ht="15.75" x14ac:dyDescent="0.25">
      <c r="A95" s="44" t="str">
        <f>'Players by Team'!G33</f>
        <v>LAKE TRAVIS</v>
      </c>
      <c r="B95" s="12">
        <v>1</v>
      </c>
      <c r="C95" s="12">
        <v>2</v>
      </c>
      <c r="D95" s="12">
        <v>3</v>
      </c>
      <c r="E95" s="12">
        <v>4</v>
      </c>
      <c r="F95" s="12">
        <v>5</v>
      </c>
      <c r="G95" s="12">
        <v>6</v>
      </c>
      <c r="H95" s="12">
        <v>7</v>
      </c>
      <c r="I95" s="12">
        <v>8</v>
      </c>
      <c r="J95" s="12">
        <v>9</v>
      </c>
      <c r="K95" s="14" t="s">
        <v>18</v>
      </c>
      <c r="L95" s="14">
        <v>10</v>
      </c>
      <c r="M95" s="14">
        <v>11</v>
      </c>
      <c r="N95" s="14">
        <v>12</v>
      </c>
      <c r="O95" s="14">
        <v>13</v>
      </c>
      <c r="P95" s="14">
        <v>14</v>
      </c>
      <c r="Q95" s="14">
        <v>15</v>
      </c>
      <c r="R95" s="14">
        <v>16</v>
      </c>
      <c r="S95" s="14">
        <v>17</v>
      </c>
      <c r="T95" s="14">
        <v>18</v>
      </c>
      <c r="U95" s="14" t="s">
        <v>19</v>
      </c>
      <c r="V95" s="14" t="s">
        <v>2</v>
      </c>
    </row>
    <row r="96" spans="1:22" x14ac:dyDescent="0.2">
      <c r="A96" s="35" t="str">
        <f>'Players by Team'!G34</f>
        <v>Emma von Hoffman</v>
      </c>
      <c r="B96" s="28"/>
      <c r="C96" s="29"/>
      <c r="D96" s="28"/>
      <c r="E96" s="29"/>
      <c r="F96" s="28"/>
      <c r="G96" s="29"/>
      <c r="H96" s="28"/>
      <c r="I96" s="29"/>
      <c r="J96" s="28"/>
      <c r="K96" s="30">
        <f>SUM(B96:J96)</f>
        <v>0</v>
      </c>
      <c r="L96" s="28"/>
      <c r="M96" s="29"/>
      <c r="N96" s="28"/>
      <c r="O96" s="29"/>
      <c r="P96" s="28"/>
      <c r="Q96" s="29"/>
      <c r="R96" s="28"/>
      <c r="S96" s="29"/>
      <c r="T96" s="28"/>
      <c r="U96" s="31">
        <f>SUM(L96:T96)</f>
        <v>0</v>
      </c>
      <c r="V96" s="32">
        <f>K96+U96</f>
        <v>0</v>
      </c>
    </row>
    <row r="97" spans="1:22" x14ac:dyDescent="0.2">
      <c r="A97" s="35" t="str">
        <f>'Players by Team'!G35</f>
        <v>Kate Pickrell</v>
      </c>
      <c r="B97" s="28"/>
      <c r="C97" s="29"/>
      <c r="D97" s="28"/>
      <c r="E97" s="29"/>
      <c r="F97" s="28"/>
      <c r="G97" s="29"/>
      <c r="H97" s="28"/>
      <c r="I97" s="29"/>
      <c r="J97" s="28"/>
      <c r="K97" s="30">
        <f>SUM(B97:J97)</f>
        <v>0</v>
      </c>
      <c r="L97" s="28"/>
      <c r="M97" s="29"/>
      <c r="N97" s="28"/>
      <c r="O97" s="29"/>
      <c r="P97" s="28"/>
      <c r="Q97" s="29"/>
      <c r="R97" s="28"/>
      <c r="S97" s="29"/>
      <c r="T97" s="28"/>
      <c r="U97" s="31">
        <f>SUM(L97:T97)</f>
        <v>0</v>
      </c>
      <c r="V97" s="32">
        <f>K97+U97</f>
        <v>0</v>
      </c>
    </row>
    <row r="98" spans="1:22" x14ac:dyDescent="0.2">
      <c r="A98" s="35" t="str">
        <f>'Players by Team'!G36</f>
        <v>Gabby Roth</v>
      </c>
      <c r="B98" s="28"/>
      <c r="C98" s="29"/>
      <c r="D98" s="28"/>
      <c r="E98" s="29"/>
      <c r="F98" s="28"/>
      <c r="G98" s="29"/>
      <c r="H98" s="28"/>
      <c r="I98" s="29"/>
      <c r="J98" s="28"/>
      <c r="K98" s="30">
        <f>SUM(B98:J98)</f>
        <v>0</v>
      </c>
      <c r="L98" s="28"/>
      <c r="M98" s="29"/>
      <c r="N98" s="28"/>
      <c r="O98" s="29"/>
      <c r="P98" s="28"/>
      <c r="Q98" s="29"/>
      <c r="R98" s="28"/>
      <c r="S98" s="29"/>
      <c r="T98" s="28"/>
      <c r="U98" s="31">
        <f>SUM(L98:T98)</f>
        <v>0</v>
      </c>
      <c r="V98" s="32">
        <f>K98+U98</f>
        <v>0</v>
      </c>
    </row>
    <row r="99" spans="1:22" x14ac:dyDescent="0.2">
      <c r="A99" s="35" t="str">
        <f>'Players by Team'!G37</f>
        <v>Paris Dufresne</v>
      </c>
      <c r="B99" s="28"/>
      <c r="C99" s="29"/>
      <c r="D99" s="28"/>
      <c r="E99" s="29"/>
      <c r="F99" s="28"/>
      <c r="G99" s="29"/>
      <c r="H99" s="28"/>
      <c r="I99" s="29"/>
      <c r="J99" s="28"/>
      <c r="K99" s="30">
        <f>SUM(B99:J99)</f>
        <v>0</v>
      </c>
      <c r="L99" s="28"/>
      <c r="M99" s="29"/>
      <c r="N99" s="28"/>
      <c r="O99" s="29"/>
      <c r="P99" s="28"/>
      <c r="Q99" s="29"/>
      <c r="R99" s="28"/>
      <c r="S99" s="29"/>
      <c r="T99" s="28"/>
      <c r="U99" s="31">
        <f>SUM(L99:T99)</f>
        <v>0</v>
      </c>
      <c r="V99" s="32">
        <f>K99+U99</f>
        <v>0</v>
      </c>
    </row>
    <row r="100" spans="1:22" x14ac:dyDescent="0.2">
      <c r="A100" s="35" t="str">
        <f>'Players by Team'!G38</f>
        <v>Grace Hall</v>
      </c>
      <c r="B100" s="28"/>
      <c r="C100" s="29"/>
      <c r="D100" s="28"/>
      <c r="E100" s="29"/>
      <c r="F100" s="28"/>
      <c r="G100" s="29"/>
      <c r="H100" s="28"/>
      <c r="I100" s="29"/>
      <c r="J100" s="28"/>
      <c r="K100" s="30">
        <f>SUM(B100:J100)</f>
        <v>0</v>
      </c>
      <c r="L100" s="28"/>
      <c r="M100" s="29"/>
      <c r="N100" s="28"/>
      <c r="O100" s="29"/>
      <c r="P100" s="28"/>
      <c r="Q100" s="29"/>
      <c r="R100" s="28"/>
      <c r="S100" s="29"/>
      <c r="T100" s="28"/>
      <c r="U100" s="31">
        <f>SUM(L100:T100)</f>
        <v>0</v>
      </c>
      <c r="V100" s="32">
        <f>K100+U100</f>
        <v>0</v>
      </c>
    </row>
    <row r="102" spans="1:22" ht="15.75" x14ac:dyDescent="0.25">
      <c r="A102" s="44" t="str">
        <f>'Players by Team'!M33</f>
        <v>LEBANON TRAIL</v>
      </c>
      <c r="B102" s="12">
        <v>1</v>
      </c>
      <c r="C102" s="12">
        <v>2</v>
      </c>
      <c r="D102" s="12">
        <v>3</v>
      </c>
      <c r="E102" s="12">
        <v>4</v>
      </c>
      <c r="F102" s="12">
        <v>5</v>
      </c>
      <c r="G102" s="12">
        <v>6</v>
      </c>
      <c r="H102" s="12">
        <v>7</v>
      </c>
      <c r="I102" s="12">
        <v>8</v>
      </c>
      <c r="J102" s="12">
        <v>9</v>
      </c>
      <c r="K102" s="14" t="s">
        <v>18</v>
      </c>
      <c r="L102" s="14">
        <v>10</v>
      </c>
      <c r="M102" s="14">
        <v>11</v>
      </c>
      <c r="N102" s="14">
        <v>12</v>
      </c>
      <c r="O102" s="14">
        <v>13</v>
      </c>
      <c r="P102" s="14">
        <v>14</v>
      </c>
      <c r="Q102" s="14">
        <v>15</v>
      </c>
      <c r="R102" s="14">
        <v>16</v>
      </c>
      <c r="S102" s="14">
        <v>17</v>
      </c>
      <c r="T102" s="14">
        <v>18</v>
      </c>
      <c r="U102" s="14" t="s">
        <v>19</v>
      </c>
      <c r="V102" s="14" t="s">
        <v>2</v>
      </c>
    </row>
    <row r="103" spans="1:22" x14ac:dyDescent="0.2">
      <c r="A103" s="35" t="str">
        <f>'Players by Team'!M34</f>
        <v>Erica Kim</v>
      </c>
      <c r="B103" s="28"/>
      <c r="C103" s="29"/>
      <c r="D103" s="28"/>
      <c r="E103" s="29"/>
      <c r="F103" s="28"/>
      <c r="G103" s="29"/>
      <c r="H103" s="28"/>
      <c r="I103" s="29"/>
      <c r="J103" s="28"/>
      <c r="K103" s="30">
        <f>SUM(B103:J103)</f>
        <v>0</v>
      </c>
      <c r="L103" s="28"/>
      <c r="M103" s="29"/>
      <c r="N103" s="28"/>
      <c r="O103" s="29"/>
      <c r="P103" s="28"/>
      <c r="Q103" s="29"/>
      <c r="R103" s="28"/>
      <c r="S103" s="29"/>
      <c r="T103" s="28"/>
      <c r="U103" s="31">
        <f>SUM(L103:T103)</f>
        <v>0</v>
      </c>
      <c r="V103" s="32">
        <f>K103+U103</f>
        <v>0</v>
      </c>
    </row>
    <row r="104" spans="1:22" x14ac:dyDescent="0.2">
      <c r="A104" s="35" t="str">
        <f>'Players by Team'!M35</f>
        <v>Grace Kim</v>
      </c>
      <c r="B104" s="28"/>
      <c r="C104" s="29"/>
      <c r="D104" s="28"/>
      <c r="E104" s="29"/>
      <c r="F104" s="28"/>
      <c r="G104" s="29"/>
      <c r="H104" s="28"/>
      <c r="I104" s="29"/>
      <c r="J104" s="28"/>
      <c r="K104" s="30">
        <f>SUM(B104:J104)</f>
        <v>0</v>
      </c>
      <c r="L104" s="28"/>
      <c r="M104" s="29"/>
      <c r="N104" s="28"/>
      <c r="O104" s="29"/>
      <c r="P104" s="28"/>
      <c r="Q104" s="29"/>
      <c r="R104" s="28"/>
      <c r="S104" s="29"/>
      <c r="T104" s="28"/>
      <c r="U104" s="31">
        <f>SUM(L104:T104)</f>
        <v>0</v>
      </c>
      <c r="V104" s="32">
        <f>K104+U104</f>
        <v>0</v>
      </c>
    </row>
    <row r="105" spans="1:22" x14ac:dyDescent="0.2">
      <c r="A105" s="35" t="str">
        <f>'Players by Team'!M36</f>
        <v>Esther Santos</v>
      </c>
      <c r="B105" s="28"/>
      <c r="C105" s="29"/>
      <c r="D105" s="28"/>
      <c r="E105" s="29"/>
      <c r="F105" s="28"/>
      <c r="G105" s="29"/>
      <c r="H105" s="28"/>
      <c r="I105" s="29"/>
      <c r="J105" s="28"/>
      <c r="K105" s="30">
        <f>SUM(B105:J105)</f>
        <v>0</v>
      </c>
      <c r="L105" s="28"/>
      <c r="M105" s="29"/>
      <c r="N105" s="28"/>
      <c r="O105" s="29"/>
      <c r="P105" s="28"/>
      <c r="Q105" s="29"/>
      <c r="R105" s="28"/>
      <c r="S105" s="29"/>
      <c r="T105" s="28"/>
      <c r="U105" s="31">
        <f>SUM(L105:T105)</f>
        <v>0</v>
      </c>
      <c r="V105" s="32">
        <f>K105+U105</f>
        <v>0</v>
      </c>
    </row>
    <row r="106" spans="1:22" x14ac:dyDescent="0.2">
      <c r="A106" s="35" t="str">
        <f>'Players by Team'!M37</f>
        <v>Emma Anderson</v>
      </c>
      <c r="B106" s="28"/>
      <c r="C106" s="29"/>
      <c r="D106" s="28"/>
      <c r="E106" s="29"/>
      <c r="F106" s="28"/>
      <c r="G106" s="29"/>
      <c r="H106" s="28"/>
      <c r="I106" s="29"/>
      <c r="J106" s="28"/>
      <c r="K106" s="30">
        <f>SUM(B106:J106)</f>
        <v>0</v>
      </c>
      <c r="L106" s="28"/>
      <c r="M106" s="29"/>
      <c r="N106" s="28"/>
      <c r="O106" s="29"/>
      <c r="P106" s="28"/>
      <c r="Q106" s="29"/>
      <c r="R106" s="28"/>
      <c r="S106" s="29"/>
      <c r="T106" s="28"/>
      <c r="U106" s="31">
        <f>SUM(L106:T106)</f>
        <v>0</v>
      </c>
      <c r="V106" s="32">
        <f>K106+U106</f>
        <v>0</v>
      </c>
    </row>
    <row r="107" spans="1:22" x14ac:dyDescent="0.2">
      <c r="A107" s="35">
        <f>'Players by Team'!M38</f>
        <v>0</v>
      </c>
      <c r="B107" s="28"/>
      <c r="C107" s="29"/>
      <c r="D107" s="28"/>
      <c r="E107" s="29"/>
      <c r="F107" s="28"/>
      <c r="G107" s="29"/>
      <c r="H107" s="28"/>
      <c r="I107" s="29"/>
      <c r="J107" s="28"/>
      <c r="K107" s="30">
        <f>SUM(B107:J107)</f>
        <v>0</v>
      </c>
      <c r="L107" s="28"/>
      <c r="M107" s="29"/>
      <c r="N107" s="28"/>
      <c r="O107" s="29"/>
      <c r="P107" s="28"/>
      <c r="Q107" s="29"/>
      <c r="R107" s="28"/>
      <c r="S107" s="29"/>
      <c r="T107" s="28"/>
      <c r="U107" s="31">
        <f>SUM(L107:T107)</f>
        <v>0</v>
      </c>
      <c r="V107" s="32">
        <f>K107+U107</f>
        <v>0</v>
      </c>
    </row>
    <row r="109" spans="1:22" ht="15.75" x14ac:dyDescent="0.25">
      <c r="A109" s="44" t="str">
        <f>'Players by Team'!A41</f>
        <v>MANSFIELD</v>
      </c>
      <c r="B109" s="12">
        <v>1</v>
      </c>
      <c r="C109" s="12">
        <v>2</v>
      </c>
      <c r="D109" s="12">
        <v>3</v>
      </c>
      <c r="E109" s="12">
        <v>4</v>
      </c>
      <c r="F109" s="12">
        <v>5</v>
      </c>
      <c r="G109" s="12">
        <v>6</v>
      </c>
      <c r="H109" s="12">
        <v>7</v>
      </c>
      <c r="I109" s="12">
        <v>8</v>
      </c>
      <c r="J109" s="12">
        <v>9</v>
      </c>
      <c r="K109" s="14" t="s">
        <v>18</v>
      </c>
      <c r="L109" s="14">
        <v>10</v>
      </c>
      <c r="M109" s="14">
        <v>11</v>
      </c>
      <c r="N109" s="14">
        <v>12</v>
      </c>
      <c r="O109" s="14">
        <v>13</v>
      </c>
      <c r="P109" s="14">
        <v>14</v>
      </c>
      <c r="Q109" s="14">
        <v>15</v>
      </c>
      <c r="R109" s="14">
        <v>16</v>
      </c>
      <c r="S109" s="14">
        <v>17</v>
      </c>
      <c r="T109" s="14">
        <v>18</v>
      </c>
      <c r="U109" s="14" t="s">
        <v>19</v>
      </c>
      <c r="V109" s="14" t="s">
        <v>2</v>
      </c>
    </row>
    <row r="110" spans="1:22" x14ac:dyDescent="0.2">
      <c r="A110" s="35" t="str">
        <f>'Players by Team'!A42</f>
        <v>Abby Hirtzel</v>
      </c>
      <c r="B110" s="28"/>
      <c r="C110" s="29"/>
      <c r="D110" s="28"/>
      <c r="E110" s="29"/>
      <c r="F110" s="28"/>
      <c r="G110" s="29"/>
      <c r="H110" s="28"/>
      <c r="I110" s="29"/>
      <c r="J110" s="28"/>
      <c r="K110" s="30">
        <f>SUM(B110:J110)</f>
        <v>0</v>
      </c>
      <c r="L110" s="28"/>
      <c r="M110" s="29"/>
      <c r="N110" s="28"/>
      <c r="O110" s="29"/>
      <c r="P110" s="28"/>
      <c r="Q110" s="29"/>
      <c r="R110" s="28"/>
      <c r="S110" s="29"/>
      <c r="T110" s="28"/>
      <c r="U110" s="31">
        <f>SUM(L110:T110)</f>
        <v>0</v>
      </c>
      <c r="V110" s="32">
        <f>K110+U110</f>
        <v>0</v>
      </c>
    </row>
    <row r="111" spans="1:22" x14ac:dyDescent="0.2">
      <c r="A111" s="35" t="str">
        <f>'Players by Team'!A43</f>
        <v>Addison Furtick</v>
      </c>
      <c r="B111" s="28"/>
      <c r="C111" s="29"/>
      <c r="D111" s="28"/>
      <c r="E111" s="29"/>
      <c r="F111" s="28"/>
      <c r="G111" s="29"/>
      <c r="H111" s="28"/>
      <c r="I111" s="29"/>
      <c r="J111" s="28"/>
      <c r="K111" s="30">
        <f>SUM(B111:J111)</f>
        <v>0</v>
      </c>
      <c r="L111" s="28"/>
      <c r="M111" s="29"/>
      <c r="N111" s="28"/>
      <c r="O111" s="29"/>
      <c r="P111" s="28"/>
      <c r="Q111" s="29"/>
      <c r="R111" s="28"/>
      <c r="S111" s="29"/>
      <c r="T111" s="28"/>
      <c r="U111" s="31">
        <f>SUM(L111:T111)</f>
        <v>0</v>
      </c>
      <c r="V111" s="32">
        <f>K111+U111</f>
        <v>0</v>
      </c>
    </row>
    <row r="112" spans="1:22" x14ac:dyDescent="0.2">
      <c r="A112" s="35" t="str">
        <f>'Players by Team'!A44</f>
        <v>Corrina Haros</v>
      </c>
      <c r="B112" s="28"/>
      <c r="C112" s="29"/>
      <c r="D112" s="28"/>
      <c r="E112" s="29"/>
      <c r="F112" s="28"/>
      <c r="G112" s="29"/>
      <c r="H112" s="28"/>
      <c r="I112" s="29"/>
      <c r="J112" s="28"/>
      <c r="K112" s="30">
        <f>SUM(B112:J112)</f>
        <v>0</v>
      </c>
      <c r="L112" s="28"/>
      <c r="M112" s="29"/>
      <c r="N112" s="28"/>
      <c r="O112" s="29"/>
      <c r="P112" s="28"/>
      <c r="Q112" s="29"/>
      <c r="R112" s="28"/>
      <c r="S112" s="29"/>
      <c r="T112" s="28"/>
      <c r="U112" s="31">
        <f>SUM(L112:T112)</f>
        <v>0</v>
      </c>
      <c r="V112" s="32">
        <f>K112+U112</f>
        <v>0</v>
      </c>
    </row>
    <row r="113" spans="1:22" x14ac:dyDescent="0.2">
      <c r="A113" s="35" t="str">
        <f>'Players by Team'!A45</f>
        <v>Avery Hill</v>
      </c>
      <c r="B113" s="28"/>
      <c r="C113" s="29"/>
      <c r="D113" s="28"/>
      <c r="E113" s="29"/>
      <c r="F113" s="28"/>
      <c r="G113" s="29"/>
      <c r="H113" s="28"/>
      <c r="I113" s="29"/>
      <c r="J113" s="28"/>
      <c r="K113" s="30">
        <f>SUM(B113:J113)</f>
        <v>0</v>
      </c>
      <c r="L113" s="28"/>
      <c r="M113" s="29"/>
      <c r="N113" s="28"/>
      <c r="O113" s="29"/>
      <c r="P113" s="28"/>
      <c r="Q113" s="29"/>
      <c r="R113" s="28"/>
      <c r="S113" s="29"/>
      <c r="T113" s="28"/>
      <c r="U113" s="31">
        <f>SUM(L113:T113)</f>
        <v>0</v>
      </c>
      <c r="V113" s="32">
        <f>K113+U113</f>
        <v>0</v>
      </c>
    </row>
    <row r="114" spans="1:22" x14ac:dyDescent="0.2">
      <c r="A114" s="35" t="str">
        <f>'Players by Team'!A46</f>
        <v>Maggie Pham</v>
      </c>
      <c r="B114" s="28"/>
      <c r="C114" s="29"/>
      <c r="D114" s="28"/>
      <c r="E114" s="29"/>
      <c r="F114" s="28"/>
      <c r="G114" s="29"/>
      <c r="H114" s="28"/>
      <c r="I114" s="29"/>
      <c r="J114" s="28"/>
      <c r="K114" s="30">
        <f>SUM(B114:J114)</f>
        <v>0</v>
      </c>
      <c r="L114" s="28"/>
      <c r="M114" s="29"/>
      <c r="N114" s="28"/>
      <c r="O114" s="29"/>
      <c r="P114" s="28"/>
      <c r="Q114" s="29"/>
      <c r="R114" s="28"/>
      <c r="S114" s="29"/>
      <c r="T114" s="28"/>
      <c r="U114" s="31">
        <f>SUM(L114:T114)</f>
        <v>0</v>
      </c>
      <c r="V114" s="32">
        <f>K114+U114</f>
        <v>0</v>
      </c>
    </row>
    <row r="116" spans="1:22" ht="15.75" x14ac:dyDescent="0.25">
      <c r="A116" s="44" t="str">
        <f>'Players by Team'!G41</f>
        <v>MARCUS</v>
      </c>
      <c r="B116" s="12">
        <v>1</v>
      </c>
      <c r="C116" s="12">
        <v>2</v>
      </c>
      <c r="D116" s="12">
        <v>3</v>
      </c>
      <c r="E116" s="12">
        <v>4</v>
      </c>
      <c r="F116" s="12">
        <v>5</v>
      </c>
      <c r="G116" s="12">
        <v>6</v>
      </c>
      <c r="H116" s="12">
        <v>7</v>
      </c>
      <c r="I116" s="12">
        <v>8</v>
      </c>
      <c r="J116" s="12">
        <v>9</v>
      </c>
      <c r="K116" s="14" t="s">
        <v>18</v>
      </c>
      <c r="L116" s="14">
        <v>10</v>
      </c>
      <c r="M116" s="14">
        <v>11</v>
      </c>
      <c r="N116" s="14">
        <v>12</v>
      </c>
      <c r="O116" s="14">
        <v>13</v>
      </c>
      <c r="P116" s="14">
        <v>14</v>
      </c>
      <c r="Q116" s="14">
        <v>15</v>
      </c>
      <c r="R116" s="14">
        <v>16</v>
      </c>
      <c r="S116" s="14">
        <v>17</v>
      </c>
      <c r="T116" s="14">
        <v>18</v>
      </c>
      <c r="U116" s="14" t="s">
        <v>19</v>
      </c>
      <c r="V116" s="14" t="s">
        <v>2</v>
      </c>
    </row>
    <row r="117" spans="1:22" x14ac:dyDescent="0.2">
      <c r="A117" s="35" t="str">
        <f>'Players by Team'!G42</f>
        <v>Kaetie Samuels</v>
      </c>
      <c r="B117" s="28"/>
      <c r="C117" s="29"/>
      <c r="D117" s="28"/>
      <c r="E117" s="29"/>
      <c r="F117" s="28"/>
      <c r="G117" s="29"/>
      <c r="H117" s="28"/>
      <c r="I117" s="29"/>
      <c r="J117" s="28"/>
      <c r="K117" s="30">
        <f>SUM(B117:J117)</f>
        <v>0</v>
      </c>
      <c r="L117" s="28"/>
      <c r="M117" s="29"/>
      <c r="N117" s="28"/>
      <c r="O117" s="29"/>
      <c r="P117" s="28"/>
      <c r="Q117" s="29"/>
      <c r="R117" s="28"/>
      <c r="S117" s="29"/>
      <c r="T117" s="28"/>
      <c r="U117" s="31">
        <f>SUM(L117:T117)</f>
        <v>0</v>
      </c>
      <c r="V117" s="32">
        <f>K117+U117</f>
        <v>0</v>
      </c>
    </row>
    <row r="118" spans="1:22" x14ac:dyDescent="0.2">
      <c r="A118" s="35" t="str">
        <f>'Players by Team'!G43</f>
        <v>Abby Wright</v>
      </c>
      <c r="B118" s="28"/>
      <c r="C118" s="29"/>
      <c r="D118" s="28"/>
      <c r="E118" s="29"/>
      <c r="F118" s="28"/>
      <c r="G118" s="29"/>
      <c r="H118" s="28"/>
      <c r="I118" s="29"/>
      <c r="J118" s="28"/>
      <c r="K118" s="30">
        <f>SUM(B118:J118)</f>
        <v>0</v>
      </c>
      <c r="L118" s="28"/>
      <c r="M118" s="29"/>
      <c r="N118" s="28"/>
      <c r="O118" s="29"/>
      <c r="P118" s="28"/>
      <c r="Q118" s="29"/>
      <c r="R118" s="28"/>
      <c r="S118" s="29"/>
      <c r="T118" s="28"/>
      <c r="U118" s="31">
        <f>SUM(L118:T118)</f>
        <v>0</v>
      </c>
      <c r="V118" s="32">
        <f>K118+U118</f>
        <v>0</v>
      </c>
    </row>
    <row r="119" spans="1:22" x14ac:dyDescent="0.2">
      <c r="A119" s="35" t="str">
        <f>'Players by Team'!G44</f>
        <v>Kyndle Gable</v>
      </c>
      <c r="B119" s="28"/>
      <c r="C119" s="29"/>
      <c r="D119" s="28"/>
      <c r="E119" s="29"/>
      <c r="F119" s="28"/>
      <c r="G119" s="29"/>
      <c r="H119" s="28"/>
      <c r="I119" s="29"/>
      <c r="J119" s="28"/>
      <c r="K119" s="30">
        <f>SUM(B119:J119)</f>
        <v>0</v>
      </c>
      <c r="L119" s="28"/>
      <c r="M119" s="29"/>
      <c r="N119" s="28"/>
      <c r="O119" s="29"/>
      <c r="P119" s="28"/>
      <c r="Q119" s="29"/>
      <c r="R119" s="28"/>
      <c r="S119" s="29"/>
      <c r="T119" s="28"/>
      <c r="U119" s="31">
        <f>SUM(L119:T119)</f>
        <v>0</v>
      </c>
      <c r="V119" s="32">
        <f>K119+U119</f>
        <v>0</v>
      </c>
    </row>
    <row r="120" spans="1:22" x14ac:dyDescent="0.2">
      <c r="A120" s="35" t="str">
        <f>'Players by Team'!G45</f>
        <v>Rhyan Wachal</v>
      </c>
      <c r="B120" s="28"/>
      <c r="C120" s="29"/>
      <c r="D120" s="28"/>
      <c r="E120" s="29"/>
      <c r="F120" s="28"/>
      <c r="G120" s="29"/>
      <c r="H120" s="28"/>
      <c r="I120" s="29"/>
      <c r="J120" s="28"/>
      <c r="K120" s="30">
        <f>SUM(B120:J120)</f>
        <v>0</v>
      </c>
      <c r="L120" s="28"/>
      <c r="M120" s="29"/>
      <c r="N120" s="28"/>
      <c r="O120" s="29"/>
      <c r="P120" s="28"/>
      <c r="Q120" s="29"/>
      <c r="R120" s="28"/>
      <c r="S120" s="29"/>
      <c r="T120" s="28"/>
      <c r="U120" s="31">
        <f>SUM(L120:T120)</f>
        <v>0</v>
      </c>
      <c r="V120" s="32">
        <f>K120+U120</f>
        <v>0</v>
      </c>
    </row>
    <row r="121" spans="1:22" x14ac:dyDescent="0.2">
      <c r="A121" s="35">
        <f>'Players by Team'!G46</f>
        <v>0</v>
      </c>
      <c r="B121" s="28"/>
      <c r="C121" s="29"/>
      <c r="D121" s="28"/>
      <c r="E121" s="29"/>
      <c r="F121" s="28"/>
      <c r="G121" s="29"/>
      <c r="H121" s="28"/>
      <c r="I121" s="29"/>
      <c r="J121" s="28"/>
      <c r="K121" s="30">
        <f>SUM(B121:J121)</f>
        <v>0</v>
      </c>
      <c r="L121" s="28"/>
      <c r="M121" s="29"/>
      <c r="N121" s="28"/>
      <c r="O121" s="29"/>
      <c r="P121" s="28"/>
      <c r="Q121" s="29"/>
      <c r="R121" s="28"/>
      <c r="S121" s="29"/>
      <c r="T121" s="28"/>
      <c r="U121" s="31">
        <f>SUM(L121:T121)</f>
        <v>0</v>
      </c>
      <c r="V121" s="32">
        <f>K121+U121</f>
        <v>0</v>
      </c>
    </row>
    <row r="123" spans="1:22" ht="15.75" x14ac:dyDescent="0.25">
      <c r="A123" s="44" t="str">
        <f>'Players by Team'!M41</f>
        <v>MEMORIAL</v>
      </c>
      <c r="B123" s="12">
        <v>1</v>
      </c>
      <c r="C123" s="12">
        <v>2</v>
      </c>
      <c r="D123" s="12">
        <v>3</v>
      </c>
      <c r="E123" s="12">
        <v>4</v>
      </c>
      <c r="F123" s="12">
        <v>5</v>
      </c>
      <c r="G123" s="12">
        <v>6</v>
      </c>
      <c r="H123" s="12">
        <v>7</v>
      </c>
      <c r="I123" s="12">
        <v>8</v>
      </c>
      <c r="J123" s="12">
        <v>9</v>
      </c>
      <c r="K123" s="14" t="s">
        <v>18</v>
      </c>
      <c r="L123" s="14">
        <v>10</v>
      </c>
      <c r="M123" s="14">
        <v>11</v>
      </c>
      <c r="N123" s="14">
        <v>12</v>
      </c>
      <c r="O123" s="14">
        <v>13</v>
      </c>
      <c r="P123" s="14">
        <v>14</v>
      </c>
      <c r="Q123" s="14">
        <v>15</v>
      </c>
      <c r="R123" s="14">
        <v>16</v>
      </c>
      <c r="S123" s="14">
        <v>17</v>
      </c>
      <c r="T123" s="14">
        <v>18</v>
      </c>
      <c r="U123" s="14" t="s">
        <v>19</v>
      </c>
      <c r="V123" s="14" t="s">
        <v>2</v>
      </c>
    </row>
    <row r="124" spans="1:22" x14ac:dyDescent="0.2">
      <c r="A124" s="35" t="str">
        <f>'Players by Team'!M42</f>
        <v>Lydia Howard</v>
      </c>
      <c r="B124" s="28"/>
      <c r="C124" s="29"/>
      <c r="D124" s="28"/>
      <c r="E124" s="29"/>
      <c r="F124" s="28"/>
      <c r="G124" s="29"/>
      <c r="H124" s="28"/>
      <c r="I124" s="29"/>
      <c r="J124" s="28"/>
      <c r="K124" s="30">
        <f>SUM(B124:J124)</f>
        <v>0</v>
      </c>
      <c r="L124" s="28"/>
      <c r="M124" s="29"/>
      <c r="N124" s="28"/>
      <c r="O124" s="29"/>
      <c r="P124" s="28"/>
      <c r="Q124" s="29"/>
      <c r="R124" s="28"/>
      <c r="S124" s="29"/>
      <c r="T124" s="28"/>
      <c r="U124" s="31">
        <f>SUM(L124:T124)</f>
        <v>0</v>
      </c>
      <c r="V124" s="32">
        <f>K124+U124</f>
        <v>0</v>
      </c>
    </row>
    <row r="125" spans="1:22" x14ac:dyDescent="0.2">
      <c r="A125" s="35" t="str">
        <f>'Players by Team'!M43</f>
        <v>Grace Wu</v>
      </c>
      <c r="B125" s="28"/>
      <c r="C125" s="29"/>
      <c r="D125" s="28"/>
      <c r="E125" s="29"/>
      <c r="F125" s="28"/>
      <c r="G125" s="29"/>
      <c r="H125" s="28"/>
      <c r="I125" s="29"/>
      <c r="J125" s="28"/>
      <c r="K125" s="30">
        <f>SUM(B125:J125)</f>
        <v>0</v>
      </c>
      <c r="L125" s="28"/>
      <c r="M125" s="29"/>
      <c r="N125" s="28"/>
      <c r="O125" s="29"/>
      <c r="P125" s="28"/>
      <c r="Q125" s="29"/>
      <c r="R125" s="28"/>
      <c r="S125" s="29"/>
      <c r="T125" s="28"/>
      <c r="U125" s="31">
        <f>SUM(L125:T125)</f>
        <v>0</v>
      </c>
      <c r="V125" s="32">
        <f>K125+U125</f>
        <v>0</v>
      </c>
    </row>
    <row r="126" spans="1:22" x14ac:dyDescent="0.2">
      <c r="A126" s="35" t="str">
        <f>'Players by Team'!M44</f>
        <v>Claire Cagle</v>
      </c>
      <c r="B126" s="28"/>
      <c r="C126" s="29"/>
      <c r="D126" s="28"/>
      <c r="E126" s="29"/>
      <c r="F126" s="28"/>
      <c r="G126" s="29"/>
      <c r="H126" s="28"/>
      <c r="I126" s="29"/>
      <c r="J126" s="28"/>
      <c r="K126" s="30">
        <f>SUM(B126:J126)</f>
        <v>0</v>
      </c>
      <c r="L126" s="28"/>
      <c r="M126" s="29"/>
      <c r="N126" s="28"/>
      <c r="O126" s="29"/>
      <c r="P126" s="28"/>
      <c r="Q126" s="29"/>
      <c r="R126" s="28"/>
      <c r="S126" s="29"/>
      <c r="T126" s="28"/>
      <c r="U126" s="31">
        <f>SUM(L126:T126)</f>
        <v>0</v>
      </c>
      <c r="V126" s="32">
        <f>K126+U126</f>
        <v>0</v>
      </c>
    </row>
    <row r="127" spans="1:22" x14ac:dyDescent="0.2">
      <c r="A127" s="35" t="str">
        <f>'Players by Team'!M45</f>
        <v>Arwen Settipalli</v>
      </c>
      <c r="B127" s="28"/>
      <c r="C127" s="29"/>
      <c r="D127" s="28"/>
      <c r="E127" s="29"/>
      <c r="F127" s="28"/>
      <c r="G127" s="29"/>
      <c r="H127" s="28"/>
      <c r="I127" s="29"/>
      <c r="J127" s="28"/>
      <c r="K127" s="30">
        <f>SUM(B127:J127)</f>
        <v>0</v>
      </c>
      <c r="L127" s="28"/>
      <c r="M127" s="29"/>
      <c r="N127" s="28"/>
      <c r="O127" s="29"/>
      <c r="P127" s="28"/>
      <c r="Q127" s="29"/>
      <c r="R127" s="28"/>
      <c r="S127" s="29"/>
      <c r="T127" s="28"/>
      <c r="U127" s="31">
        <f>SUM(L127:T127)</f>
        <v>0</v>
      </c>
      <c r="V127" s="32">
        <f>K127+U127</f>
        <v>0</v>
      </c>
    </row>
    <row r="128" spans="1:22" x14ac:dyDescent="0.2">
      <c r="A128" s="35" t="str">
        <f>'Players by Team'!M46</f>
        <v>Kaitlyn Stoehr</v>
      </c>
      <c r="B128" s="28"/>
      <c r="C128" s="29"/>
      <c r="D128" s="28"/>
      <c r="E128" s="29"/>
      <c r="F128" s="28"/>
      <c r="G128" s="29"/>
      <c r="H128" s="28"/>
      <c r="I128" s="29"/>
      <c r="J128" s="28"/>
      <c r="K128" s="30">
        <f>SUM(B128:J128)</f>
        <v>0</v>
      </c>
      <c r="L128" s="28"/>
      <c r="M128" s="29"/>
      <c r="N128" s="28"/>
      <c r="O128" s="29"/>
      <c r="P128" s="28"/>
      <c r="Q128" s="29"/>
      <c r="R128" s="28"/>
      <c r="S128" s="29"/>
      <c r="T128" s="28"/>
      <c r="U128" s="31">
        <f>SUM(L128:T128)</f>
        <v>0</v>
      </c>
      <c r="V128" s="32">
        <f>K128+U128</f>
        <v>0</v>
      </c>
    </row>
    <row r="130" spans="1:22" ht="15.75" x14ac:dyDescent="0.25">
      <c r="A130" s="44" t="e">
        <f>'Players by Team'!#REF!</f>
        <v>#REF!</v>
      </c>
      <c r="B130" s="12">
        <v>1</v>
      </c>
      <c r="C130" s="12">
        <v>2</v>
      </c>
      <c r="D130" s="12">
        <v>3</v>
      </c>
      <c r="E130" s="12">
        <v>4</v>
      </c>
      <c r="F130" s="12">
        <v>5</v>
      </c>
      <c r="G130" s="12">
        <v>6</v>
      </c>
      <c r="H130" s="12">
        <v>7</v>
      </c>
      <c r="I130" s="12">
        <v>8</v>
      </c>
      <c r="J130" s="12">
        <v>9</v>
      </c>
      <c r="K130" s="14" t="s">
        <v>18</v>
      </c>
      <c r="L130" s="14">
        <v>10</v>
      </c>
      <c r="M130" s="14">
        <v>11</v>
      </c>
      <c r="N130" s="14">
        <v>12</v>
      </c>
      <c r="O130" s="14">
        <v>13</v>
      </c>
      <c r="P130" s="14">
        <v>14</v>
      </c>
      <c r="Q130" s="14">
        <v>15</v>
      </c>
      <c r="R130" s="14">
        <v>16</v>
      </c>
      <c r="S130" s="14">
        <v>17</v>
      </c>
      <c r="T130" s="14">
        <v>18</v>
      </c>
      <c r="U130" s="14" t="s">
        <v>19</v>
      </c>
      <c r="V130" s="14" t="s">
        <v>2</v>
      </c>
    </row>
    <row r="131" spans="1:22" x14ac:dyDescent="0.2">
      <c r="A131" s="35" t="e">
        <f>'Players by Team'!#REF!</f>
        <v>#REF!</v>
      </c>
      <c r="B131" s="28"/>
      <c r="C131" s="29"/>
      <c r="D131" s="28"/>
      <c r="E131" s="29"/>
      <c r="F131" s="28"/>
      <c r="G131" s="29"/>
      <c r="H131" s="28"/>
      <c r="I131" s="29"/>
      <c r="J131" s="28"/>
      <c r="K131" s="30">
        <f>SUM(B131:J131)</f>
        <v>0</v>
      </c>
      <c r="L131" s="28"/>
      <c r="M131" s="29"/>
      <c r="N131" s="28"/>
      <c r="O131" s="29"/>
      <c r="P131" s="28"/>
      <c r="Q131" s="29"/>
      <c r="R131" s="28"/>
      <c r="S131" s="29"/>
      <c r="T131" s="28"/>
      <c r="U131" s="31">
        <f>SUM(L131:T131)</f>
        <v>0</v>
      </c>
      <c r="V131" s="32">
        <f>K131+U131</f>
        <v>0</v>
      </c>
    </row>
    <row r="132" spans="1:22" x14ac:dyDescent="0.2">
      <c r="A132" s="35" t="e">
        <f>'Players by Team'!#REF!</f>
        <v>#REF!</v>
      </c>
      <c r="B132" s="28"/>
      <c r="C132" s="29"/>
      <c r="D132" s="28"/>
      <c r="E132" s="29"/>
      <c r="F132" s="28"/>
      <c r="G132" s="29"/>
      <c r="H132" s="28"/>
      <c r="I132" s="29"/>
      <c r="J132" s="28"/>
      <c r="K132" s="30">
        <f>SUM(B132:J132)</f>
        <v>0</v>
      </c>
      <c r="L132" s="28"/>
      <c r="M132" s="29"/>
      <c r="N132" s="28"/>
      <c r="O132" s="29"/>
      <c r="P132" s="28"/>
      <c r="Q132" s="29"/>
      <c r="R132" s="28"/>
      <c r="S132" s="29"/>
      <c r="T132" s="28"/>
      <c r="U132" s="31">
        <f>SUM(L132:T132)</f>
        <v>0</v>
      </c>
      <c r="V132" s="32">
        <f>K132+U132</f>
        <v>0</v>
      </c>
    </row>
    <row r="133" spans="1:22" x14ac:dyDescent="0.2">
      <c r="A133" s="35" t="e">
        <f>'Players by Team'!#REF!</f>
        <v>#REF!</v>
      </c>
      <c r="B133" s="28"/>
      <c r="C133" s="29"/>
      <c r="D133" s="28"/>
      <c r="E133" s="29"/>
      <c r="F133" s="28"/>
      <c r="G133" s="29"/>
      <c r="H133" s="28"/>
      <c r="I133" s="29"/>
      <c r="J133" s="28"/>
      <c r="K133" s="30">
        <f>SUM(B133:J133)</f>
        <v>0</v>
      </c>
      <c r="L133" s="28"/>
      <c r="M133" s="29"/>
      <c r="N133" s="28"/>
      <c r="O133" s="29"/>
      <c r="P133" s="28"/>
      <c r="Q133" s="29"/>
      <c r="R133" s="28"/>
      <c r="S133" s="29"/>
      <c r="T133" s="28"/>
      <c r="U133" s="31">
        <f>SUM(L133:T133)</f>
        <v>0</v>
      </c>
      <c r="V133" s="32">
        <f>K133+U133</f>
        <v>0</v>
      </c>
    </row>
    <row r="134" spans="1:22" x14ac:dyDescent="0.2">
      <c r="A134" s="35" t="e">
        <f>'Players by Team'!#REF!</f>
        <v>#REF!</v>
      </c>
      <c r="B134" s="28"/>
      <c r="C134" s="29"/>
      <c r="D134" s="28"/>
      <c r="E134" s="29"/>
      <c r="F134" s="28"/>
      <c r="G134" s="29"/>
      <c r="H134" s="28"/>
      <c r="I134" s="29"/>
      <c r="J134" s="28"/>
      <c r="K134" s="30">
        <f>SUM(B134:J134)</f>
        <v>0</v>
      </c>
      <c r="L134" s="28"/>
      <c r="M134" s="29"/>
      <c r="N134" s="28"/>
      <c r="O134" s="29"/>
      <c r="P134" s="28"/>
      <c r="Q134" s="29"/>
      <c r="R134" s="28"/>
      <c r="S134" s="29"/>
      <c r="T134" s="28"/>
      <c r="U134" s="31">
        <f>SUM(L134:T134)</f>
        <v>0</v>
      </c>
      <c r="V134" s="32">
        <f>K134+U134</f>
        <v>0</v>
      </c>
    </row>
    <row r="135" spans="1:22" x14ac:dyDescent="0.2">
      <c r="A135" s="35" t="e">
        <f>'Players by Team'!#REF!</f>
        <v>#REF!</v>
      </c>
      <c r="B135" s="28"/>
      <c r="C135" s="29"/>
      <c r="D135" s="28"/>
      <c r="E135" s="29"/>
      <c r="F135" s="28"/>
      <c r="G135" s="29"/>
      <c r="H135" s="28"/>
      <c r="I135" s="29"/>
      <c r="J135" s="28"/>
      <c r="K135" s="30">
        <f>SUM(B135:J135)</f>
        <v>0</v>
      </c>
      <c r="L135" s="28"/>
      <c r="M135" s="29"/>
      <c r="N135" s="28"/>
      <c r="O135" s="29"/>
      <c r="P135" s="28"/>
      <c r="Q135" s="29"/>
      <c r="R135" s="28"/>
      <c r="S135" s="29"/>
      <c r="T135" s="28"/>
      <c r="U135" s="31">
        <f>SUM(L135:T135)</f>
        <v>0</v>
      </c>
      <c r="V135" s="32">
        <f>K135+U135</f>
        <v>0</v>
      </c>
    </row>
    <row r="137" spans="1:22" ht="15.75" x14ac:dyDescent="0.25">
      <c r="A137" s="44" t="e">
        <f>'Players by Team'!#REF!</f>
        <v>#REF!</v>
      </c>
      <c r="B137" s="12">
        <v>1</v>
      </c>
      <c r="C137" s="12">
        <v>2</v>
      </c>
      <c r="D137" s="12">
        <v>3</v>
      </c>
      <c r="E137" s="12">
        <v>4</v>
      </c>
      <c r="F137" s="12">
        <v>5</v>
      </c>
      <c r="G137" s="12">
        <v>6</v>
      </c>
      <c r="H137" s="12">
        <v>7</v>
      </c>
      <c r="I137" s="12">
        <v>8</v>
      </c>
      <c r="J137" s="12">
        <v>9</v>
      </c>
      <c r="K137" s="14" t="s">
        <v>18</v>
      </c>
      <c r="L137" s="14">
        <v>10</v>
      </c>
      <c r="M137" s="14">
        <v>11</v>
      </c>
      <c r="N137" s="14">
        <v>12</v>
      </c>
      <c r="O137" s="14">
        <v>13</v>
      </c>
      <c r="P137" s="14">
        <v>14</v>
      </c>
      <c r="Q137" s="14">
        <v>15</v>
      </c>
      <c r="R137" s="14">
        <v>16</v>
      </c>
      <c r="S137" s="14">
        <v>17</v>
      </c>
      <c r="T137" s="14">
        <v>18</v>
      </c>
      <c r="U137" s="14" t="s">
        <v>19</v>
      </c>
      <c r="V137" s="14" t="s">
        <v>2</v>
      </c>
    </row>
    <row r="138" spans="1:22" x14ac:dyDescent="0.2">
      <c r="A138" s="35" t="e">
        <f>'Players by Team'!#REF!</f>
        <v>#REF!</v>
      </c>
      <c r="B138" s="28"/>
      <c r="C138" s="29"/>
      <c r="D138" s="28"/>
      <c r="E138" s="29"/>
      <c r="F138" s="28"/>
      <c r="G138" s="29"/>
      <c r="H138" s="28"/>
      <c r="I138" s="29"/>
      <c r="J138" s="28"/>
      <c r="K138" s="30">
        <f>SUM(B138:J138)</f>
        <v>0</v>
      </c>
      <c r="L138" s="28"/>
      <c r="M138" s="29"/>
      <c r="N138" s="28"/>
      <c r="O138" s="29"/>
      <c r="P138" s="28"/>
      <c r="Q138" s="29"/>
      <c r="R138" s="28"/>
      <c r="S138" s="29"/>
      <c r="T138" s="28"/>
      <c r="U138" s="31">
        <f>SUM(L138:T138)</f>
        <v>0</v>
      </c>
      <c r="V138" s="32">
        <f>K138+U138</f>
        <v>0</v>
      </c>
    </row>
    <row r="139" spans="1:22" x14ac:dyDescent="0.2">
      <c r="A139" s="35" t="e">
        <f>'Players by Team'!#REF!</f>
        <v>#REF!</v>
      </c>
      <c r="B139" s="28"/>
      <c r="C139" s="29"/>
      <c r="D139" s="28"/>
      <c r="E139" s="29"/>
      <c r="F139" s="28"/>
      <c r="G139" s="29"/>
      <c r="H139" s="28"/>
      <c r="I139" s="29"/>
      <c r="J139" s="28"/>
      <c r="K139" s="30">
        <f>SUM(B139:J139)</f>
        <v>0</v>
      </c>
      <c r="L139" s="28"/>
      <c r="M139" s="29"/>
      <c r="N139" s="28"/>
      <c r="O139" s="29"/>
      <c r="P139" s="28"/>
      <c r="Q139" s="29"/>
      <c r="R139" s="28"/>
      <c r="S139" s="29"/>
      <c r="T139" s="28"/>
      <c r="U139" s="31">
        <f>SUM(L139:T139)</f>
        <v>0</v>
      </c>
      <c r="V139" s="32">
        <f>K139+U139</f>
        <v>0</v>
      </c>
    </row>
    <row r="140" spans="1:22" x14ac:dyDescent="0.2">
      <c r="A140" s="35" t="e">
        <f>'Players by Team'!#REF!</f>
        <v>#REF!</v>
      </c>
      <c r="B140" s="28"/>
      <c r="C140" s="29"/>
      <c r="D140" s="28"/>
      <c r="E140" s="29"/>
      <c r="F140" s="28"/>
      <c r="G140" s="29"/>
      <c r="H140" s="28"/>
      <c r="I140" s="29"/>
      <c r="J140" s="28"/>
      <c r="K140" s="30">
        <f>SUM(B140:J140)</f>
        <v>0</v>
      </c>
      <c r="L140" s="28"/>
      <c r="M140" s="29"/>
      <c r="N140" s="28"/>
      <c r="O140" s="29"/>
      <c r="P140" s="28"/>
      <c r="Q140" s="29"/>
      <c r="R140" s="28"/>
      <c r="S140" s="29"/>
      <c r="T140" s="28"/>
      <c r="U140" s="31">
        <f>SUM(L140:T140)</f>
        <v>0</v>
      </c>
      <c r="V140" s="32">
        <f>K140+U140</f>
        <v>0</v>
      </c>
    </row>
    <row r="141" spans="1:22" x14ac:dyDescent="0.2">
      <c r="A141" s="35" t="e">
        <f>'Players by Team'!#REF!</f>
        <v>#REF!</v>
      </c>
      <c r="B141" s="28"/>
      <c r="C141" s="29"/>
      <c r="D141" s="28"/>
      <c r="E141" s="29"/>
      <c r="F141" s="28"/>
      <c r="G141" s="29"/>
      <c r="H141" s="28"/>
      <c r="I141" s="29"/>
      <c r="J141" s="28"/>
      <c r="K141" s="30">
        <f>SUM(B141:J141)</f>
        <v>0</v>
      </c>
      <c r="L141" s="28"/>
      <c r="M141" s="29"/>
      <c r="N141" s="28"/>
      <c r="O141" s="29"/>
      <c r="P141" s="28"/>
      <c r="Q141" s="29"/>
      <c r="R141" s="28"/>
      <c r="S141" s="29"/>
      <c r="T141" s="28"/>
      <c r="U141" s="31">
        <f>SUM(L141:T141)</f>
        <v>0</v>
      </c>
      <c r="V141" s="32">
        <f>K141+U141</f>
        <v>0</v>
      </c>
    </row>
    <row r="142" spans="1:22" x14ac:dyDescent="0.2">
      <c r="A142" s="35" t="e">
        <f>'Players by Team'!#REF!</f>
        <v>#REF!</v>
      </c>
      <c r="B142" s="28"/>
      <c r="C142" s="29"/>
      <c r="D142" s="28"/>
      <c r="E142" s="29"/>
      <c r="F142" s="28"/>
      <c r="G142" s="29"/>
      <c r="H142" s="28"/>
      <c r="I142" s="29"/>
      <c r="J142" s="28"/>
      <c r="K142" s="30">
        <f>SUM(B142:J142)</f>
        <v>0</v>
      </c>
      <c r="L142" s="28"/>
      <c r="M142" s="29"/>
      <c r="N142" s="28"/>
      <c r="O142" s="29"/>
      <c r="P142" s="28"/>
      <c r="Q142" s="29"/>
      <c r="R142" s="28"/>
      <c r="S142" s="29"/>
      <c r="T142" s="28"/>
      <c r="U142" s="31">
        <f>SUM(L142:T142)</f>
        <v>0</v>
      </c>
      <c r="V142" s="32">
        <f>K142+U142</f>
        <v>0</v>
      </c>
    </row>
    <row r="144" spans="1:22" ht="15.75" x14ac:dyDescent="0.25">
      <c r="A144" s="44" t="e">
        <f>'Players by Team'!#REF!</f>
        <v>#REF!</v>
      </c>
      <c r="B144" s="12">
        <v>1</v>
      </c>
      <c r="C144" s="12">
        <v>2</v>
      </c>
      <c r="D144" s="12">
        <v>3</v>
      </c>
      <c r="E144" s="12">
        <v>4</v>
      </c>
      <c r="F144" s="12">
        <v>5</v>
      </c>
      <c r="G144" s="12">
        <v>6</v>
      </c>
      <c r="H144" s="12">
        <v>7</v>
      </c>
      <c r="I144" s="12">
        <v>8</v>
      </c>
      <c r="J144" s="12">
        <v>9</v>
      </c>
      <c r="K144" s="14" t="s">
        <v>18</v>
      </c>
      <c r="L144" s="14">
        <v>10</v>
      </c>
      <c r="M144" s="14">
        <v>11</v>
      </c>
      <c r="N144" s="14">
        <v>12</v>
      </c>
      <c r="O144" s="14">
        <v>13</v>
      </c>
      <c r="P144" s="14">
        <v>14</v>
      </c>
      <c r="Q144" s="14">
        <v>15</v>
      </c>
      <c r="R144" s="14">
        <v>16</v>
      </c>
      <c r="S144" s="14">
        <v>17</v>
      </c>
      <c r="T144" s="14">
        <v>18</v>
      </c>
      <c r="U144" s="14" t="s">
        <v>19</v>
      </c>
      <c r="V144" s="14" t="s">
        <v>2</v>
      </c>
    </row>
    <row r="145" spans="1:22" x14ac:dyDescent="0.2">
      <c r="A145" s="35" t="e">
        <f>'Players by Team'!#REF!</f>
        <v>#REF!</v>
      </c>
      <c r="B145" s="28"/>
      <c r="C145" s="29"/>
      <c r="D145" s="28"/>
      <c r="E145" s="29"/>
      <c r="F145" s="28"/>
      <c r="G145" s="29"/>
      <c r="H145" s="28"/>
      <c r="I145" s="29"/>
      <c r="J145" s="28"/>
      <c r="K145" s="30">
        <f>SUM(B145:J145)</f>
        <v>0</v>
      </c>
      <c r="L145" s="28"/>
      <c r="M145" s="29"/>
      <c r="N145" s="28"/>
      <c r="O145" s="29"/>
      <c r="P145" s="28"/>
      <c r="Q145" s="29"/>
      <c r="R145" s="28"/>
      <c r="S145" s="29"/>
      <c r="T145" s="28"/>
      <c r="U145" s="31">
        <f>SUM(L145:T145)</f>
        <v>0</v>
      </c>
      <c r="V145" s="32">
        <f>K145+U145</f>
        <v>0</v>
      </c>
    </row>
    <row r="146" spans="1:22" x14ac:dyDescent="0.2">
      <c r="A146" s="35" t="e">
        <f>'Players by Team'!#REF!</f>
        <v>#REF!</v>
      </c>
      <c r="B146" s="28"/>
      <c r="C146" s="29"/>
      <c r="D146" s="28"/>
      <c r="E146" s="29"/>
      <c r="F146" s="28"/>
      <c r="G146" s="29"/>
      <c r="H146" s="28"/>
      <c r="I146" s="29"/>
      <c r="J146" s="28"/>
      <c r="K146" s="30">
        <f>SUM(B146:J146)</f>
        <v>0</v>
      </c>
      <c r="L146" s="28"/>
      <c r="M146" s="29"/>
      <c r="N146" s="28"/>
      <c r="O146" s="29"/>
      <c r="P146" s="28"/>
      <c r="Q146" s="29"/>
      <c r="R146" s="28"/>
      <c r="S146" s="29"/>
      <c r="T146" s="28"/>
      <c r="U146" s="31">
        <f>SUM(L146:T146)</f>
        <v>0</v>
      </c>
      <c r="V146" s="32">
        <f>K146+U146</f>
        <v>0</v>
      </c>
    </row>
    <row r="147" spans="1:22" x14ac:dyDescent="0.2">
      <c r="A147" s="35" t="e">
        <f>'Players by Team'!#REF!</f>
        <v>#REF!</v>
      </c>
      <c r="B147" s="28"/>
      <c r="C147" s="29"/>
      <c r="D147" s="28"/>
      <c r="E147" s="29"/>
      <c r="F147" s="28"/>
      <c r="G147" s="29"/>
      <c r="H147" s="28"/>
      <c r="I147" s="29"/>
      <c r="J147" s="28"/>
      <c r="K147" s="30">
        <f>SUM(B147:J147)</f>
        <v>0</v>
      </c>
      <c r="L147" s="28"/>
      <c r="M147" s="29"/>
      <c r="N147" s="28"/>
      <c r="O147" s="29"/>
      <c r="P147" s="28"/>
      <c r="Q147" s="29"/>
      <c r="R147" s="28"/>
      <c r="S147" s="29"/>
      <c r="T147" s="28"/>
      <c r="U147" s="31">
        <f>SUM(L147:T147)</f>
        <v>0</v>
      </c>
      <c r="V147" s="32">
        <f>K147+U147</f>
        <v>0</v>
      </c>
    </row>
    <row r="148" spans="1:22" x14ac:dyDescent="0.2">
      <c r="A148" s="35" t="e">
        <f>'Players by Team'!#REF!</f>
        <v>#REF!</v>
      </c>
      <c r="B148" s="28"/>
      <c r="C148" s="29"/>
      <c r="D148" s="28"/>
      <c r="E148" s="29"/>
      <c r="F148" s="28"/>
      <c r="G148" s="29"/>
      <c r="H148" s="28"/>
      <c r="I148" s="29"/>
      <c r="J148" s="28"/>
      <c r="K148" s="30">
        <f>SUM(B148:J148)</f>
        <v>0</v>
      </c>
      <c r="L148" s="28"/>
      <c r="M148" s="29"/>
      <c r="N148" s="28"/>
      <c r="O148" s="29"/>
      <c r="P148" s="28"/>
      <c r="Q148" s="29"/>
      <c r="R148" s="28"/>
      <c r="S148" s="29"/>
      <c r="T148" s="28"/>
      <c r="U148" s="31">
        <f>SUM(L148:T148)</f>
        <v>0</v>
      </c>
      <c r="V148" s="32">
        <f>K148+U148</f>
        <v>0</v>
      </c>
    </row>
    <row r="149" spans="1:22" x14ac:dyDescent="0.2">
      <c r="A149" s="35" t="e">
        <f>'Players by Team'!#REF!</f>
        <v>#REF!</v>
      </c>
      <c r="B149" s="28"/>
      <c r="C149" s="29"/>
      <c r="D149" s="28"/>
      <c r="E149" s="29"/>
      <c r="F149" s="28"/>
      <c r="G149" s="29"/>
      <c r="H149" s="28"/>
      <c r="I149" s="29"/>
      <c r="J149" s="28"/>
      <c r="K149" s="30">
        <f>SUM(B149:J149)</f>
        <v>0</v>
      </c>
      <c r="L149" s="28"/>
      <c r="M149" s="29"/>
      <c r="N149" s="28"/>
      <c r="O149" s="29"/>
      <c r="P149" s="28"/>
      <c r="Q149" s="29"/>
      <c r="R149" s="28"/>
      <c r="S149" s="29"/>
      <c r="T149" s="28"/>
      <c r="U149" s="31">
        <f>SUM(L149:T149)</f>
        <v>0</v>
      </c>
      <c r="V149" s="32">
        <f>K149+U149</f>
        <v>0</v>
      </c>
    </row>
    <row r="151" spans="1:22" ht="15.75" x14ac:dyDescent="0.25">
      <c r="A151" s="42" t="e">
        <f>'Players by Team'!#REF!</f>
        <v>#REF!</v>
      </c>
      <c r="B151" s="12">
        <v>1</v>
      </c>
      <c r="C151" s="12">
        <v>2</v>
      </c>
      <c r="D151" s="12">
        <v>3</v>
      </c>
      <c r="E151" s="12">
        <v>4</v>
      </c>
      <c r="F151" s="12">
        <v>5</v>
      </c>
      <c r="G151" s="12">
        <v>6</v>
      </c>
      <c r="H151" s="12">
        <v>7</v>
      </c>
      <c r="I151" s="12">
        <v>8</v>
      </c>
      <c r="J151" s="12">
        <v>9</v>
      </c>
      <c r="K151" s="14" t="s">
        <v>18</v>
      </c>
      <c r="L151" s="14">
        <v>10</v>
      </c>
      <c r="M151" s="14">
        <v>11</v>
      </c>
      <c r="N151" s="14">
        <v>12</v>
      </c>
      <c r="O151" s="14">
        <v>13</v>
      </c>
      <c r="P151" s="14">
        <v>14</v>
      </c>
      <c r="Q151" s="14">
        <v>15</v>
      </c>
      <c r="R151" s="14">
        <v>16</v>
      </c>
      <c r="S151" s="14">
        <v>17</v>
      </c>
      <c r="T151" s="14">
        <v>18</v>
      </c>
      <c r="U151" s="14" t="s">
        <v>19</v>
      </c>
      <c r="V151" s="14" t="s">
        <v>2</v>
      </c>
    </row>
    <row r="152" spans="1:22" x14ac:dyDescent="0.2">
      <c r="A152" s="35" t="e">
        <f>'Players by Team'!#REF!</f>
        <v>#REF!</v>
      </c>
      <c r="B152" s="28"/>
      <c r="C152" s="29"/>
      <c r="D152" s="28"/>
      <c r="E152" s="29"/>
      <c r="F152" s="28"/>
      <c r="G152" s="29"/>
      <c r="H152" s="28"/>
      <c r="I152" s="29"/>
      <c r="J152" s="28"/>
      <c r="K152" s="30">
        <f>SUM(B152:J152)</f>
        <v>0</v>
      </c>
      <c r="L152" s="28"/>
      <c r="M152" s="29"/>
      <c r="N152" s="28"/>
      <c r="O152" s="29"/>
      <c r="P152" s="28"/>
      <c r="Q152" s="29"/>
      <c r="R152" s="28"/>
      <c r="S152" s="29"/>
      <c r="T152" s="28"/>
      <c r="U152" s="31">
        <f>SUM(L152:T152)</f>
        <v>0</v>
      </c>
      <c r="V152" s="32">
        <f>K152+U152</f>
        <v>0</v>
      </c>
    </row>
    <row r="153" spans="1:22" x14ac:dyDescent="0.2">
      <c r="A153" s="35" t="e">
        <f>'Players by Team'!#REF!</f>
        <v>#REF!</v>
      </c>
      <c r="B153" s="28"/>
      <c r="C153" s="29"/>
      <c r="D153" s="28"/>
      <c r="E153" s="29"/>
      <c r="F153" s="28"/>
      <c r="G153" s="29"/>
      <c r="H153" s="28"/>
      <c r="I153" s="29"/>
      <c r="J153" s="28"/>
      <c r="K153" s="30">
        <f>SUM(B153:J153)</f>
        <v>0</v>
      </c>
      <c r="L153" s="28"/>
      <c r="M153" s="29"/>
      <c r="N153" s="28"/>
      <c r="O153" s="29"/>
      <c r="P153" s="28"/>
      <c r="Q153" s="29"/>
      <c r="R153" s="28"/>
      <c r="S153" s="29"/>
      <c r="T153" s="28"/>
      <c r="U153" s="31">
        <f>SUM(L153:T153)</f>
        <v>0</v>
      </c>
      <c r="V153" s="32">
        <f>K153+U153</f>
        <v>0</v>
      </c>
    </row>
    <row r="154" spans="1:22" x14ac:dyDescent="0.2">
      <c r="A154" s="35" t="e">
        <f>'Players by Team'!#REF!</f>
        <v>#REF!</v>
      </c>
      <c r="B154" s="28"/>
      <c r="C154" s="29"/>
      <c r="D154" s="28"/>
      <c r="E154" s="29"/>
      <c r="F154" s="28"/>
      <c r="G154" s="29"/>
      <c r="H154" s="28"/>
      <c r="I154" s="29"/>
      <c r="J154" s="28"/>
      <c r="K154" s="30">
        <f>SUM(B154:J154)</f>
        <v>0</v>
      </c>
      <c r="L154" s="28"/>
      <c r="M154" s="29"/>
      <c r="N154" s="28"/>
      <c r="O154" s="29"/>
      <c r="P154" s="28"/>
      <c r="Q154" s="29"/>
      <c r="R154" s="28"/>
      <c r="S154" s="29"/>
      <c r="T154" s="28"/>
      <c r="U154" s="31">
        <f>SUM(L154:T154)</f>
        <v>0</v>
      </c>
      <c r="V154" s="32">
        <f>K154+U154</f>
        <v>0</v>
      </c>
    </row>
    <row r="155" spans="1:22" x14ac:dyDescent="0.2">
      <c r="A155" s="35" t="e">
        <f>'Players by Team'!#REF!</f>
        <v>#REF!</v>
      </c>
      <c r="B155" s="28"/>
      <c r="C155" s="29"/>
      <c r="D155" s="28"/>
      <c r="E155" s="29"/>
      <c r="F155" s="28"/>
      <c r="G155" s="29"/>
      <c r="H155" s="28"/>
      <c r="I155" s="29"/>
      <c r="J155" s="28"/>
      <c r="K155" s="30">
        <f>SUM(B155:J155)</f>
        <v>0</v>
      </c>
      <c r="L155" s="28"/>
      <c r="M155" s="29"/>
      <c r="N155" s="28"/>
      <c r="O155" s="29"/>
      <c r="P155" s="28"/>
      <c r="Q155" s="29"/>
      <c r="R155" s="28"/>
      <c r="S155" s="29"/>
      <c r="T155" s="28"/>
      <c r="U155" s="31">
        <f>SUM(L155:T155)</f>
        <v>0</v>
      </c>
      <c r="V155" s="32">
        <f>K155+U155</f>
        <v>0</v>
      </c>
    </row>
    <row r="156" spans="1:22" x14ac:dyDescent="0.2">
      <c r="A156" s="35" t="e">
        <f>'Players by Team'!#REF!</f>
        <v>#REF!</v>
      </c>
      <c r="B156" s="28"/>
      <c r="C156" s="29"/>
      <c r="D156" s="28"/>
      <c r="E156" s="29"/>
      <c r="F156" s="28"/>
      <c r="G156" s="29"/>
      <c r="H156" s="28"/>
      <c r="I156" s="29"/>
      <c r="J156" s="28"/>
      <c r="K156" s="30">
        <f>SUM(B156:J156)</f>
        <v>0</v>
      </c>
      <c r="L156" s="28"/>
      <c r="M156" s="29"/>
      <c r="N156" s="28"/>
      <c r="O156" s="29"/>
      <c r="P156" s="28"/>
      <c r="Q156" s="29"/>
      <c r="R156" s="28"/>
      <c r="S156" s="29"/>
      <c r="T156" s="28"/>
      <c r="U156" s="31">
        <f>SUM(L156:T156)</f>
        <v>0</v>
      </c>
      <c r="V156" s="32">
        <f>K156+U156</f>
        <v>0</v>
      </c>
    </row>
    <row r="158" spans="1:22" ht="15.75" x14ac:dyDescent="0.25">
      <c r="A158" s="42" t="e">
        <f>'Players by Team'!#REF!</f>
        <v>#REF!</v>
      </c>
      <c r="B158" s="12">
        <v>1</v>
      </c>
      <c r="C158" s="12">
        <v>2</v>
      </c>
      <c r="D158" s="12">
        <v>3</v>
      </c>
      <c r="E158" s="12">
        <v>4</v>
      </c>
      <c r="F158" s="12">
        <v>5</v>
      </c>
      <c r="G158" s="12">
        <v>6</v>
      </c>
      <c r="H158" s="12">
        <v>7</v>
      </c>
      <c r="I158" s="12">
        <v>8</v>
      </c>
      <c r="J158" s="12">
        <v>9</v>
      </c>
      <c r="K158" s="14" t="s">
        <v>18</v>
      </c>
      <c r="L158" s="14">
        <v>10</v>
      </c>
      <c r="M158" s="14">
        <v>11</v>
      </c>
      <c r="N158" s="14">
        <v>12</v>
      </c>
      <c r="O158" s="14">
        <v>13</v>
      </c>
      <c r="P158" s="14">
        <v>14</v>
      </c>
      <c r="Q158" s="14">
        <v>15</v>
      </c>
      <c r="R158" s="14">
        <v>16</v>
      </c>
      <c r="S158" s="14">
        <v>17</v>
      </c>
      <c r="T158" s="14">
        <v>18</v>
      </c>
      <c r="U158" s="14" t="s">
        <v>19</v>
      </c>
      <c r="V158" s="14" t="s">
        <v>2</v>
      </c>
    </row>
    <row r="159" spans="1:22" x14ac:dyDescent="0.2">
      <c r="A159" s="35" t="e">
        <f>'Players by Team'!#REF!</f>
        <v>#REF!</v>
      </c>
      <c r="B159" s="28"/>
      <c r="C159" s="29"/>
      <c r="D159" s="28"/>
      <c r="E159" s="29"/>
      <c r="F159" s="28"/>
      <c r="G159" s="29"/>
      <c r="H159" s="28"/>
      <c r="I159" s="29"/>
      <c r="J159" s="28"/>
      <c r="K159" s="30">
        <f>SUM(B159:J159)</f>
        <v>0</v>
      </c>
      <c r="L159" s="28"/>
      <c r="M159" s="29"/>
      <c r="N159" s="28"/>
      <c r="O159" s="29"/>
      <c r="P159" s="28"/>
      <c r="Q159" s="29"/>
      <c r="R159" s="28"/>
      <c r="S159" s="29"/>
      <c r="T159" s="28"/>
      <c r="U159" s="31">
        <f>SUM(L159:T159)</f>
        <v>0</v>
      </c>
      <c r="V159" s="32">
        <f>K159+U159</f>
        <v>0</v>
      </c>
    </row>
    <row r="160" spans="1:22" x14ac:dyDescent="0.2">
      <c r="A160" s="35" t="e">
        <f>'Players by Team'!#REF!</f>
        <v>#REF!</v>
      </c>
      <c r="B160" s="28"/>
      <c r="C160" s="29"/>
      <c r="D160" s="28"/>
      <c r="E160" s="29"/>
      <c r="F160" s="28"/>
      <c r="G160" s="29"/>
      <c r="H160" s="28"/>
      <c r="I160" s="29"/>
      <c r="J160" s="28"/>
      <c r="K160" s="30">
        <f>SUM(B160:J160)</f>
        <v>0</v>
      </c>
      <c r="L160" s="28"/>
      <c r="M160" s="29"/>
      <c r="N160" s="28"/>
      <c r="O160" s="29"/>
      <c r="P160" s="28"/>
      <c r="Q160" s="29"/>
      <c r="R160" s="28"/>
      <c r="S160" s="29"/>
      <c r="T160" s="28"/>
      <c r="U160" s="31">
        <f>SUM(L160:T160)</f>
        <v>0</v>
      </c>
      <c r="V160" s="32">
        <f>K160+U160</f>
        <v>0</v>
      </c>
    </row>
    <row r="161" spans="1:22" x14ac:dyDescent="0.2">
      <c r="A161" s="35" t="e">
        <f>'Players by Team'!#REF!</f>
        <v>#REF!</v>
      </c>
      <c r="B161" s="28"/>
      <c r="C161" s="29"/>
      <c r="D161" s="28"/>
      <c r="E161" s="29"/>
      <c r="F161" s="28"/>
      <c r="G161" s="29"/>
      <c r="H161" s="28"/>
      <c r="I161" s="29"/>
      <c r="J161" s="28"/>
      <c r="K161" s="30">
        <f>SUM(B161:J161)</f>
        <v>0</v>
      </c>
      <c r="L161" s="28"/>
      <c r="M161" s="29"/>
      <c r="N161" s="28"/>
      <c r="O161" s="29"/>
      <c r="P161" s="28"/>
      <c r="Q161" s="29"/>
      <c r="R161" s="28"/>
      <c r="S161" s="29"/>
      <c r="T161" s="28"/>
      <c r="U161" s="31">
        <f>SUM(L161:T161)</f>
        <v>0</v>
      </c>
      <c r="V161" s="32">
        <f>K161+U161</f>
        <v>0</v>
      </c>
    </row>
    <row r="162" spans="1:22" x14ac:dyDescent="0.2">
      <c r="A162" s="35" t="e">
        <f>'Players by Team'!#REF!</f>
        <v>#REF!</v>
      </c>
      <c r="B162" s="28"/>
      <c r="C162" s="29"/>
      <c r="D162" s="28"/>
      <c r="E162" s="29"/>
      <c r="F162" s="28"/>
      <c r="G162" s="29"/>
      <c r="H162" s="28"/>
      <c r="I162" s="29"/>
      <c r="J162" s="28"/>
      <c r="K162" s="30">
        <f>SUM(B162:J162)</f>
        <v>0</v>
      </c>
      <c r="L162" s="28"/>
      <c r="M162" s="29"/>
      <c r="N162" s="28"/>
      <c r="O162" s="29"/>
      <c r="P162" s="28"/>
      <c r="Q162" s="29"/>
      <c r="R162" s="28"/>
      <c r="S162" s="29"/>
      <c r="T162" s="28"/>
      <c r="U162" s="31">
        <f>SUM(L162:T162)</f>
        <v>0</v>
      </c>
      <c r="V162" s="32">
        <f>K162+U162</f>
        <v>0</v>
      </c>
    </row>
    <row r="163" spans="1:22" x14ac:dyDescent="0.2">
      <c r="A163" s="35" t="e">
        <f>'Players by Team'!#REF!</f>
        <v>#REF!</v>
      </c>
      <c r="B163" s="28"/>
      <c r="C163" s="29"/>
      <c r="D163" s="28"/>
      <c r="E163" s="29"/>
      <c r="F163" s="28"/>
      <c r="G163" s="29"/>
      <c r="H163" s="28"/>
      <c r="I163" s="29"/>
      <c r="J163" s="28"/>
      <c r="K163" s="30">
        <f>SUM(B163:J163)</f>
        <v>0</v>
      </c>
      <c r="L163" s="28"/>
      <c r="M163" s="29"/>
      <c r="N163" s="28"/>
      <c r="O163" s="29"/>
      <c r="P163" s="28"/>
      <c r="Q163" s="29"/>
      <c r="R163" s="28"/>
      <c r="S163" s="29"/>
      <c r="T163" s="28"/>
      <c r="U163" s="31">
        <f>SUM(L163:T163)</f>
        <v>0</v>
      </c>
      <c r="V163" s="32">
        <f>K163+U163</f>
        <v>0</v>
      </c>
    </row>
    <row r="165" spans="1:22" ht="15.75" x14ac:dyDescent="0.25">
      <c r="A165" s="42" t="e">
        <f>'Players by Team'!#REF!</f>
        <v>#REF!</v>
      </c>
      <c r="B165" s="12">
        <v>1</v>
      </c>
      <c r="C165" s="12">
        <v>2</v>
      </c>
      <c r="D165" s="12">
        <v>3</v>
      </c>
      <c r="E165" s="12">
        <v>4</v>
      </c>
      <c r="F165" s="12">
        <v>5</v>
      </c>
      <c r="G165" s="12">
        <v>6</v>
      </c>
      <c r="H165" s="12">
        <v>7</v>
      </c>
      <c r="I165" s="12">
        <v>8</v>
      </c>
      <c r="J165" s="12">
        <v>9</v>
      </c>
      <c r="K165" s="14" t="s">
        <v>18</v>
      </c>
      <c r="L165" s="14">
        <v>10</v>
      </c>
      <c r="M165" s="14">
        <v>11</v>
      </c>
      <c r="N165" s="14">
        <v>12</v>
      </c>
      <c r="O165" s="14">
        <v>13</v>
      </c>
      <c r="P165" s="14">
        <v>14</v>
      </c>
      <c r="Q165" s="14">
        <v>15</v>
      </c>
      <c r="R165" s="14">
        <v>16</v>
      </c>
      <c r="S165" s="14">
        <v>17</v>
      </c>
      <c r="T165" s="14">
        <v>18</v>
      </c>
      <c r="U165" s="14" t="s">
        <v>19</v>
      </c>
      <c r="V165" s="14" t="s">
        <v>2</v>
      </c>
    </row>
    <row r="166" spans="1:22" x14ac:dyDescent="0.2">
      <c r="A166" s="35" t="e">
        <f>'Players by Team'!#REF!</f>
        <v>#REF!</v>
      </c>
      <c r="B166" s="28"/>
      <c r="C166" s="29"/>
      <c r="D166" s="28"/>
      <c r="E166" s="29"/>
      <c r="F166" s="28"/>
      <c r="G166" s="29"/>
      <c r="H166" s="28"/>
      <c r="I166" s="29"/>
      <c r="J166" s="28"/>
      <c r="K166" s="30">
        <f>SUM(B166:J166)</f>
        <v>0</v>
      </c>
      <c r="L166" s="28"/>
      <c r="M166" s="29"/>
      <c r="N166" s="28"/>
      <c r="O166" s="29"/>
      <c r="P166" s="28"/>
      <c r="Q166" s="29"/>
      <c r="R166" s="28"/>
      <c r="S166" s="29"/>
      <c r="T166" s="28"/>
      <c r="U166" s="31">
        <f>SUM(L166:T166)</f>
        <v>0</v>
      </c>
      <c r="V166" s="32">
        <f>K166+U166</f>
        <v>0</v>
      </c>
    </row>
    <row r="167" spans="1:22" x14ac:dyDescent="0.2">
      <c r="A167" s="35" t="e">
        <f>'Players by Team'!#REF!</f>
        <v>#REF!</v>
      </c>
      <c r="B167" s="28"/>
      <c r="C167" s="29"/>
      <c r="D167" s="28"/>
      <c r="E167" s="29"/>
      <c r="F167" s="28"/>
      <c r="G167" s="29"/>
      <c r="H167" s="28"/>
      <c r="I167" s="29"/>
      <c r="J167" s="28"/>
      <c r="K167" s="30">
        <f>SUM(B167:J167)</f>
        <v>0</v>
      </c>
      <c r="L167" s="28"/>
      <c r="M167" s="29"/>
      <c r="N167" s="28"/>
      <c r="O167" s="29"/>
      <c r="P167" s="28"/>
      <c r="Q167" s="29"/>
      <c r="R167" s="28"/>
      <c r="S167" s="29"/>
      <c r="T167" s="28"/>
      <c r="U167" s="31">
        <f>SUM(L167:T167)</f>
        <v>0</v>
      </c>
      <c r="V167" s="32">
        <f>K167+U167</f>
        <v>0</v>
      </c>
    </row>
    <row r="168" spans="1:22" x14ac:dyDescent="0.2">
      <c r="A168" s="35" t="e">
        <f>'Players by Team'!#REF!</f>
        <v>#REF!</v>
      </c>
      <c r="B168" s="28"/>
      <c r="C168" s="29"/>
      <c r="D168" s="28"/>
      <c r="E168" s="29"/>
      <c r="F168" s="28"/>
      <c r="G168" s="29"/>
      <c r="H168" s="28"/>
      <c r="I168" s="29"/>
      <c r="J168" s="28"/>
      <c r="K168" s="30">
        <f>SUM(B168:J168)</f>
        <v>0</v>
      </c>
      <c r="L168" s="28"/>
      <c r="M168" s="29"/>
      <c r="N168" s="28"/>
      <c r="O168" s="29"/>
      <c r="P168" s="28"/>
      <c r="Q168" s="29"/>
      <c r="R168" s="28"/>
      <c r="S168" s="29"/>
      <c r="T168" s="28"/>
      <c r="U168" s="31">
        <f>SUM(L168:T168)</f>
        <v>0</v>
      </c>
      <c r="V168" s="32">
        <f>K168+U168</f>
        <v>0</v>
      </c>
    </row>
    <row r="169" spans="1:22" x14ac:dyDescent="0.2">
      <c r="A169" s="35" t="e">
        <f>'Players by Team'!#REF!</f>
        <v>#REF!</v>
      </c>
      <c r="B169" s="28"/>
      <c r="C169" s="29"/>
      <c r="D169" s="28"/>
      <c r="E169" s="29"/>
      <c r="F169" s="28"/>
      <c r="G169" s="29"/>
      <c r="H169" s="28"/>
      <c r="I169" s="29"/>
      <c r="J169" s="28"/>
      <c r="K169" s="30">
        <f>SUM(B169:J169)</f>
        <v>0</v>
      </c>
      <c r="L169" s="28"/>
      <c r="M169" s="29"/>
      <c r="N169" s="28"/>
      <c r="O169" s="29"/>
      <c r="P169" s="28"/>
      <c r="Q169" s="29"/>
      <c r="R169" s="28"/>
      <c r="S169" s="29"/>
      <c r="T169" s="28"/>
      <c r="U169" s="31">
        <f>SUM(L169:T169)</f>
        <v>0</v>
      </c>
      <c r="V169" s="32">
        <f>K169+U169</f>
        <v>0</v>
      </c>
    </row>
    <row r="170" spans="1:22" x14ac:dyDescent="0.2">
      <c r="A170" s="35" t="e">
        <f>'Players by Team'!#REF!</f>
        <v>#REF!</v>
      </c>
      <c r="B170" s="28"/>
      <c r="C170" s="29"/>
      <c r="D170" s="28"/>
      <c r="E170" s="29"/>
      <c r="F170" s="28"/>
      <c r="G170" s="29"/>
      <c r="H170" s="28"/>
      <c r="I170" s="29"/>
      <c r="J170" s="28"/>
      <c r="K170" s="30">
        <f>SUM(B170:J170)</f>
        <v>0</v>
      </c>
      <c r="L170" s="28"/>
      <c r="M170" s="29"/>
      <c r="N170" s="28"/>
      <c r="O170" s="29"/>
      <c r="P170" s="28"/>
      <c r="Q170" s="29"/>
      <c r="R170" s="28"/>
      <c r="S170" s="29"/>
      <c r="T170" s="28"/>
      <c r="U170" s="31">
        <f>SUM(L170:T170)</f>
        <v>0</v>
      </c>
      <c r="V170" s="32">
        <f>K170+U170</f>
        <v>0</v>
      </c>
    </row>
    <row r="172" spans="1:22" ht="15.75" x14ac:dyDescent="0.25">
      <c r="A172" s="42" t="e">
        <f>'Players by Team'!#REF!</f>
        <v>#REF!</v>
      </c>
      <c r="B172" s="12">
        <v>1</v>
      </c>
      <c r="C172" s="12">
        <v>2</v>
      </c>
      <c r="D172" s="12">
        <v>3</v>
      </c>
      <c r="E172" s="12">
        <v>4</v>
      </c>
      <c r="F172" s="12">
        <v>5</v>
      </c>
      <c r="G172" s="12">
        <v>6</v>
      </c>
      <c r="H172" s="12">
        <v>7</v>
      </c>
      <c r="I172" s="12">
        <v>8</v>
      </c>
      <c r="J172" s="12">
        <v>9</v>
      </c>
      <c r="K172" s="14" t="s">
        <v>18</v>
      </c>
      <c r="L172" s="14">
        <v>10</v>
      </c>
      <c r="M172" s="14">
        <v>11</v>
      </c>
      <c r="N172" s="14">
        <v>12</v>
      </c>
      <c r="O172" s="14">
        <v>13</v>
      </c>
      <c r="P172" s="14">
        <v>14</v>
      </c>
      <c r="Q172" s="14">
        <v>15</v>
      </c>
      <c r="R172" s="14">
        <v>16</v>
      </c>
      <c r="S172" s="14">
        <v>17</v>
      </c>
      <c r="T172" s="14">
        <v>18</v>
      </c>
      <c r="U172" s="14" t="s">
        <v>19</v>
      </c>
      <c r="V172" s="14" t="s">
        <v>2</v>
      </c>
    </row>
    <row r="173" spans="1:22" x14ac:dyDescent="0.2">
      <c r="A173" s="35" t="e">
        <f>'Players by Team'!#REF!</f>
        <v>#REF!</v>
      </c>
      <c r="B173" s="28"/>
      <c r="C173" s="29"/>
      <c r="D173" s="28"/>
      <c r="E173" s="29"/>
      <c r="F173" s="28"/>
      <c r="G173" s="29"/>
      <c r="H173" s="28"/>
      <c r="I173" s="29"/>
      <c r="J173" s="28"/>
      <c r="K173" s="30">
        <f>SUM(B173:J173)</f>
        <v>0</v>
      </c>
      <c r="L173" s="28"/>
      <c r="M173" s="29"/>
      <c r="N173" s="28"/>
      <c r="O173" s="29"/>
      <c r="P173" s="28"/>
      <c r="Q173" s="29"/>
      <c r="R173" s="28"/>
      <c r="S173" s="29"/>
      <c r="T173" s="28"/>
      <c r="U173" s="31">
        <f>SUM(L173:T173)</f>
        <v>0</v>
      </c>
      <c r="V173" s="32">
        <f>K173+U173</f>
        <v>0</v>
      </c>
    </row>
    <row r="174" spans="1:22" x14ac:dyDescent="0.2">
      <c r="A174" s="35" t="e">
        <f>'Players by Team'!#REF!</f>
        <v>#REF!</v>
      </c>
      <c r="B174" s="28"/>
      <c r="C174" s="29"/>
      <c r="D174" s="28"/>
      <c r="E174" s="29"/>
      <c r="F174" s="28"/>
      <c r="G174" s="29"/>
      <c r="H174" s="28"/>
      <c r="I174" s="29"/>
      <c r="J174" s="28"/>
      <c r="K174" s="30">
        <f>SUM(B174:J174)</f>
        <v>0</v>
      </c>
      <c r="L174" s="28"/>
      <c r="M174" s="29"/>
      <c r="N174" s="28"/>
      <c r="O174" s="29"/>
      <c r="P174" s="28"/>
      <c r="Q174" s="29"/>
      <c r="R174" s="28"/>
      <c r="S174" s="29"/>
      <c r="T174" s="28"/>
      <c r="U174" s="31">
        <f>SUM(L174:T174)</f>
        <v>0</v>
      </c>
      <c r="V174" s="32">
        <f>K174+U174</f>
        <v>0</v>
      </c>
    </row>
    <row r="175" spans="1:22" x14ac:dyDescent="0.2">
      <c r="A175" s="35" t="e">
        <f>'Players by Team'!#REF!</f>
        <v>#REF!</v>
      </c>
      <c r="B175" s="28"/>
      <c r="C175" s="29"/>
      <c r="D175" s="28"/>
      <c r="E175" s="29"/>
      <c r="F175" s="28"/>
      <c r="G175" s="29"/>
      <c r="H175" s="28"/>
      <c r="I175" s="29"/>
      <c r="J175" s="28"/>
      <c r="K175" s="30">
        <f>SUM(B175:J175)</f>
        <v>0</v>
      </c>
      <c r="L175" s="28"/>
      <c r="M175" s="29"/>
      <c r="N175" s="28"/>
      <c r="O175" s="29"/>
      <c r="P175" s="28"/>
      <c r="Q175" s="29"/>
      <c r="R175" s="28"/>
      <c r="S175" s="29"/>
      <c r="T175" s="28"/>
      <c r="U175" s="31">
        <f>SUM(L175:T175)</f>
        <v>0</v>
      </c>
      <c r="V175" s="32">
        <f>K175+U175</f>
        <v>0</v>
      </c>
    </row>
    <row r="176" spans="1:22" x14ac:dyDescent="0.2">
      <c r="A176" s="35" t="e">
        <f>'Players by Team'!#REF!</f>
        <v>#REF!</v>
      </c>
      <c r="B176" s="28"/>
      <c r="C176" s="29"/>
      <c r="D176" s="28"/>
      <c r="E176" s="29"/>
      <c r="F176" s="28"/>
      <c r="G176" s="29"/>
      <c r="H176" s="28"/>
      <c r="I176" s="29"/>
      <c r="J176" s="28"/>
      <c r="K176" s="30">
        <f>SUM(B176:J176)</f>
        <v>0</v>
      </c>
      <c r="L176" s="28"/>
      <c r="M176" s="29"/>
      <c r="N176" s="28"/>
      <c r="O176" s="29"/>
      <c r="P176" s="28"/>
      <c r="Q176" s="29"/>
      <c r="R176" s="28"/>
      <c r="S176" s="29"/>
      <c r="T176" s="28"/>
      <c r="U176" s="31">
        <f>SUM(L176:T176)</f>
        <v>0</v>
      </c>
      <c r="V176" s="32">
        <f>K176+U176</f>
        <v>0</v>
      </c>
    </row>
    <row r="177" spans="1:22" x14ac:dyDescent="0.2">
      <c r="A177" s="35" t="e">
        <f>'Players by Team'!#REF!</f>
        <v>#REF!</v>
      </c>
      <c r="B177" s="28"/>
      <c r="C177" s="29"/>
      <c r="D177" s="28"/>
      <c r="E177" s="29"/>
      <c r="F177" s="28"/>
      <c r="G177" s="29"/>
      <c r="H177" s="28"/>
      <c r="I177" s="29"/>
      <c r="J177" s="28"/>
      <c r="K177" s="30">
        <f>SUM(B177:J177)</f>
        <v>0</v>
      </c>
      <c r="L177" s="28"/>
      <c r="M177" s="29"/>
      <c r="N177" s="28"/>
      <c r="O177" s="29"/>
      <c r="P177" s="28"/>
      <c r="Q177" s="29"/>
      <c r="R177" s="28"/>
      <c r="S177" s="29"/>
      <c r="T177" s="28"/>
      <c r="U177" s="31">
        <f>SUM(L177:T177)</f>
        <v>0</v>
      </c>
      <c r="V177" s="32">
        <f>K177+U177</f>
        <v>0</v>
      </c>
    </row>
    <row r="179" spans="1:22" ht="15.75" x14ac:dyDescent="0.25">
      <c r="A179" s="42" t="e">
        <f>'Players by Team'!#REF!</f>
        <v>#REF!</v>
      </c>
      <c r="B179" s="12">
        <v>1</v>
      </c>
      <c r="C179" s="12">
        <v>2</v>
      </c>
      <c r="D179" s="12">
        <v>3</v>
      </c>
      <c r="E179" s="12">
        <v>4</v>
      </c>
      <c r="F179" s="12">
        <v>5</v>
      </c>
      <c r="G179" s="12">
        <v>6</v>
      </c>
      <c r="H179" s="12">
        <v>7</v>
      </c>
      <c r="I179" s="12">
        <v>8</v>
      </c>
      <c r="J179" s="12">
        <v>9</v>
      </c>
      <c r="K179" s="14" t="s">
        <v>18</v>
      </c>
      <c r="L179" s="14">
        <v>10</v>
      </c>
      <c r="M179" s="14">
        <v>11</v>
      </c>
      <c r="N179" s="14">
        <v>12</v>
      </c>
      <c r="O179" s="14">
        <v>13</v>
      </c>
      <c r="P179" s="14">
        <v>14</v>
      </c>
      <c r="Q179" s="14">
        <v>15</v>
      </c>
      <c r="R179" s="14">
        <v>16</v>
      </c>
      <c r="S179" s="14">
        <v>17</v>
      </c>
      <c r="T179" s="14">
        <v>18</v>
      </c>
      <c r="U179" s="14" t="s">
        <v>19</v>
      </c>
      <c r="V179" s="14" t="s">
        <v>2</v>
      </c>
    </row>
    <row r="180" spans="1:22" x14ac:dyDescent="0.2">
      <c r="A180" s="35" t="e">
        <f>'Players by Team'!#REF!</f>
        <v>#REF!</v>
      </c>
      <c r="B180" s="28"/>
      <c r="C180" s="29"/>
      <c r="D180" s="28"/>
      <c r="E180" s="29"/>
      <c r="F180" s="28"/>
      <c r="G180" s="29"/>
      <c r="H180" s="28"/>
      <c r="I180" s="29"/>
      <c r="J180" s="28"/>
      <c r="K180" s="30">
        <f>SUM(B180:J180)</f>
        <v>0</v>
      </c>
      <c r="L180" s="28"/>
      <c r="M180" s="29"/>
      <c r="N180" s="28"/>
      <c r="O180" s="29"/>
      <c r="P180" s="28"/>
      <c r="Q180" s="29"/>
      <c r="R180" s="28"/>
      <c r="S180" s="29"/>
      <c r="T180" s="28"/>
      <c r="U180" s="31">
        <f>SUM(L180:T180)</f>
        <v>0</v>
      </c>
      <c r="V180" s="32">
        <f>K180+U180</f>
        <v>0</v>
      </c>
    </row>
    <row r="181" spans="1:22" x14ac:dyDescent="0.2">
      <c r="A181" s="35" t="e">
        <f>'Players by Team'!#REF!</f>
        <v>#REF!</v>
      </c>
      <c r="B181" s="28"/>
      <c r="C181" s="29"/>
      <c r="D181" s="28"/>
      <c r="E181" s="29"/>
      <c r="F181" s="28"/>
      <c r="G181" s="29"/>
      <c r="H181" s="28"/>
      <c r="I181" s="29"/>
      <c r="J181" s="28"/>
      <c r="K181" s="30">
        <f>SUM(B181:J181)</f>
        <v>0</v>
      </c>
      <c r="L181" s="28"/>
      <c r="M181" s="29"/>
      <c r="N181" s="28"/>
      <c r="O181" s="29"/>
      <c r="P181" s="28"/>
      <c r="Q181" s="29"/>
      <c r="R181" s="28"/>
      <c r="S181" s="29"/>
      <c r="T181" s="28"/>
      <c r="U181" s="31">
        <f>SUM(L181:T181)</f>
        <v>0</v>
      </c>
      <c r="V181" s="32">
        <f>K181+U181</f>
        <v>0</v>
      </c>
    </row>
    <row r="182" spans="1:22" x14ac:dyDescent="0.2">
      <c r="A182" s="35" t="e">
        <f>'Players by Team'!#REF!</f>
        <v>#REF!</v>
      </c>
      <c r="B182" s="28"/>
      <c r="C182" s="29"/>
      <c r="D182" s="28"/>
      <c r="E182" s="29"/>
      <c r="F182" s="28"/>
      <c r="G182" s="29"/>
      <c r="H182" s="28"/>
      <c r="I182" s="29"/>
      <c r="J182" s="28"/>
      <c r="K182" s="30">
        <f>SUM(B182:J182)</f>
        <v>0</v>
      </c>
      <c r="L182" s="28"/>
      <c r="M182" s="29"/>
      <c r="N182" s="28"/>
      <c r="O182" s="29"/>
      <c r="P182" s="28"/>
      <c r="Q182" s="29"/>
      <c r="R182" s="28"/>
      <c r="S182" s="29"/>
      <c r="T182" s="28"/>
      <c r="U182" s="31">
        <f>SUM(L182:T182)</f>
        <v>0</v>
      </c>
      <c r="V182" s="32">
        <f>K182+U182</f>
        <v>0</v>
      </c>
    </row>
    <row r="183" spans="1:22" x14ac:dyDescent="0.2">
      <c r="A183" s="35" t="e">
        <f>'Players by Team'!#REF!</f>
        <v>#REF!</v>
      </c>
      <c r="B183" s="28"/>
      <c r="C183" s="29"/>
      <c r="D183" s="28"/>
      <c r="E183" s="29"/>
      <c r="F183" s="28"/>
      <c r="G183" s="29"/>
      <c r="H183" s="28"/>
      <c r="I183" s="29"/>
      <c r="J183" s="28"/>
      <c r="K183" s="30">
        <f>SUM(B183:J183)</f>
        <v>0</v>
      </c>
      <c r="L183" s="28"/>
      <c r="M183" s="29"/>
      <c r="N183" s="28"/>
      <c r="O183" s="29"/>
      <c r="P183" s="28"/>
      <c r="Q183" s="29"/>
      <c r="R183" s="28"/>
      <c r="S183" s="29"/>
      <c r="T183" s="28"/>
      <c r="U183" s="31">
        <f>SUM(L183:T183)</f>
        <v>0</v>
      </c>
      <c r="V183" s="32">
        <f>K183+U183</f>
        <v>0</v>
      </c>
    </row>
    <row r="184" spans="1:22" x14ac:dyDescent="0.2">
      <c r="A184" s="35" t="e">
        <f>'Players by Team'!#REF!</f>
        <v>#REF!</v>
      </c>
      <c r="B184" s="28"/>
      <c r="C184" s="29"/>
      <c r="D184" s="28"/>
      <c r="E184" s="29"/>
      <c r="F184" s="28"/>
      <c r="G184" s="29"/>
      <c r="H184" s="28"/>
      <c r="I184" s="29"/>
      <c r="J184" s="28"/>
      <c r="K184" s="30">
        <f>SUM(B184:J184)</f>
        <v>0</v>
      </c>
      <c r="L184" s="28"/>
      <c r="M184" s="29"/>
      <c r="N184" s="28"/>
      <c r="O184" s="29"/>
      <c r="P184" s="28"/>
      <c r="Q184" s="29"/>
      <c r="R184" s="28"/>
      <c r="S184" s="29"/>
      <c r="T184" s="28"/>
      <c r="U184" s="31">
        <f>SUM(L184:T184)</f>
        <v>0</v>
      </c>
      <c r="V184" s="32">
        <f>K184+U184</f>
        <v>0</v>
      </c>
    </row>
    <row r="186" spans="1:22" ht="15.75" x14ac:dyDescent="0.25">
      <c r="A186" s="42" t="e">
        <f>'Players by Team'!#REF!</f>
        <v>#REF!</v>
      </c>
      <c r="B186" s="12">
        <v>1</v>
      </c>
      <c r="C186" s="12">
        <v>2</v>
      </c>
      <c r="D186" s="12">
        <v>3</v>
      </c>
      <c r="E186" s="12">
        <v>4</v>
      </c>
      <c r="F186" s="12">
        <v>5</v>
      </c>
      <c r="G186" s="12">
        <v>6</v>
      </c>
      <c r="H186" s="12">
        <v>7</v>
      </c>
      <c r="I186" s="12">
        <v>8</v>
      </c>
      <c r="J186" s="12">
        <v>9</v>
      </c>
      <c r="K186" s="14" t="s">
        <v>18</v>
      </c>
      <c r="L186" s="14">
        <v>10</v>
      </c>
      <c r="M186" s="14">
        <v>11</v>
      </c>
      <c r="N186" s="14">
        <v>12</v>
      </c>
      <c r="O186" s="14">
        <v>13</v>
      </c>
      <c r="P186" s="14">
        <v>14</v>
      </c>
      <c r="Q186" s="14">
        <v>15</v>
      </c>
      <c r="R186" s="14">
        <v>16</v>
      </c>
      <c r="S186" s="14">
        <v>17</v>
      </c>
      <c r="T186" s="14">
        <v>18</v>
      </c>
      <c r="U186" s="14" t="s">
        <v>19</v>
      </c>
      <c r="V186" s="14" t="s">
        <v>2</v>
      </c>
    </row>
    <row r="187" spans="1:22" x14ac:dyDescent="0.2">
      <c r="A187" s="35" t="e">
        <f>'Players by Team'!#REF!</f>
        <v>#REF!</v>
      </c>
      <c r="B187" s="28"/>
      <c r="C187" s="29"/>
      <c r="D187" s="28"/>
      <c r="E187" s="29"/>
      <c r="F187" s="28"/>
      <c r="G187" s="29"/>
      <c r="H187" s="28"/>
      <c r="I187" s="29"/>
      <c r="J187" s="28"/>
      <c r="K187" s="30">
        <f>SUM(B187:J187)</f>
        <v>0</v>
      </c>
      <c r="L187" s="28"/>
      <c r="M187" s="29"/>
      <c r="N187" s="28"/>
      <c r="O187" s="29"/>
      <c r="P187" s="28"/>
      <c r="Q187" s="29"/>
      <c r="R187" s="28"/>
      <c r="S187" s="29"/>
      <c r="T187" s="28"/>
      <c r="U187" s="31">
        <f>SUM(L187:T187)</f>
        <v>0</v>
      </c>
      <c r="V187" s="32">
        <f>K187+U187</f>
        <v>0</v>
      </c>
    </row>
    <row r="188" spans="1:22" x14ac:dyDescent="0.2">
      <c r="A188" s="35" t="e">
        <f>'Players by Team'!#REF!</f>
        <v>#REF!</v>
      </c>
      <c r="B188" s="28"/>
      <c r="C188" s="29"/>
      <c r="D188" s="28"/>
      <c r="E188" s="29"/>
      <c r="F188" s="28"/>
      <c r="G188" s="29"/>
      <c r="H188" s="28"/>
      <c r="I188" s="29"/>
      <c r="J188" s="28"/>
      <c r="K188" s="30">
        <f>SUM(B188:J188)</f>
        <v>0</v>
      </c>
      <c r="L188" s="28"/>
      <c r="M188" s="29"/>
      <c r="N188" s="28"/>
      <c r="O188" s="29"/>
      <c r="P188" s="28"/>
      <c r="Q188" s="29"/>
      <c r="R188" s="28"/>
      <c r="S188" s="29"/>
      <c r="T188" s="28"/>
      <c r="U188" s="31">
        <f>SUM(L188:T188)</f>
        <v>0</v>
      </c>
      <c r="V188" s="32">
        <f>K188+U188</f>
        <v>0</v>
      </c>
    </row>
    <row r="189" spans="1:22" x14ac:dyDescent="0.2">
      <c r="A189" s="35" t="e">
        <f>'Players by Team'!#REF!</f>
        <v>#REF!</v>
      </c>
      <c r="B189" s="28"/>
      <c r="C189" s="29"/>
      <c r="D189" s="28"/>
      <c r="E189" s="29"/>
      <c r="F189" s="28"/>
      <c r="G189" s="29"/>
      <c r="H189" s="28"/>
      <c r="I189" s="29"/>
      <c r="J189" s="28"/>
      <c r="K189" s="30">
        <f>SUM(B189:J189)</f>
        <v>0</v>
      </c>
      <c r="L189" s="28"/>
      <c r="M189" s="29"/>
      <c r="N189" s="28"/>
      <c r="O189" s="29"/>
      <c r="P189" s="28"/>
      <c r="Q189" s="29"/>
      <c r="R189" s="28"/>
      <c r="S189" s="29"/>
      <c r="T189" s="28"/>
      <c r="U189" s="31">
        <f>SUM(L189:T189)</f>
        <v>0</v>
      </c>
      <c r="V189" s="32">
        <f>K189+U189</f>
        <v>0</v>
      </c>
    </row>
    <row r="190" spans="1:22" x14ac:dyDescent="0.2">
      <c r="A190" s="35" t="e">
        <f>'Players by Team'!#REF!</f>
        <v>#REF!</v>
      </c>
      <c r="B190" s="28"/>
      <c r="C190" s="29"/>
      <c r="D190" s="28"/>
      <c r="E190" s="29"/>
      <c r="F190" s="28"/>
      <c r="G190" s="29"/>
      <c r="H190" s="28"/>
      <c r="I190" s="29"/>
      <c r="J190" s="28"/>
      <c r="K190" s="30">
        <f>SUM(B190:J190)</f>
        <v>0</v>
      </c>
      <c r="L190" s="28"/>
      <c r="M190" s="29"/>
      <c r="N190" s="28"/>
      <c r="O190" s="29"/>
      <c r="P190" s="28"/>
      <c r="Q190" s="29"/>
      <c r="R190" s="28"/>
      <c r="S190" s="29"/>
      <c r="T190" s="28"/>
      <c r="U190" s="31">
        <f>SUM(L190:T190)</f>
        <v>0</v>
      </c>
      <c r="V190" s="32">
        <f>K190+U190</f>
        <v>0</v>
      </c>
    </row>
    <row r="191" spans="1:22" x14ac:dyDescent="0.2">
      <c r="A191" s="35" t="e">
        <f>'Players by Team'!#REF!</f>
        <v>#REF!</v>
      </c>
      <c r="B191" s="28"/>
      <c r="C191" s="29"/>
      <c r="D191" s="28"/>
      <c r="E191" s="29"/>
      <c r="F191" s="28"/>
      <c r="G191" s="29"/>
      <c r="H191" s="28"/>
      <c r="I191" s="29"/>
      <c r="J191" s="28"/>
      <c r="K191" s="30">
        <f>SUM(B191:J191)</f>
        <v>0</v>
      </c>
      <c r="L191" s="28"/>
      <c r="M191" s="29"/>
      <c r="N191" s="28"/>
      <c r="O191" s="29"/>
      <c r="P191" s="28"/>
      <c r="Q191" s="29"/>
      <c r="R191" s="28"/>
      <c r="S191" s="29"/>
      <c r="T191" s="28"/>
      <c r="U191" s="31">
        <f>SUM(L191:T191)</f>
        <v>0</v>
      </c>
      <c r="V191" s="32">
        <f>K191+U191</f>
        <v>0</v>
      </c>
    </row>
    <row r="193" spans="1:22" ht="15.75" x14ac:dyDescent="0.25">
      <c r="A193" s="42" t="e">
        <f>'Players by Team'!#REF!</f>
        <v>#REF!</v>
      </c>
      <c r="B193" s="12">
        <v>1</v>
      </c>
      <c r="C193" s="12">
        <v>2</v>
      </c>
      <c r="D193" s="12">
        <v>3</v>
      </c>
      <c r="E193" s="12">
        <v>4</v>
      </c>
      <c r="F193" s="12">
        <v>5</v>
      </c>
      <c r="G193" s="12">
        <v>6</v>
      </c>
      <c r="H193" s="12">
        <v>7</v>
      </c>
      <c r="I193" s="12">
        <v>8</v>
      </c>
      <c r="J193" s="12">
        <v>9</v>
      </c>
      <c r="K193" s="14" t="s">
        <v>18</v>
      </c>
      <c r="L193" s="14">
        <v>10</v>
      </c>
      <c r="M193" s="14">
        <v>11</v>
      </c>
      <c r="N193" s="14">
        <v>12</v>
      </c>
      <c r="O193" s="14">
        <v>13</v>
      </c>
      <c r="P193" s="14">
        <v>14</v>
      </c>
      <c r="Q193" s="14">
        <v>15</v>
      </c>
      <c r="R193" s="14">
        <v>16</v>
      </c>
      <c r="S193" s="14">
        <v>17</v>
      </c>
      <c r="T193" s="14">
        <v>18</v>
      </c>
      <c r="U193" s="14" t="s">
        <v>19</v>
      </c>
      <c r="V193" s="14" t="s">
        <v>2</v>
      </c>
    </row>
    <row r="194" spans="1:22" x14ac:dyDescent="0.2">
      <c r="A194" s="35" t="e">
        <f>'Players by Team'!#REF!</f>
        <v>#REF!</v>
      </c>
      <c r="B194" s="28"/>
      <c r="C194" s="29"/>
      <c r="D194" s="28"/>
      <c r="E194" s="29"/>
      <c r="F194" s="28"/>
      <c r="G194" s="29"/>
      <c r="H194" s="28"/>
      <c r="I194" s="29"/>
      <c r="J194" s="28"/>
      <c r="K194" s="30">
        <f>SUM(B194:J194)</f>
        <v>0</v>
      </c>
      <c r="L194" s="28"/>
      <c r="M194" s="29"/>
      <c r="N194" s="28"/>
      <c r="O194" s="29"/>
      <c r="P194" s="28"/>
      <c r="Q194" s="29"/>
      <c r="R194" s="28"/>
      <c r="S194" s="29"/>
      <c r="T194" s="28"/>
      <c r="U194" s="31">
        <f>SUM(L194:T194)</f>
        <v>0</v>
      </c>
      <c r="V194" s="32">
        <f>K194+U194</f>
        <v>0</v>
      </c>
    </row>
    <row r="195" spans="1:22" x14ac:dyDescent="0.2">
      <c r="A195" s="35" t="e">
        <f>'Players by Team'!#REF!</f>
        <v>#REF!</v>
      </c>
      <c r="B195" s="28"/>
      <c r="C195" s="29"/>
      <c r="D195" s="28"/>
      <c r="E195" s="29"/>
      <c r="F195" s="28"/>
      <c r="G195" s="29"/>
      <c r="H195" s="28"/>
      <c r="I195" s="29"/>
      <c r="J195" s="28"/>
      <c r="K195" s="30">
        <f>SUM(B195:J195)</f>
        <v>0</v>
      </c>
      <c r="L195" s="28"/>
      <c r="M195" s="29"/>
      <c r="N195" s="28"/>
      <c r="O195" s="29"/>
      <c r="P195" s="28"/>
      <c r="Q195" s="29"/>
      <c r="R195" s="28"/>
      <c r="S195" s="29"/>
      <c r="T195" s="28"/>
      <c r="U195" s="31">
        <f>SUM(L195:T195)</f>
        <v>0</v>
      </c>
      <c r="V195" s="32">
        <f>K195+U195</f>
        <v>0</v>
      </c>
    </row>
    <row r="196" spans="1:22" x14ac:dyDescent="0.2">
      <c r="A196" s="35" t="e">
        <f>'Players by Team'!#REF!</f>
        <v>#REF!</v>
      </c>
      <c r="B196" s="28"/>
      <c r="C196" s="29"/>
      <c r="D196" s="28"/>
      <c r="E196" s="29"/>
      <c r="F196" s="28"/>
      <c r="G196" s="29"/>
      <c r="H196" s="28"/>
      <c r="I196" s="29"/>
      <c r="J196" s="28"/>
      <c r="K196" s="30">
        <f>SUM(B196:J196)</f>
        <v>0</v>
      </c>
      <c r="L196" s="28"/>
      <c r="M196" s="29"/>
      <c r="N196" s="28"/>
      <c r="O196" s="29"/>
      <c r="P196" s="28"/>
      <c r="Q196" s="29"/>
      <c r="R196" s="28"/>
      <c r="S196" s="29"/>
      <c r="T196" s="28"/>
      <c r="U196" s="31">
        <f>SUM(L196:T196)</f>
        <v>0</v>
      </c>
      <c r="V196" s="32">
        <f>K196+U196</f>
        <v>0</v>
      </c>
    </row>
    <row r="197" spans="1:22" x14ac:dyDescent="0.2">
      <c r="A197" s="35" t="e">
        <f>'Players by Team'!#REF!</f>
        <v>#REF!</v>
      </c>
      <c r="B197" s="28"/>
      <c r="C197" s="29"/>
      <c r="D197" s="28"/>
      <c r="E197" s="29"/>
      <c r="F197" s="28"/>
      <c r="G197" s="29"/>
      <c r="H197" s="28"/>
      <c r="I197" s="29"/>
      <c r="J197" s="28"/>
      <c r="K197" s="30">
        <f>SUM(B197:J197)</f>
        <v>0</v>
      </c>
      <c r="L197" s="28"/>
      <c r="M197" s="29"/>
      <c r="N197" s="28"/>
      <c r="O197" s="29"/>
      <c r="P197" s="28"/>
      <c r="Q197" s="29"/>
      <c r="R197" s="28"/>
      <c r="S197" s="29"/>
      <c r="T197" s="28"/>
      <c r="U197" s="31">
        <f>SUM(L197:T197)</f>
        <v>0</v>
      </c>
      <c r="V197" s="32">
        <f>K197+U197</f>
        <v>0</v>
      </c>
    </row>
    <row r="198" spans="1:22" x14ac:dyDescent="0.2">
      <c r="A198" s="35" t="e">
        <f>'Players by Team'!#REF!</f>
        <v>#REF!</v>
      </c>
      <c r="B198" s="28"/>
      <c r="C198" s="29"/>
      <c r="D198" s="28"/>
      <c r="E198" s="29"/>
      <c r="F198" s="28"/>
      <c r="G198" s="29"/>
      <c r="H198" s="28"/>
      <c r="I198" s="29"/>
      <c r="J198" s="28"/>
      <c r="K198" s="30">
        <f>SUM(B198:J198)</f>
        <v>0</v>
      </c>
      <c r="L198" s="28"/>
      <c r="M198" s="29"/>
      <c r="N198" s="28"/>
      <c r="O198" s="29"/>
      <c r="P198" s="28"/>
      <c r="Q198" s="29"/>
      <c r="R198" s="28"/>
      <c r="S198" s="29"/>
      <c r="T198" s="28"/>
      <c r="U198" s="31">
        <f>SUM(L198:T198)</f>
        <v>0</v>
      </c>
      <c r="V198" s="32">
        <f>K198+U198</f>
        <v>0</v>
      </c>
    </row>
    <row r="200" spans="1:22" ht="15.75" x14ac:dyDescent="0.25">
      <c r="A200" s="42" t="e">
        <f>'Players by Team'!#REF!</f>
        <v>#REF!</v>
      </c>
      <c r="B200" s="12">
        <v>1</v>
      </c>
      <c r="C200" s="12">
        <v>2</v>
      </c>
      <c r="D200" s="12">
        <v>3</v>
      </c>
      <c r="E200" s="12">
        <v>4</v>
      </c>
      <c r="F200" s="12">
        <v>5</v>
      </c>
      <c r="G200" s="12">
        <v>6</v>
      </c>
      <c r="H200" s="12">
        <v>7</v>
      </c>
      <c r="I200" s="12">
        <v>8</v>
      </c>
      <c r="J200" s="12">
        <v>9</v>
      </c>
      <c r="K200" s="14" t="s">
        <v>18</v>
      </c>
      <c r="L200" s="14">
        <v>10</v>
      </c>
      <c r="M200" s="14">
        <v>11</v>
      </c>
      <c r="N200" s="14">
        <v>12</v>
      </c>
      <c r="O200" s="14">
        <v>13</v>
      </c>
      <c r="P200" s="14">
        <v>14</v>
      </c>
      <c r="Q200" s="14">
        <v>15</v>
      </c>
      <c r="R200" s="14">
        <v>16</v>
      </c>
      <c r="S200" s="14">
        <v>17</v>
      </c>
      <c r="T200" s="14">
        <v>18</v>
      </c>
      <c r="U200" s="14" t="s">
        <v>19</v>
      </c>
      <c r="V200" s="14" t="s">
        <v>2</v>
      </c>
    </row>
    <row r="201" spans="1:22" x14ac:dyDescent="0.2">
      <c r="A201" s="35" t="e">
        <f>'Players by Team'!#REF!</f>
        <v>#REF!</v>
      </c>
      <c r="B201" s="28"/>
      <c r="C201" s="29"/>
      <c r="D201" s="28"/>
      <c r="E201" s="29"/>
      <c r="F201" s="28"/>
      <c r="G201" s="29"/>
      <c r="H201" s="28"/>
      <c r="I201" s="29"/>
      <c r="J201" s="28"/>
      <c r="K201" s="30">
        <f>SUM(B201:J201)</f>
        <v>0</v>
      </c>
      <c r="L201" s="28"/>
      <c r="M201" s="29"/>
      <c r="N201" s="28"/>
      <c r="O201" s="29"/>
      <c r="P201" s="28"/>
      <c r="Q201" s="29"/>
      <c r="R201" s="28"/>
      <c r="S201" s="29"/>
      <c r="T201" s="28"/>
      <c r="U201" s="31">
        <f>SUM(L201:T201)</f>
        <v>0</v>
      </c>
      <c r="V201" s="32">
        <f>K201+U201</f>
        <v>0</v>
      </c>
    </row>
    <row r="202" spans="1:22" x14ac:dyDescent="0.2">
      <c r="A202" s="35" t="e">
        <f>'Players by Team'!#REF!</f>
        <v>#REF!</v>
      </c>
      <c r="B202" s="28"/>
      <c r="C202" s="29"/>
      <c r="D202" s="28"/>
      <c r="E202" s="29"/>
      <c r="F202" s="28"/>
      <c r="G202" s="29"/>
      <c r="H202" s="28"/>
      <c r="I202" s="29"/>
      <c r="J202" s="28"/>
      <c r="K202" s="30">
        <f>SUM(B202:J202)</f>
        <v>0</v>
      </c>
      <c r="L202" s="28"/>
      <c r="M202" s="29"/>
      <c r="N202" s="28"/>
      <c r="O202" s="29"/>
      <c r="P202" s="28"/>
      <c r="Q202" s="29"/>
      <c r="R202" s="28"/>
      <c r="S202" s="29"/>
      <c r="T202" s="28"/>
      <c r="U202" s="31">
        <f>SUM(L202:T202)</f>
        <v>0</v>
      </c>
      <c r="V202" s="32">
        <f>K202+U202</f>
        <v>0</v>
      </c>
    </row>
    <row r="203" spans="1:22" x14ac:dyDescent="0.2">
      <c r="A203" s="35" t="e">
        <f>'Players by Team'!#REF!</f>
        <v>#REF!</v>
      </c>
      <c r="B203" s="28"/>
      <c r="C203" s="29"/>
      <c r="D203" s="28"/>
      <c r="E203" s="29"/>
      <c r="F203" s="28"/>
      <c r="G203" s="29"/>
      <c r="H203" s="28"/>
      <c r="I203" s="29"/>
      <c r="J203" s="28"/>
      <c r="K203" s="30">
        <f>SUM(B203:J203)</f>
        <v>0</v>
      </c>
      <c r="L203" s="28"/>
      <c r="M203" s="29"/>
      <c r="N203" s="28"/>
      <c r="O203" s="29"/>
      <c r="P203" s="28"/>
      <c r="Q203" s="29"/>
      <c r="R203" s="28"/>
      <c r="S203" s="29"/>
      <c r="T203" s="28"/>
      <c r="U203" s="31">
        <f>SUM(L203:T203)</f>
        <v>0</v>
      </c>
      <c r="V203" s="32">
        <f>K203+U203</f>
        <v>0</v>
      </c>
    </row>
    <row r="204" spans="1:22" x14ac:dyDescent="0.2">
      <c r="A204" s="35" t="e">
        <f>'Players by Team'!#REF!</f>
        <v>#REF!</v>
      </c>
      <c r="B204" s="28"/>
      <c r="C204" s="29"/>
      <c r="D204" s="28"/>
      <c r="E204" s="29"/>
      <c r="F204" s="28"/>
      <c r="G204" s="29"/>
      <c r="H204" s="28"/>
      <c r="I204" s="29"/>
      <c r="J204" s="28"/>
      <c r="K204" s="30">
        <f>SUM(B204:J204)</f>
        <v>0</v>
      </c>
      <c r="L204" s="28"/>
      <c r="M204" s="29"/>
      <c r="N204" s="28"/>
      <c r="O204" s="29"/>
      <c r="P204" s="28"/>
      <c r="Q204" s="29"/>
      <c r="R204" s="28"/>
      <c r="S204" s="29"/>
      <c r="T204" s="28"/>
      <c r="U204" s="31">
        <f>SUM(L204:T204)</f>
        <v>0</v>
      </c>
      <c r="V204" s="32">
        <f>K204+U204</f>
        <v>0</v>
      </c>
    </row>
    <row r="205" spans="1:22" x14ac:dyDescent="0.2">
      <c r="A205" s="35" t="e">
        <f>'Players by Team'!#REF!</f>
        <v>#REF!</v>
      </c>
      <c r="B205" s="28"/>
      <c r="C205" s="29"/>
      <c r="D205" s="28"/>
      <c r="E205" s="29"/>
      <c r="F205" s="28"/>
      <c r="G205" s="29"/>
      <c r="H205" s="28"/>
      <c r="I205" s="29"/>
      <c r="J205" s="28"/>
      <c r="K205" s="30">
        <f>SUM(B205:J205)</f>
        <v>0</v>
      </c>
      <c r="L205" s="28"/>
      <c r="M205" s="29"/>
      <c r="N205" s="28"/>
      <c r="O205" s="29"/>
      <c r="P205" s="28"/>
      <c r="Q205" s="29"/>
      <c r="R205" s="28"/>
      <c r="S205" s="29"/>
      <c r="T205" s="28"/>
      <c r="U205" s="31">
        <f>SUM(L205:T205)</f>
        <v>0</v>
      </c>
      <c r="V205" s="32">
        <f>K205+U205</f>
        <v>0</v>
      </c>
    </row>
    <row r="207" spans="1:22" ht="15.75" x14ac:dyDescent="0.25">
      <c r="A207" s="42" t="e">
        <f>'Players by Team'!#REF!</f>
        <v>#REF!</v>
      </c>
      <c r="B207" s="12">
        <v>1</v>
      </c>
      <c r="C207" s="12">
        <v>2</v>
      </c>
      <c r="D207" s="12">
        <v>3</v>
      </c>
      <c r="E207" s="12">
        <v>4</v>
      </c>
      <c r="F207" s="12">
        <v>5</v>
      </c>
      <c r="G207" s="12">
        <v>6</v>
      </c>
      <c r="H207" s="12">
        <v>7</v>
      </c>
      <c r="I207" s="12">
        <v>8</v>
      </c>
      <c r="J207" s="12">
        <v>9</v>
      </c>
      <c r="K207" s="14" t="s">
        <v>18</v>
      </c>
      <c r="L207" s="14">
        <v>10</v>
      </c>
      <c r="M207" s="14">
        <v>11</v>
      </c>
      <c r="N207" s="14">
        <v>12</v>
      </c>
      <c r="O207" s="14">
        <v>13</v>
      </c>
      <c r="P207" s="14">
        <v>14</v>
      </c>
      <c r="Q207" s="14">
        <v>15</v>
      </c>
      <c r="R207" s="14">
        <v>16</v>
      </c>
      <c r="S207" s="14">
        <v>17</v>
      </c>
      <c r="T207" s="14">
        <v>18</v>
      </c>
      <c r="U207" s="14" t="s">
        <v>19</v>
      </c>
      <c r="V207" s="14" t="s">
        <v>2</v>
      </c>
    </row>
    <row r="208" spans="1:22" x14ac:dyDescent="0.2">
      <c r="A208" s="35" t="e">
        <f>'Players by Team'!#REF!</f>
        <v>#REF!</v>
      </c>
      <c r="B208" s="28"/>
      <c r="C208" s="29"/>
      <c r="D208" s="28"/>
      <c r="E208" s="29"/>
      <c r="F208" s="28"/>
      <c r="G208" s="29"/>
      <c r="H208" s="28"/>
      <c r="I208" s="29"/>
      <c r="J208" s="28"/>
      <c r="K208" s="30">
        <f>SUM(B208:J208)</f>
        <v>0</v>
      </c>
      <c r="L208" s="28"/>
      <c r="M208" s="29"/>
      <c r="N208" s="28"/>
      <c r="O208" s="29"/>
      <c r="P208" s="28"/>
      <c r="Q208" s="29"/>
      <c r="R208" s="28"/>
      <c r="S208" s="29"/>
      <c r="T208" s="28"/>
      <c r="U208" s="31">
        <f>SUM(L208:T208)</f>
        <v>0</v>
      </c>
      <c r="V208" s="32">
        <f>K208+U208</f>
        <v>0</v>
      </c>
    </row>
    <row r="209" spans="1:22" x14ac:dyDescent="0.2">
      <c r="A209" s="35" t="e">
        <f>'Players by Team'!#REF!</f>
        <v>#REF!</v>
      </c>
      <c r="B209" s="28"/>
      <c r="C209" s="29"/>
      <c r="D209" s="28"/>
      <c r="E209" s="29"/>
      <c r="F209" s="28"/>
      <c r="G209" s="29"/>
      <c r="H209" s="28"/>
      <c r="I209" s="29"/>
      <c r="J209" s="28"/>
      <c r="K209" s="30">
        <f>SUM(B209:J209)</f>
        <v>0</v>
      </c>
      <c r="L209" s="28"/>
      <c r="M209" s="29"/>
      <c r="N209" s="28"/>
      <c r="O209" s="29"/>
      <c r="P209" s="28"/>
      <c r="Q209" s="29"/>
      <c r="R209" s="28"/>
      <c r="S209" s="29"/>
      <c r="T209" s="28"/>
      <c r="U209" s="31">
        <f>SUM(L209:T209)</f>
        <v>0</v>
      </c>
      <c r="V209" s="32">
        <f>K209+U209</f>
        <v>0</v>
      </c>
    </row>
    <row r="210" spans="1:22" x14ac:dyDescent="0.2">
      <c r="A210" s="35" t="e">
        <f>'Players by Team'!#REF!</f>
        <v>#REF!</v>
      </c>
      <c r="B210" s="28"/>
      <c r="C210" s="29"/>
      <c r="D210" s="28"/>
      <c r="E210" s="29"/>
      <c r="F210" s="28"/>
      <c r="G210" s="29"/>
      <c r="H210" s="28"/>
      <c r="I210" s="29"/>
      <c r="J210" s="28"/>
      <c r="K210" s="30">
        <f>SUM(B210:J210)</f>
        <v>0</v>
      </c>
      <c r="L210" s="28"/>
      <c r="M210" s="29"/>
      <c r="N210" s="28"/>
      <c r="O210" s="29"/>
      <c r="P210" s="28"/>
      <c r="Q210" s="29"/>
      <c r="R210" s="28"/>
      <c r="S210" s="29"/>
      <c r="T210" s="28"/>
      <c r="U210" s="31">
        <f>SUM(L210:T210)</f>
        <v>0</v>
      </c>
      <c r="V210" s="32">
        <f>K210+U210</f>
        <v>0</v>
      </c>
    </row>
    <row r="211" spans="1:22" x14ac:dyDescent="0.2">
      <c r="A211" s="35" t="e">
        <f>'Players by Team'!#REF!</f>
        <v>#REF!</v>
      </c>
      <c r="B211" s="28"/>
      <c r="C211" s="29"/>
      <c r="D211" s="28"/>
      <c r="E211" s="29"/>
      <c r="F211" s="28"/>
      <c r="G211" s="29"/>
      <c r="H211" s="28"/>
      <c r="I211" s="29"/>
      <c r="J211" s="28"/>
      <c r="K211" s="30">
        <f>SUM(B211:J211)</f>
        <v>0</v>
      </c>
      <c r="L211" s="28"/>
      <c r="M211" s="29"/>
      <c r="N211" s="28"/>
      <c r="O211" s="29"/>
      <c r="P211" s="28"/>
      <c r="Q211" s="29"/>
      <c r="R211" s="28"/>
      <c r="S211" s="29"/>
      <c r="T211" s="28"/>
      <c r="U211" s="31">
        <f>SUM(L211:T211)</f>
        <v>0</v>
      </c>
      <c r="V211" s="32">
        <f>K211+U211</f>
        <v>0</v>
      </c>
    </row>
    <row r="212" spans="1:22" x14ac:dyDescent="0.2">
      <c r="A212" s="35" t="e">
        <f>'Players by Team'!#REF!</f>
        <v>#REF!</v>
      </c>
      <c r="B212" s="28"/>
      <c r="C212" s="29"/>
      <c r="D212" s="28"/>
      <c r="E212" s="29"/>
      <c r="F212" s="28"/>
      <c r="G212" s="29"/>
      <c r="H212" s="28"/>
      <c r="I212" s="29"/>
      <c r="J212" s="28"/>
      <c r="K212" s="30">
        <f>SUM(B212:J212)</f>
        <v>0</v>
      </c>
      <c r="L212" s="28"/>
      <c r="M212" s="29"/>
      <c r="N212" s="28"/>
      <c r="O212" s="29"/>
      <c r="P212" s="28"/>
      <c r="Q212" s="29"/>
      <c r="R212" s="28"/>
      <c r="S212" s="29"/>
      <c r="T212" s="28"/>
      <c r="U212" s="31">
        <f>SUM(L212:T212)</f>
        <v>0</v>
      </c>
      <c r="V212" s="32">
        <f>K212+U212</f>
        <v>0</v>
      </c>
    </row>
    <row r="214" spans="1:22" ht="15.75" x14ac:dyDescent="0.25">
      <c r="A214" s="42" t="e">
        <f>'Players by Team'!#REF!</f>
        <v>#REF!</v>
      </c>
      <c r="B214" s="12">
        <v>1</v>
      </c>
      <c r="C214" s="12">
        <v>2</v>
      </c>
      <c r="D214" s="12">
        <v>3</v>
      </c>
      <c r="E214" s="12">
        <v>4</v>
      </c>
      <c r="F214" s="12">
        <v>5</v>
      </c>
      <c r="G214" s="12">
        <v>6</v>
      </c>
      <c r="H214" s="12">
        <v>7</v>
      </c>
      <c r="I214" s="12">
        <v>8</v>
      </c>
      <c r="J214" s="12">
        <v>9</v>
      </c>
      <c r="K214" s="14" t="s">
        <v>18</v>
      </c>
      <c r="L214" s="14">
        <v>10</v>
      </c>
      <c r="M214" s="14">
        <v>11</v>
      </c>
      <c r="N214" s="14">
        <v>12</v>
      </c>
      <c r="O214" s="14">
        <v>13</v>
      </c>
      <c r="P214" s="14">
        <v>14</v>
      </c>
      <c r="Q214" s="14">
        <v>15</v>
      </c>
      <c r="R214" s="14">
        <v>16</v>
      </c>
      <c r="S214" s="14">
        <v>17</v>
      </c>
      <c r="T214" s="14">
        <v>18</v>
      </c>
      <c r="U214" s="14" t="s">
        <v>19</v>
      </c>
      <c r="V214" s="14" t="s">
        <v>2</v>
      </c>
    </row>
    <row r="215" spans="1:22" x14ac:dyDescent="0.2">
      <c r="A215" s="35" t="e">
        <f>'Players by Team'!#REF!</f>
        <v>#REF!</v>
      </c>
      <c r="B215" s="28"/>
      <c r="C215" s="29"/>
      <c r="D215" s="28"/>
      <c r="E215" s="29"/>
      <c r="F215" s="28"/>
      <c r="G215" s="29"/>
      <c r="H215" s="28"/>
      <c r="I215" s="29"/>
      <c r="J215" s="28"/>
      <c r="K215" s="30">
        <f>SUM(B215:J215)</f>
        <v>0</v>
      </c>
      <c r="L215" s="28"/>
      <c r="M215" s="29"/>
      <c r="N215" s="28"/>
      <c r="O215" s="29"/>
      <c r="P215" s="28"/>
      <c r="Q215" s="29"/>
      <c r="R215" s="28"/>
      <c r="S215" s="29"/>
      <c r="T215" s="28"/>
      <c r="U215" s="31">
        <f>SUM(L215:T215)</f>
        <v>0</v>
      </c>
      <c r="V215" s="32">
        <f>K215+U215</f>
        <v>0</v>
      </c>
    </row>
    <row r="216" spans="1:22" x14ac:dyDescent="0.2">
      <c r="A216" s="35" t="e">
        <f>'Players by Team'!#REF!</f>
        <v>#REF!</v>
      </c>
      <c r="B216" s="28"/>
      <c r="C216" s="29"/>
      <c r="D216" s="28"/>
      <c r="E216" s="29"/>
      <c r="F216" s="28"/>
      <c r="G216" s="29"/>
      <c r="H216" s="28"/>
      <c r="I216" s="29"/>
      <c r="J216" s="28"/>
      <c r="K216" s="30">
        <f>SUM(B216:J216)</f>
        <v>0</v>
      </c>
      <c r="L216" s="28"/>
      <c r="M216" s="29"/>
      <c r="N216" s="28"/>
      <c r="O216" s="29"/>
      <c r="P216" s="28"/>
      <c r="Q216" s="29"/>
      <c r="R216" s="28"/>
      <c r="S216" s="29"/>
      <c r="T216" s="28"/>
      <c r="U216" s="31">
        <f>SUM(L216:T216)</f>
        <v>0</v>
      </c>
      <c r="V216" s="32">
        <f>K216+U216</f>
        <v>0</v>
      </c>
    </row>
    <row r="217" spans="1:22" x14ac:dyDescent="0.2">
      <c r="A217" s="35" t="e">
        <f>'Players by Team'!#REF!</f>
        <v>#REF!</v>
      </c>
      <c r="B217" s="28"/>
      <c r="C217" s="29"/>
      <c r="D217" s="28"/>
      <c r="E217" s="29"/>
      <c r="F217" s="28"/>
      <c r="G217" s="29"/>
      <c r="H217" s="28"/>
      <c r="I217" s="29"/>
      <c r="J217" s="28"/>
      <c r="K217" s="30">
        <f>SUM(B217:J217)</f>
        <v>0</v>
      </c>
      <c r="L217" s="28"/>
      <c r="M217" s="29"/>
      <c r="N217" s="28"/>
      <c r="O217" s="29"/>
      <c r="P217" s="28"/>
      <c r="Q217" s="29"/>
      <c r="R217" s="28"/>
      <c r="S217" s="29"/>
      <c r="T217" s="28"/>
      <c r="U217" s="31">
        <f>SUM(L217:T217)</f>
        <v>0</v>
      </c>
      <c r="V217" s="32">
        <f>K217+U217</f>
        <v>0</v>
      </c>
    </row>
    <row r="218" spans="1:22" x14ac:dyDescent="0.2">
      <c r="A218" s="35" t="e">
        <f>'Players by Team'!#REF!</f>
        <v>#REF!</v>
      </c>
      <c r="B218" s="28"/>
      <c r="C218" s="29"/>
      <c r="D218" s="28"/>
      <c r="E218" s="29"/>
      <c r="F218" s="28"/>
      <c r="G218" s="29"/>
      <c r="H218" s="28"/>
      <c r="I218" s="29"/>
      <c r="J218" s="28"/>
      <c r="K218" s="30">
        <f>SUM(B218:J218)</f>
        <v>0</v>
      </c>
      <c r="L218" s="28"/>
      <c r="M218" s="29"/>
      <c r="N218" s="28"/>
      <c r="O218" s="29"/>
      <c r="P218" s="28"/>
      <c r="Q218" s="29"/>
      <c r="R218" s="28"/>
      <c r="S218" s="29"/>
      <c r="T218" s="28"/>
      <c r="U218" s="31">
        <f>SUM(L218:T218)</f>
        <v>0</v>
      </c>
      <c r="V218" s="32">
        <f>K218+U218</f>
        <v>0</v>
      </c>
    </row>
    <row r="219" spans="1:22" x14ac:dyDescent="0.2">
      <c r="A219" s="35" t="e">
        <f>'Players by Team'!#REF!</f>
        <v>#REF!</v>
      </c>
      <c r="B219" s="28"/>
      <c r="C219" s="29"/>
      <c r="D219" s="28"/>
      <c r="E219" s="29"/>
      <c r="F219" s="28"/>
      <c r="G219" s="29"/>
      <c r="H219" s="28"/>
      <c r="I219" s="29"/>
      <c r="J219" s="28"/>
      <c r="K219" s="30">
        <f>SUM(B219:J219)</f>
        <v>0</v>
      </c>
      <c r="L219" s="28"/>
      <c r="M219" s="29"/>
      <c r="N219" s="28"/>
      <c r="O219" s="29"/>
      <c r="P219" s="28"/>
      <c r="Q219" s="29"/>
      <c r="R219" s="28"/>
      <c r="S219" s="29"/>
      <c r="T219" s="28"/>
      <c r="U219" s="31">
        <f>SUM(L219:T219)</f>
        <v>0</v>
      </c>
      <c r="V219" s="32">
        <f>K219+U219</f>
        <v>0</v>
      </c>
    </row>
    <row r="221" spans="1:22" ht="15.75" x14ac:dyDescent="0.25">
      <c r="A221" s="42" t="e">
        <f>#REF!</f>
        <v>#REF!</v>
      </c>
      <c r="B221" s="12">
        <v>1</v>
      </c>
      <c r="C221" s="12">
        <v>2</v>
      </c>
      <c r="D221" s="12">
        <v>3</v>
      </c>
      <c r="E221" s="12">
        <v>4</v>
      </c>
      <c r="F221" s="12">
        <v>5</v>
      </c>
      <c r="G221" s="12">
        <v>6</v>
      </c>
      <c r="H221" s="12">
        <v>7</v>
      </c>
      <c r="I221" s="12">
        <v>8</v>
      </c>
      <c r="J221" s="12">
        <v>9</v>
      </c>
      <c r="K221" s="14" t="s">
        <v>18</v>
      </c>
      <c r="L221" s="14">
        <v>10</v>
      </c>
      <c r="M221" s="14">
        <v>11</v>
      </c>
      <c r="N221" s="14">
        <v>12</v>
      </c>
      <c r="O221" s="14">
        <v>13</v>
      </c>
      <c r="P221" s="14">
        <v>14</v>
      </c>
      <c r="Q221" s="14">
        <v>15</v>
      </c>
      <c r="R221" s="14">
        <v>16</v>
      </c>
      <c r="S221" s="14">
        <v>17</v>
      </c>
      <c r="T221" s="14">
        <v>18</v>
      </c>
      <c r="U221" s="14" t="s">
        <v>19</v>
      </c>
      <c r="V221" s="14" t="s">
        <v>2</v>
      </c>
    </row>
    <row r="222" spans="1:22" x14ac:dyDescent="0.2">
      <c r="A222" s="35" t="e">
        <f>#REF!</f>
        <v>#REF!</v>
      </c>
      <c r="B222" s="28"/>
      <c r="C222" s="29"/>
      <c r="D222" s="28"/>
      <c r="E222" s="29"/>
      <c r="F222" s="28"/>
      <c r="G222" s="29"/>
      <c r="H222" s="28"/>
      <c r="I222" s="29"/>
      <c r="J222" s="28"/>
      <c r="K222" s="30">
        <f>SUM(B222:J222)</f>
        <v>0</v>
      </c>
      <c r="L222" s="28"/>
      <c r="M222" s="29"/>
      <c r="N222" s="28"/>
      <c r="O222" s="29"/>
      <c r="P222" s="28"/>
      <c r="Q222" s="29"/>
      <c r="R222" s="28"/>
      <c r="S222" s="29"/>
      <c r="T222" s="28"/>
      <c r="U222" s="31">
        <f>SUM(L222:T222)</f>
        <v>0</v>
      </c>
      <c r="V222" s="32">
        <f>K222+U222</f>
        <v>0</v>
      </c>
    </row>
    <row r="223" spans="1:22" x14ac:dyDescent="0.2">
      <c r="A223" s="35" t="e">
        <f>#REF!</f>
        <v>#REF!</v>
      </c>
      <c r="B223" s="28"/>
      <c r="C223" s="29"/>
      <c r="D223" s="28"/>
      <c r="E223" s="29"/>
      <c r="F223" s="28"/>
      <c r="G223" s="29"/>
      <c r="H223" s="28"/>
      <c r="I223" s="29"/>
      <c r="J223" s="28"/>
      <c r="K223" s="30">
        <f>SUM(B223:J223)</f>
        <v>0</v>
      </c>
      <c r="L223" s="28"/>
      <c r="M223" s="29"/>
      <c r="N223" s="28"/>
      <c r="O223" s="29"/>
      <c r="P223" s="28"/>
      <c r="Q223" s="29"/>
      <c r="R223" s="28"/>
      <c r="S223" s="29"/>
      <c r="T223" s="28"/>
      <c r="U223" s="31">
        <f>SUM(L223:T223)</f>
        <v>0</v>
      </c>
      <c r="V223" s="32">
        <f>K223+U223</f>
        <v>0</v>
      </c>
    </row>
    <row r="224" spans="1:22" x14ac:dyDescent="0.2">
      <c r="A224" s="35" t="e">
        <f>#REF!</f>
        <v>#REF!</v>
      </c>
      <c r="B224" s="28"/>
      <c r="C224" s="29"/>
      <c r="D224" s="28"/>
      <c r="E224" s="29"/>
      <c r="F224" s="28"/>
      <c r="G224" s="29"/>
      <c r="H224" s="28"/>
      <c r="I224" s="29"/>
      <c r="J224" s="28"/>
      <c r="K224" s="30">
        <f>SUM(B224:J224)</f>
        <v>0</v>
      </c>
      <c r="L224" s="28"/>
      <c r="M224" s="29"/>
      <c r="N224" s="28"/>
      <c r="O224" s="29"/>
      <c r="P224" s="28"/>
      <c r="Q224" s="29"/>
      <c r="R224" s="28"/>
      <c r="S224" s="29"/>
      <c r="T224" s="28"/>
      <c r="U224" s="31">
        <f>SUM(L224:T224)</f>
        <v>0</v>
      </c>
      <c r="V224" s="32">
        <f>K224+U224</f>
        <v>0</v>
      </c>
    </row>
    <row r="225" spans="1:22" x14ac:dyDescent="0.2">
      <c r="A225" s="35" t="e">
        <f>#REF!</f>
        <v>#REF!</v>
      </c>
      <c r="B225" s="28"/>
      <c r="C225" s="29"/>
      <c r="D225" s="28"/>
      <c r="E225" s="29"/>
      <c r="F225" s="28"/>
      <c r="G225" s="29"/>
      <c r="H225" s="28"/>
      <c r="I225" s="29"/>
      <c r="J225" s="28"/>
      <c r="K225" s="30">
        <f>SUM(B225:J225)</f>
        <v>0</v>
      </c>
      <c r="L225" s="28"/>
      <c r="M225" s="29"/>
      <c r="N225" s="28"/>
      <c r="O225" s="29"/>
      <c r="P225" s="28"/>
      <c r="Q225" s="29"/>
      <c r="R225" s="28"/>
      <c r="S225" s="29"/>
      <c r="T225" s="28"/>
      <c r="U225" s="31">
        <f>SUM(L225:T225)</f>
        <v>0</v>
      </c>
      <c r="V225" s="32">
        <f>K225+U225</f>
        <v>0</v>
      </c>
    </row>
    <row r="226" spans="1:22" x14ac:dyDescent="0.2">
      <c r="A226" s="35" t="e">
        <f>#REF!</f>
        <v>#REF!</v>
      </c>
      <c r="B226" s="28"/>
      <c r="C226" s="29"/>
      <c r="D226" s="28"/>
      <c r="E226" s="29"/>
      <c r="F226" s="28"/>
      <c r="G226" s="29"/>
      <c r="H226" s="28"/>
      <c r="I226" s="29"/>
      <c r="J226" s="28"/>
      <c r="K226" s="30">
        <f>SUM(B226:J226)</f>
        <v>0</v>
      </c>
      <c r="L226" s="28"/>
      <c r="M226" s="29"/>
      <c r="N226" s="28"/>
      <c r="O226" s="29"/>
      <c r="P226" s="28"/>
      <c r="Q226" s="29"/>
      <c r="R226" s="28"/>
      <c r="S226" s="29"/>
      <c r="T226" s="28"/>
      <c r="U226" s="31">
        <f>SUM(L226:T226)</f>
        <v>0</v>
      </c>
      <c r="V226" s="32">
        <f>K226+U226</f>
        <v>0</v>
      </c>
    </row>
    <row r="228" spans="1:22" ht="15.75" x14ac:dyDescent="0.25">
      <c r="A228" s="42" t="e">
        <f>#REF!</f>
        <v>#REF!</v>
      </c>
      <c r="B228" s="12">
        <v>1</v>
      </c>
      <c r="C228" s="12">
        <v>2</v>
      </c>
      <c r="D228" s="12">
        <v>3</v>
      </c>
      <c r="E228" s="12">
        <v>4</v>
      </c>
      <c r="F228" s="12">
        <v>5</v>
      </c>
      <c r="G228" s="12">
        <v>6</v>
      </c>
      <c r="H228" s="12">
        <v>7</v>
      </c>
      <c r="I228" s="12">
        <v>8</v>
      </c>
      <c r="J228" s="12">
        <v>9</v>
      </c>
      <c r="K228" s="14" t="s">
        <v>18</v>
      </c>
      <c r="L228" s="14">
        <v>10</v>
      </c>
      <c r="M228" s="14">
        <v>11</v>
      </c>
      <c r="N228" s="14">
        <v>12</v>
      </c>
      <c r="O228" s="14">
        <v>13</v>
      </c>
      <c r="P228" s="14">
        <v>14</v>
      </c>
      <c r="Q228" s="14">
        <v>15</v>
      </c>
      <c r="R228" s="14">
        <v>16</v>
      </c>
      <c r="S228" s="14">
        <v>17</v>
      </c>
      <c r="T228" s="14">
        <v>18</v>
      </c>
      <c r="U228" s="14" t="s">
        <v>19</v>
      </c>
      <c r="V228" s="14" t="s">
        <v>2</v>
      </c>
    </row>
    <row r="229" spans="1:22" x14ac:dyDescent="0.2">
      <c r="A229" s="35" t="e">
        <f>#REF!</f>
        <v>#REF!</v>
      </c>
      <c r="B229" s="28"/>
      <c r="C229" s="29"/>
      <c r="D229" s="28"/>
      <c r="E229" s="29"/>
      <c r="F229" s="28"/>
      <c r="G229" s="29"/>
      <c r="H229" s="28"/>
      <c r="I229" s="29"/>
      <c r="J229" s="28"/>
      <c r="K229" s="30">
        <f>SUM(B229:J229)</f>
        <v>0</v>
      </c>
      <c r="L229" s="28"/>
      <c r="M229" s="29"/>
      <c r="N229" s="28"/>
      <c r="O229" s="29"/>
      <c r="P229" s="28"/>
      <c r="Q229" s="29"/>
      <c r="R229" s="28"/>
      <c r="S229" s="29"/>
      <c r="T229" s="28"/>
      <c r="U229" s="31">
        <f>SUM(L229:T229)</f>
        <v>0</v>
      </c>
      <c r="V229" s="32">
        <f>K229+U229</f>
        <v>0</v>
      </c>
    </row>
    <row r="230" spans="1:22" x14ac:dyDescent="0.2">
      <c r="A230" s="35" t="e">
        <f>#REF!</f>
        <v>#REF!</v>
      </c>
      <c r="B230" s="28"/>
      <c r="C230" s="29"/>
      <c r="D230" s="28"/>
      <c r="E230" s="29"/>
      <c r="F230" s="28"/>
      <c r="G230" s="29"/>
      <c r="H230" s="28"/>
      <c r="I230" s="29"/>
      <c r="J230" s="28"/>
      <c r="K230" s="30">
        <f>SUM(B230:J230)</f>
        <v>0</v>
      </c>
      <c r="L230" s="28"/>
      <c r="M230" s="29"/>
      <c r="N230" s="28"/>
      <c r="O230" s="29"/>
      <c r="P230" s="28"/>
      <c r="Q230" s="29"/>
      <c r="R230" s="28"/>
      <c r="S230" s="29"/>
      <c r="T230" s="28"/>
      <c r="U230" s="31">
        <f>SUM(L230:T230)</f>
        <v>0</v>
      </c>
      <c r="V230" s="32">
        <f>K230+U230</f>
        <v>0</v>
      </c>
    </row>
    <row r="231" spans="1:22" x14ac:dyDescent="0.2">
      <c r="A231" s="35" t="e">
        <f>#REF!</f>
        <v>#REF!</v>
      </c>
      <c r="B231" s="28"/>
      <c r="C231" s="29"/>
      <c r="D231" s="28"/>
      <c r="E231" s="29"/>
      <c r="F231" s="28"/>
      <c r="G231" s="29"/>
      <c r="H231" s="28"/>
      <c r="I231" s="29"/>
      <c r="J231" s="28"/>
      <c r="K231" s="30">
        <f>SUM(B231:J231)</f>
        <v>0</v>
      </c>
      <c r="L231" s="28"/>
      <c r="M231" s="29"/>
      <c r="N231" s="28"/>
      <c r="O231" s="29"/>
      <c r="P231" s="28"/>
      <c r="Q231" s="29"/>
      <c r="R231" s="28"/>
      <c r="S231" s="29"/>
      <c r="T231" s="28"/>
      <c r="U231" s="31">
        <f>SUM(L231:T231)</f>
        <v>0</v>
      </c>
      <c r="V231" s="32">
        <f>K231+U231</f>
        <v>0</v>
      </c>
    </row>
    <row r="232" spans="1:22" x14ac:dyDescent="0.2">
      <c r="A232" s="35" t="e">
        <f>#REF!</f>
        <v>#REF!</v>
      </c>
      <c r="B232" s="28"/>
      <c r="C232" s="29"/>
      <c r="D232" s="28"/>
      <c r="E232" s="29"/>
      <c r="F232" s="28"/>
      <c r="G232" s="29"/>
      <c r="H232" s="28"/>
      <c r="I232" s="29"/>
      <c r="J232" s="28"/>
      <c r="K232" s="30">
        <f>SUM(B232:J232)</f>
        <v>0</v>
      </c>
      <c r="L232" s="28"/>
      <c r="M232" s="29"/>
      <c r="N232" s="28"/>
      <c r="O232" s="29"/>
      <c r="P232" s="28"/>
      <c r="Q232" s="29"/>
      <c r="R232" s="28"/>
      <c r="S232" s="29"/>
      <c r="T232" s="28"/>
      <c r="U232" s="31">
        <f>SUM(L232:T232)</f>
        <v>0</v>
      </c>
      <c r="V232" s="32">
        <f>K232+U232</f>
        <v>0</v>
      </c>
    </row>
    <row r="233" spans="1:22" x14ac:dyDescent="0.2">
      <c r="A233" s="35" t="e">
        <f>#REF!</f>
        <v>#REF!</v>
      </c>
      <c r="B233" s="28"/>
      <c r="C233" s="29"/>
      <c r="D233" s="28"/>
      <c r="E233" s="29"/>
      <c r="F233" s="28"/>
      <c r="G233" s="29"/>
      <c r="H233" s="28"/>
      <c r="I233" s="29"/>
      <c r="J233" s="28"/>
      <c r="K233" s="30">
        <f>SUM(B233:J233)</f>
        <v>0</v>
      </c>
      <c r="L233" s="28"/>
      <c r="M233" s="29"/>
      <c r="N233" s="28"/>
      <c r="O233" s="29"/>
      <c r="P233" s="28"/>
      <c r="Q233" s="29"/>
      <c r="R233" s="28"/>
      <c r="S233" s="29"/>
      <c r="T233" s="28"/>
      <c r="U233" s="31">
        <f>SUM(L233:T233)</f>
        <v>0</v>
      </c>
      <c r="V233" s="32">
        <f>K233+U233</f>
        <v>0</v>
      </c>
    </row>
    <row r="235" spans="1:22" ht="15.75" x14ac:dyDescent="0.25">
      <c r="A235" s="42" t="e">
        <f>'Players by Team'!#REF!</f>
        <v>#REF!</v>
      </c>
      <c r="B235" s="12">
        <v>1</v>
      </c>
      <c r="C235" s="12">
        <v>2</v>
      </c>
      <c r="D235" s="12">
        <v>3</v>
      </c>
      <c r="E235" s="12">
        <v>4</v>
      </c>
      <c r="F235" s="12">
        <v>5</v>
      </c>
      <c r="G235" s="12">
        <v>6</v>
      </c>
      <c r="H235" s="12">
        <v>7</v>
      </c>
      <c r="I235" s="12">
        <v>8</v>
      </c>
      <c r="J235" s="12">
        <v>9</v>
      </c>
      <c r="K235" s="14" t="s">
        <v>18</v>
      </c>
      <c r="L235" s="14">
        <v>10</v>
      </c>
      <c r="M235" s="14">
        <v>11</v>
      </c>
      <c r="N235" s="14">
        <v>12</v>
      </c>
      <c r="O235" s="14">
        <v>13</v>
      </c>
      <c r="P235" s="14">
        <v>14</v>
      </c>
      <c r="Q235" s="14">
        <v>15</v>
      </c>
      <c r="R235" s="14">
        <v>16</v>
      </c>
      <c r="S235" s="14">
        <v>17</v>
      </c>
      <c r="T235" s="14">
        <v>18</v>
      </c>
      <c r="U235" s="14" t="s">
        <v>19</v>
      </c>
      <c r="V235" s="14" t="s">
        <v>2</v>
      </c>
    </row>
    <row r="236" spans="1:22" x14ac:dyDescent="0.2">
      <c r="A236" s="35" t="e">
        <f>'Players by Team'!#REF!</f>
        <v>#REF!</v>
      </c>
      <c r="B236" s="28"/>
      <c r="C236" s="29"/>
      <c r="D236" s="28"/>
      <c r="E236" s="29"/>
      <c r="F236" s="28"/>
      <c r="G236" s="29"/>
      <c r="H236" s="28"/>
      <c r="I236" s="29"/>
      <c r="J236" s="28"/>
      <c r="K236" s="30">
        <f>SUM(B236:J236)</f>
        <v>0</v>
      </c>
      <c r="L236" s="28"/>
      <c r="M236" s="29"/>
      <c r="N236" s="28"/>
      <c r="O236" s="29"/>
      <c r="P236" s="28"/>
      <c r="Q236" s="29"/>
      <c r="R236" s="28"/>
      <c r="S236" s="29"/>
      <c r="T236" s="28"/>
      <c r="U236" s="31">
        <f>SUM(L236:T236)</f>
        <v>0</v>
      </c>
      <c r="V236" s="32">
        <f>K236+U236</f>
        <v>0</v>
      </c>
    </row>
    <row r="237" spans="1:22" x14ac:dyDescent="0.2">
      <c r="A237" s="35" t="e">
        <f>'Players by Team'!#REF!</f>
        <v>#REF!</v>
      </c>
      <c r="B237" s="28"/>
      <c r="C237" s="29"/>
      <c r="D237" s="28"/>
      <c r="E237" s="29"/>
      <c r="F237" s="28"/>
      <c r="G237" s="29"/>
      <c r="H237" s="28"/>
      <c r="I237" s="29"/>
      <c r="J237" s="28"/>
      <c r="K237" s="30">
        <f>SUM(B237:J237)</f>
        <v>0</v>
      </c>
      <c r="L237" s="28"/>
      <c r="M237" s="29"/>
      <c r="N237" s="28"/>
      <c r="O237" s="29"/>
      <c r="P237" s="28"/>
      <c r="Q237" s="29"/>
      <c r="R237" s="28"/>
      <c r="S237" s="29"/>
      <c r="T237" s="28"/>
      <c r="U237" s="31">
        <f>SUM(L237:T237)</f>
        <v>0</v>
      </c>
      <c r="V237" s="32">
        <f>K237+U237</f>
        <v>0</v>
      </c>
    </row>
    <row r="238" spans="1:22" x14ac:dyDescent="0.2">
      <c r="A238" s="35" t="e">
        <f>'Players by Team'!#REF!</f>
        <v>#REF!</v>
      </c>
      <c r="B238" s="28"/>
      <c r="C238" s="29"/>
      <c r="D238" s="28"/>
      <c r="E238" s="29"/>
      <c r="F238" s="28"/>
      <c r="G238" s="29"/>
      <c r="H238" s="28"/>
      <c r="I238" s="29"/>
      <c r="J238" s="28"/>
      <c r="K238" s="30">
        <f>SUM(B238:J238)</f>
        <v>0</v>
      </c>
      <c r="L238" s="28"/>
      <c r="M238" s="29"/>
      <c r="N238" s="28"/>
      <c r="O238" s="29"/>
      <c r="P238" s="28"/>
      <c r="Q238" s="29"/>
      <c r="R238" s="28"/>
      <c r="S238" s="29"/>
      <c r="T238" s="28"/>
      <c r="U238" s="31">
        <f>SUM(L238:T238)</f>
        <v>0</v>
      </c>
      <c r="V238" s="32">
        <f>K238+U238</f>
        <v>0</v>
      </c>
    </row>
    <row r="239" spans="1:22" x14ac:dyDescent="0.2">
      <c r="A239" s="35" t="e">
        <f>'Players by Team'!#REF!</f>
        <v>#REF!</v>
      </c>
      <c r="B239" s="28"/>
      <c r="C239" s="29"/>
      <c r="D239" s="28"/>
      <c r="E239" s="29"/>
      <c r="F239" s="28"/>
      <c r="G239" s="29"/>
      <c r="H239" s="28"/>
      <c r="I239" s="29"/>
      <c r="J239" s="28"/>
      <c r="K239" s="30">
        <f>SUM(B239:J239)</f>
        <v>0</v>
      </c>
      <c r="L239" s="28"/>
      <c r="M239" s="29"/>
      <c r="N239" s="28"/>
      <c r="O239" s="29"/>
      <c r="P239" s="28"/>
      <c r="Q239" s="29"/>
      <c r="R239" s="28"/>
      <c r="S239" s="29"/>
      <c r="T239" s="28"/>
      <c r="U239" s="31">
        <f>SUM(L239:T239)</f>
        <v>0</v>
      </c>
      <c r="V239" s="32">
        <f>K239+U239</f>
        <v>0</v>
      </c>
    </row>
    <row r="240" spans="1:22" x14ac:dyDescent="0.2">
      <c r="A240" s="35" t="e">
        <f>'Players by Team'!#REF!</f>
        <v>#REF!</v>
      </c>
      <c r="B240" s="28"/>
      <c r="C240" s="29"/>
      <c r="D240" s="28"/>
      <c r="E240" s="29"/>
      <c r="F240" s="28"/>
      <c r="G240" s="29"/>
      <c r="H240" s="28"/>
      <c r="I240" s="29"/>
      <c r="J240" s="28"/>
      <c r="K240" s="30">
        <f>SUM(B240:J240)</f>
        <v>0</v>
      </c>
      <c r="L240" s="28"/>
      <c r="M240" s="29"/>
      <c r="N240" s="28"/>
      <c r="O240" s="29"/>
      <c r="P240" s="28"/>
      <c r="Q240" s="29"/>
      <c r="R240" s="28"/>
      <c r="S240" s="29"/>
      <c r="T240" s="28"/>
      <c r="U240" s="31">
        <f>SUM(L240:T240)</f>
        <v>0</v>
      </c>
      <c r="V240" s="32">
        <f>K240+U240</f>
        <v>0</v>
      </c>
    </row>
    <row r="242" spans="1:22" ht="15.75" x14ac:dyDescent="0.25">
      <c r="A242" s="42" t="e">
        <f>'Players by Team'!#REF!</f>
        <v>#REF!</v>
      </c>
      <c r="B242" s="12">
        <v>1</v>
      </c>
      <c r="C242" s="12">
        <v>2</v>
      </c>
      <c r="D242" s="12">
        <v>3</v>
      </c>
      <c r="E242" s="12">
        <v>4</v>
      </c>
      <c r="F242" s="12">
        <v>5</v>
      </c>
      <c r="G242" s="12">
        <v>6</v>
      </c>
      <c r="H242" s="12">
        <v>7</v>
      </c>
      <c r="I242" s="12">
        <v>8</v>
      </c>
      <c r="J242" s="12">
        <v>9</v>
      </c>
      <c r="K242" s="14" t="s">
        <v>18</v>
      </c>
      <c r="L242" s="14">
        <v>10</v>
      </c>
      <c r="M242" s="14">
        <v>11</v>
      </c>
      <c r="N242" s="14">
        <v>12</v>
      </c>
      <c r="O242" s="14">
        <v>13</v>
      </c>
      <c r="P242" s="14">
        <v>14</v>
      </c>
      <c r="Q242" s="14">
        <v>15</v>
      </c>
      <c r="R242" s="14">
        <v>16</v>
      </c>
      <c r="S242" s="14">
        <v>17</v>
      </c>
      <c r="T242" s="14">
        <v>18</v>
      </c>
      <c r="U242" s="14" t="s">
        <v>19</v>
      </c>
      <c r="V242" s="14" t="s">
        <v>2</v>
      </c>
    </row>
    <row r="243" spans="1:22" x14ac:dyDescent="0.2">
      <c r="A243" s="35" t="e">
        <f>'Players by Team'!#REF!</f>
        <v>#REF!</v>
      </c>
      <c r="B243" s="28"/>
      <c r="C243" s="29"/>
      <c r="D243" s="28"/>
      <c r="E243" s="29"/>
      <c r="F243" s="28"/>
      <c r="G243" s="29"/>
      <c r="H243" s="28"/>
      <c r="I243" s="29"/>
      <c r="J243" s="28"/>
      <c r="K243" s="30">
        <f>SUM(B243:J243)</f>
        <v>0</v>
      </c>
      <c r="L243" s="28"/>
      <c r="M243" s="29"/>
      <c r="N243" s="28"/>
      <c r="O243" s="29"/>
      <c r="P243" s="28"/>
      <c r="Q243" s="29"/>
      <c r="R243" s="28"/>
      <c r="S243" s="29"/>
      <c r="T243" s="28"/>
      <c r="U243" s="31">
        <f>SUM(L243:T243)</f>
        <v>0</v>
      </c>
      <c r="V243" s="32">
        <f>K243+U243</f>
        <v>0</v>
      </c>
    </row>
    <row r="244" spans="1:22" x14ac:dyDescent="0.2">
      <c r="A244" s="35" t="e">
        <f>'Players by Team'!#REF!</f>
        <v>#REF!</v>
      </c>
      <c r="B244" s="28"/>
      <c r="C244" s="29"/>
      <c r="D244" s="28"/>
      <c r="E244" s="29"/>
      <c r="F244" s="28"/>
      <c r="G244" s="29"/>
      <c r="H244" s="28"/>
      <c r="I244" s="29"/>
      <c r="J244" s="28"/>
      <c r="K244" s="30">
        <f>SUM(B244:J244)</f>
        <v>0</v>
      </c>
      <c r="L244" s="28"/>
      <c r="M244" s="29"/>
      <c r="N244" s="28"/>
      <c r="O244" s="29"/>
      <c r="P244" s="28"/>
      <c r="Q244" s="29"/>
      <c r="R244" s="28"/>
      <c r="S244" s="29"/>
      <c r="T244" s="28"/>
      <c r="U244" s="31">
        <f>SUM(L244:T244)</f>
        <v>0</v>
      </c>
      <c r="V244" s="32">
        <f>K244+U244</f>
        <v>0</v>
      </c>
    </row>
    <row r="245" spans="1:22" x14ac:dyDescent="0.2">
      <c r="A245" s="35" t="e">
        <f>'Players by Team'!#REF!</f>
        <v>#REF!</v>
      </c>
      <c r="B245" s="28"/>
      <c r="C245" s="29"/>
      <c r="D245" s="28"/>
      <c r="E245" s="29"/>
      <c r="F245" s="28"/>
      <c r="G245" s="29"/>
      <c r="H245" s="28"/>
      <c r="I245" s="29"/>
      <c r="J245" s="28"/>
      <c r="K245" s="30">
        <f>SUM(B245:J245)</f>
        <v>0</v>
      </c>
      <c r="L245" s="28"/>
      <c r="M245" s="29"/>
      <c r="N245" s="28"/>
      <c r="O245" s="29"/>
      <c r="P245" s="28"/>
      <c r="Q245" s="29"/>
      <c r="R245" s="28"/>
      <c r="S245" s="29"/>
      <c r="T245" s="28"/>
      <c r="U245" s="31">
        <f>SUM(L245:T245)</f>
        <v>0</v>
      </c>
      <c r="V245" s="32">
        <f>K245+U245</f>
        <v>0</v>
      </c>
    </row>
    <row r="246" spans="1:22" x14ac:dyDescent="0.2">
      <c r="A246" s="35" t="e">
        <f>'Players by Team'!#REF!</f>
        <v>#REF!</v>
      </c>
      <c r="B246" s="28"/>
      <c r="C246" s="29"/>
      <c r="D246" s="28"/>
      <c r="E246" s="29"/>
      <c r="F246" s="28"/>
      <c r="G246" s="29"/>
      <c r="H246" s="28"/>
      <c r="I246" s="29"/>
      <c r="J246" s="28"/>
      <c r="K246" s="30">
        <f>SUM(B246:J246)</f>
        <v>0</v>
      </c>
      <c r="L246" s="28"/>
      <c r="M246" s="29"/>
      <c r="N246" s="28"/>
      <c r="O246" s="29"/>
      <c r="P246" s="28"/>
      <c r="Q246" s="29"/>
      <c r="R246" s="28"/>
      <c r="S246" s="29"/>
      <c r="T246" s="28"/>
      <c r="U246" s="31">
        <f>SUM(L246:T246)</f>
        <v>0</v>
      </c>
      <c r="V246" s="32">
        <f>K246+U246</f>
        <v>0</v>
      </c>
    </row>
    <row r="247" spans="1:22" x14ac:dyDescent="0.2">
      <c r="A247" s="35" t="e">
        <f>'Players by Team'!#REF!</f>
        <v>#REF!</v>
      </c>
      <c r="B247" s="28"/>
      <c r="C247" s="29"/>
      <c r="D247" s="28"/>
      <c r="E247" s="29"/>
      <c r="F247" s="28"/>
      <c r="G247" s="29"/>
      <c r="H247" s="28"/>
      <c r="I247" s="29"/>
      <c r="J247" s="28"/>
      <c r="K247" s="30">
        <f>SUM(B247:J247)</f>
        <v>0</v>
      </c>
      <c r="L247" s="28"/>
      <c r="M247" s="29"/>
      <c r="N247" s="28"/>
      <c r="O247" s="29"/>
      <c r="P247" s="28"/>
      <c r="Q247" s="29"/>
      <c r="R247" s="28"/>
      <c r="S247" s="29"/>
      <c r="T247" s="28"/>
      <c r="U247" s="31">
        <f>SUM(L247:T247)</f>
        <v>0</v>
      </c>
      <c r="V247" s="32">
        <f>K247+U247</f>
        <v>0</v>
      </c>
    </row>
    <row r="249" spans="1:22" ht="15.75" x14ac:dyDescent="0.25">
      <c r="A249" s="42" t="e">
        <f>'Players by Team'!#REF!</f>
        <v>#REF!</v>
      </c>
      <c r="B249" s="12">
        <v>1</v>
      </c>
      <c r="C249" s="12">
        <v>2</v>
      </c>
      <c r="D249" s="12">
        <v>3</v>
      </c>
      <c r="E249" s="12">
        <v>4</v>
      </c>
      <c r="F249" s="12">
        <v>5</v>
      </c>
      <c r="G249" s="12">
        <v>6</v>
      </c>
      <c r="H249" s="12">
        <v>7</v>
      </c>
      <c r="I249" s="12">
        <v>8</v>
      </c>
      <c r="J249" s="12">
        <v>9</v>
      </c>
      <c r="K249" s="14" t="s">
        <v>18</v>
      </c>
      <c r="L249" s="14">
        <v>10</v>
      </c>
      <c r="M249" s="14">
        <v>11</v>
      </c>
      <c r="N249" s="14">
        <v>12</v>
      </c>
      <c r="O249" s="14">
        <v>13</v>
      </c>
      <c r="P249" s="14">
        <v>14</v>
      </c>
      <c r="Q249" s="14">
        <v>15</v>
      </c>
      <c r="R249" s="14">
        <v>16</v>
      </c>
      <c r="S249" s="14">
        <v>17</v>
      </c>
      <c r="T249" s="14">
        <v>18</v>
      </c>
      <c r="U249" s="14" t="s">
        <v>19</v>
      </c>
      <c r="V249" s="14" t="s">
        <v>2</v>
      </c>
    </row>
    <row r="250" spans="1:22" x14ac:dyDescent="0.2">
      <c r="A250" s="35" t="e">
        <f>'Players by Team'!#REF!</f>
        <v>#REF!</v>
      </c>
      <c r="B250" s="28"/>
      <c r="C250" s="29"/>
      <c r="D250" s="28"/>
      <c r="E250" s="29"/>
      <c r="F250" s="28"/>
      <c r="G250" s="29"/>
      <c r="H250" s="28"/>
      <c r="I250" s="29"/>
      <c r="J250" s="28"/>
      <c r="K250" s="30">
        <f>SUM(B250:J250)</f>
        <v>0</v>
      </c>
      <c r="L250" s="28"/>
      <c r="M250" s="29"/>
      <c r="N250" s="28"/>
      <c r="O250" s="29"/>
      <c r="P250" s="28"/>
      <c r="Q250" s="29"/>
      <c r="R250" s="28"/>
      <c r="S250" s="29"/>
      <c r="T250" s="28"/>
      <c r="U250" s="31">
        <f>SUM(L250:T250)</f>
        <v>0</v>
      </c>
      <c r="V250" s="32">
        <f>K250+U250</f>
        <v>0</v>
      </c>
    </row>
    <row r="251" spans="1:22" x14ac:dyDescent="0.2">
      <c r="A251" s="35" t="e">
        <f>'Players by Team'!#REF!</f>
        <v>#REF!</v>
      </c>
      <c r="B251" s="28"/>
      <c r="C251" s="29"/>
      <c r="D251" s="28"/>
      <c r="E251" s="29"/>
      <c r="F251" s="28"/>
      <c r="G251" s="29"/>
      <c r="H251" s="28"/>
      <c r="I251" s="29"/>
      <c r="J251" s="28"/>
      <c r="K251" s="30">
        <f>SUM(B251:J251)</f>
        <v>0</v>
      </c>
      <c r="L251" s="28"/>
      <c r="M251" s="29"/>
      <c r="N251" s="28"/>
      <c r="O251" s="29"/>
      <c r="P251" s="28"/>
      <c r="Q251" s="29"/>
      <c r="R251" s="28"/>
      <c r="S251" s="29"/>
      <c r="T251" s="28"/>
      <c r="U251" s="31">
        <f>SUM(L251:T251)</f>
        <v>0</v>
      </c>
      <c r="V251" s="32">
        <f>K251+U251</f>
        <v>0</v>
      </c>
    </row>
    <row r="252" spans="1:22" x14ac:dyDescent="0.2">
      <c r="A252" s="35" t="e">
        <f>'Players by Team'!#REF!</f>
        <v>#REF!</v>
      </c>
      <c r="B252" s="28"/>
      <c r="C252" s="29"/>
      <c r="D252" s="28"/>
      <c r="E252" s="29"/>
      <c r="F252" s="28"/>
      <c r="G252" s="29"/>
      <c r="H252" s="28"/>
      <c r="I252" s="29"/>
      <c r="J252" s="28"/>
      <c r="K252" s="30">
        <f>SUM(B252:J252)</f>
        <v>0</v>
      </c>
      <c r="L252" s="28"/>
      <c r="M252" s="29"/>
      <c r="N252" s="28"/>
      <c r="O252" s="29"/>
      <c r="P252" s="28"/>
      <c r="Q252" s="29"/>
      <c r="R252" s="28"/>
      <c r="S252" s="29"/>
      <c r="T252" s="28"/>
      <c r="U252" s="31">
        <f>SUM(L252:T252)</f>
        <v>0</v>
      </c>
      <c r="V252" s="32">
        <f>K252+U252</f>
        <v>0</v>
      </c>
    </row>
    <row r="253" spans="1:22" x14ac:dyDescent="0.2">
      <c r="A253" s="35" t="e">
        <f>'Players by Team'!#REF!</f>
        <v>#REF!</v>
      </c>
      <c r="B253" s="28"/>
      <c r="C253" s="29"/>
      <c r="D253" s="28"/>
      <c r="E253" s="29"/>
      <c r="F253" s="28"/>
      <c r="G253" s="29"/>
      <c r="H253" s="28"/>
      <c r="I253" s="29"/>
      <c r="J253" s="28"/>
      <c r="K253" s="30">
        <f>SUM(B253:J253)</f>
        <v>0</v>
      </c>
      <c r="L253" s="28"/>
      <c r="M253" s="29"/>
      <c r="N253" s="28"/>
      <c r="O253" s="29"/>
      <c r="P253" s="28"/>
      <c r="Q253" s="29"/>
      <c r="R253" s="28"/>
      <c r="S253" s="29"/>
      <c r="T253" s="28"/>
      <c r="U253" s="31">
        <f>SUM(L253:T253)</f>
        <v>0</v>
      </c>
      <c r="V253" s="32">
        <f>K253+U253</f>
        <v>0</v>
      </c>
    </row>
    <row r="254" spans="1:22" x14ac:dyDescent="0.2">
      <c r="A254" s="35" t="e">
        <f>'Players by Team'!#REF!</f>
        <v>#REF!</v>
      </c>
      <c r="B254" s="28"/>
      <c r="C254" s="29"/>
      <c r="D254" s="28"/>
      <c r="E254" s="29"/>
      <c r="F254" s="28"/>
      <c r="G254" s="29"/>
      <c r="H254" s="28"/>
      <c r="I254" s="29"/>
      <c r="J254" s="28"/>
      <c r="K254" s="30">
        <f>SUM(B254:J254)</f>
        <v>0</v>
      </c>
      <c r="L254" s="28"/>
      <c r="M254" s="29"/>
      <c r="N254" s="28"/>
      <c r="O254" s="29"/>
      <c r="P254" s="28"/>
      <c r="Q254" s="29"/>
      <c r="R254" s="28"/>
      <c r="S254" s="29"/>
      <c r="T254" s="28"/>
      <c r="U254" s="31">
        <f>SUM(L254:T254)</f>
        <v>0</v>
      </c>
      <c r="V254" s="32">
        <f>K254+U254</f>
        <v>0</v>
      </c>
    </row>
    <row r="256" spans="1:22" ht="15.75" x14ac:dyDescent="0.25">
      <c r="A256" s="42" t="e">
        <f>'Players by Team'!#REF!</f>
        <v>#REF!</v>
      </c>
      <c r="B256" s="12">
        <v>1</v>
      </c>
      <c r="C256" s="12">
        <v>2</v>
      </c>
      <c r="D256" s="12">
        <v>3</v>
      </c>
      <c r="E256" s="12">
        <v>4</v>
      </c>
      <c r="F256" s="12">
        <v>5</v>
      </c>
      <c r="G256" s="12">
        <v>6</v>
      </c>
      <c r="H256" s="12">
        <v>7</v>
      </c>
      <c r="I256" s="12">
        <v>8</v>
      </c>
      <c r="J256" s="12">
        <v>9</v>
      </c>
      <c r="K256" s="14" t="s">
        <v>18</v>
      </c>
      <c r="L256" s="14">
        <v>10</v>
      </c>
      <c r="M256" s="14">
        <v>11</v>
      </c>
      <c r="N256" s="14">
        <v>12</v>
      </c>
      <c r="O256" s="14">
        <v>13</v>
      </c>
      <c r="P256" s="14">
        <v>14</v>
      </c>
      <c r="Q256" s="14">
        <v>15</v>
      </c>
      <c r="R256" s="14">
        <v>16</v>
      </c>
      <c r="S256" s="14">
        <v>17</v>
      </c>
      <c r="T256" s="14">
        <v>18</v>
      </c>
      <c r="U256" s="14" t="s">
        <v>19</v>
      </c>
      <c r="V256" s="14" t="s">
        <v>2</v>
      </c>
    </row>
    <row r="257" spans="1:22" x14ac:dyDescent="0.2">
      <c r="A257" s="35" t="e">
        <f>'Players by Team'!#REF!</f>
        <v>#REF!</v>
      </c>
      <c r="B257" s="28"/>
      <c r="C257" s="29"/>
      <c r="D257" s="28"/>
      <c r="E257" s="29"/>
      <c r="F257" s="28"/>
      <c r="G257" s="29"/>
      <c r="H257" s="28"/>
      <c r="I257" s="29"/>
      <c r="J257" s="28"/>
      <c r="K257" s="30">
        <f>SUM(B257:J257)</f>
        <v>0</v>
      </c>
      <c r="L257" s="28"/>
      <c r="M257" s="29"/>
      <c r="N257" s="28"/>
      <c r="O257" s="29"/>
      <c r="P257" s="28"/>
      <c r="Q257" s="29"/>
      <c r="R257" s="28"/>
      <c r="S257" s="29"/>
      <c r="T257" s="28"/>
      <c r="U257" s="31">
        <f>SUM(L257:T257)</f>
        <v>0</v>
      </c>
      <c r="V257" s="32">
        <f>K257+U257</f>
        <v>0</v>
      </c>
    </row>
    <row r="258" spans="1:22" x14ac:dyDescent="0.2">
      <c r="A258" s="35" t="e">
        <f>'Players by Team'!#REF!</f>
        <v>#REF!</v>
      </c>
      <c r="B258" s="28"/>
      <c r="C258" s="29"/>
      <c r="D258" s="28"/>
      <c r="E258" s="29"/>
      <c r="F258" s="28"/>
      <c r="G258" s="29"/>
      <c r="H258" s="28"/>
      <c r="I258" s="29"/>
      <c r="J258" s="28"/>
      <c r="K258" s="30">
        <f>SUM(B258:J258)</f>
        <v>0</v>
      </c>
      <c r="L258" s="28"/>
      <c r="M258" s="29"/>
      <c r="N258" s="28"/>
      <c r="O258" s="29"/>
      <c r="P258" s="28"/>
      <c r="Q258" s="29"/>
      <c r="R258" s="28"/>
      <c r="S258" s="29"/>
      <c r="T258" s="28"/>
      <c r="U258" s="31">
        <f>SUM(L258:T258)</f>
        <v>0</v>
      </c>
      <c r="V258" s="32">
        <f>K258+U258</f>
        <v>0</v>
      </c>
    </row>
    <row r="259" spans="1:22" x14ac:dyDescent="0.2">
      <c r="A259" s="35" t="e">
        <f>'Players by Team'!#REF!</f>
        <v>#REF!</v>
      </c>
      <c r="B259" s="28"/>
      <c r="C259" s="29"/>
      <c r="D259" s="28"/>
      <c r="E259" s="29"/>
      <c r="F259" s="28"/>
      <c r="G259" s="29"/>
      <c r="H259" s="28"/>
      <c r="I259" s="29"/>
      <c r="J259" s="28"/>
      <c r="K259" s="30">
        <f>SUM(B259:J259)</f>
        <v>0</v>
      </c>
      <c r="L259" s="28"/>
      <c r="M259" s="29"/>
      <c r="N259" s="28"/>
      <c r="O259" s="29"/>
      <c r="P259" s="28"/>
      <c r="Q259" s="29"/>
      <c r="R259" s="28"/>
      <c r="S259" s="29"/>
      <c r="T259" s="28"/>
      <c r="U259" s="31">
        <f>SUM(L259:T259)</f>
        <v>0</v>
      </c>
      <c r="V259" s="32">
        <f>K259+U259</f>
        <v>0</v>
      </c>
    </row>
    <row r="260" spans="1:22" x14ac:dyDescent="0.2">
      <c r="A260" s="35" t="e">
        <f>'Players by Team'!#REF!</f>
        <v>#REF!</v>
      </c>
      <c r="B260" s="28"/>
      <c r="C260" s="29"/>
      <c r="D260" s="28"/>
      <c r="E260" s="29"/>
      <c r="F260" s="28"/>
      <c r="G260" s="29"/>
      <c r="H260" s="28"/>
      <c r="I260" s="29"/>
      <c r="J260" s="28"/>
      <c r="K260" s="30">
        <f>SUM(B260:J260)</f>
        <v>0</v>
      </c>
      <c r="L260" s="28"/>
      <c r="M260" s="29"/>
      <c r="N260" s="28"/>
      <c r="O260" s="29"/>
      <c r="P260" s="28"/>
      <c r="Q260" s="29"/>
      <c r="R260" s="28"/>
      <c r="S260" s="29"/>
      <c r="T260" s="28"/>
      <c r="U260" s="31">
        <f>SUM(L260:T260)</f>
        <v>0</v>
      </c>
      <c r="V260" s="32">
        <f>K260+U260</f>
        <v>0</v>
      </c>
    </row>
    <row r="261" spans="1:22" x14ac:dyDescent="0.2">
      <c r="A261" s="35" t="e">
        <f>'Players by Team'!#REF!</f>
        <v>#REF!</v>
      </c>
      <c r="B261" s="28"/>
      <c r="C261" s="29"/>
      <c r="D261" s="28"/>
      <c r="E261" s="29"/>
      <c r="F261" s="28"/>
      <c r="G261" s="29"/>
      <c r="H261" s="28"/>
      <c r="I261" s="29"/>
      <c r="J261" s="28"/>
      <c r="K261" s="30">
        <f>SUM(B261:J261)</f>
        <v>0</v>
      </c>
      <c r="L261" s="28"/>
      <c r="M261" s="29"/>
      <c r="N261" s="28"/>
      <c r="O261" s="29"/>
      <c r="P261" s="28"/>
      <c r="Q261" s="29"/>
      <c r="R261" s="28"/>
      <c r="S261" s="29"/>
      <c r="T261" s="28"/>
      <c r="U261" s="31">
        <f>SUM(L261:T261)</f>
        <v>0</v>
      </c>
      <c r="V261" s="32">
        <f>K261+U261</f>
        <v>0</v>
      </c>
    </row>
    <row r="263" spans="1:22" ht="15.75" x14ac:dyDescent="0.25">
      <c r="A263" s="42" t="str">
        <f>'Players by Team'!A49</f>
        <v>MIDLAND LEGACY</v>
      </c>
      <c r="B263" s="12">
        <v>1</v>
      </c>
      <c r="C263" s="12">
        <v>2</v>
      </c>
      <c r="D263" s="12">
        <v>3</v>
      </c>
      <c r="E263" s="12">
        <v>4</v>
      </c>
      <c r="F263" s="12">
        <v>5</v>
      </c>
      <c r="G263" s="12">
        <v>6</v>
      </c>
      <c r="H263" s="12">
        <v>7</v>
      </c>
      <c r="I263" s="12">
        <v>8</v>
      </c>
      <c r="J263" s="12">
        <v>9</v>
      </c>
      <c r="K263" s="14" t="s">
        <v>18</v>
      </c>
      <c r="L263" s="14">
        <v>10</v>
      </c>
      <c r="M263" s="14">
        <v>11</v>
      </c>
      <c r="N263" s="14">
        <v>12</v>
      </c>
      <c r="O263" s="14">
        <v>13</v>
      </c>
      <c r="P263" s="14">
        <v>14</v>
      </c>
      <c r="Q263" s="14">
        <v>15</v>
      </c>
      <c r="R263" s="14">
        <v>16</v>
      </c>
      <c r="S263" s="14">
        <v>17</v>
      </c>
      <c r="T263" s="14">
        <v>18</v>
      </c>
      <c r="U263" s="14" t="s">
        <v>19</v>
      </c>
      <c r="V263" s="14" t="s">
        <v>2</v>
      </c>
    </row>
    <row r="264" spans="1:22" x14ac:dyDescent="0.2">
      <c r="A264" s="35" t="str">
        <f>'Players by Team'!A50</f>
        <v>Sarah Reed</v>
      </c>
      <c r="B264" s="28"/>
      <c r="C264" s="29"/>
      <c r="D264" s="28"/>
      <c r="E264" s="29"/>
      <c r="F264" s="28"/>
      <c r="G264" s="29"/>
      <c r="H264" s="28"/>
      <c r="I264" s="29"/>
      <c r="J264" s="28"/>
      <c r="K264" s="30">
        <f>SUM(B264:J264)</f>
        <v>0</v>
      </c>
      <c r="L264" s="28"/>
      <c r="M264" s="29"/>
      <c r="N264" s="28"/>
      <c r="O264" s="29"/>
      <c r="P264" s="28"/>
      <c r="Q264" s="29"/>
      <c r="R264" s="28"/>
      <c r="S264" s="29"/>
      <c r="T264" s="28"/>
      <c r="U264" s="31">
        <f>SUM(L264:T264)</f>
        <v>0</v>
      </c>
      <c r="V264" s="32">
        <f>K264+U264</f>
        <v>0</v>
      </c>
    </row>
    <row r="265" spans="1:22" x14ac:dyDescent="0.2">
      <c r="A265" s="35" t="str">
        <f>'Players by Team'!A51</f>
        <v>Natalie Armenta</v>
      </c>
      <c r="B265" s="28"/>
      <c r="C265" s="29"/>
      <c r="D265" s="28"/>
      <c r="E265" s="29"/>
      <c r="F265" s="28"/>
      <c r="G265" s="29"/>
      <c r="H265" s="28"/>
      <c r="I265" s="29"/>
      <c r="J265" s="28"/>
      <c r="K265" s="30">
        <f>SUM(B265:J265)</f>
        <v>0</v>
      </c>
      <c r="L265" s="28"/>
      <c r="M265" s="29"/>
      <c r="N265" s="28"/>
      <c r="O265" s="29"/>
      <c r="P265" s="28"/>
      <c r="Q265" s="29"/>
      <c r="R265" s="28"/>
      <c r="S265" s="29"/>
      <c r="T265" s="28"/>
      <c r="U265" s="31">
        <f>SUM(L265:T265)</f>
        <v>0</v>
      </c>
      <c r="V265" s="32">
        <f>K265+U265</f>
        <v>0</v>
      </c>
    </row>
    <row r="266" spans="1:22" x14ac:dyDescent="0.2">
      <c r="A266" s="35" t="str">
        <f>'Players by Team'!A52</f>
        <v>Ashley Kruse</v>
      </c>
      <c r="B266" s="28"/>
      <c r="C266" s="29"/>
      <c r="D266" s="28"/>
      <c r="E266" s="29"/>
      <c r="F266" s="28"/>
      <c r="G266" s="29"/>
      <c r="H266" s="28"/>
      <c r="I266" s="29"/>
      <c r="J266" s="28"/>
      <c r="K266" s="30">
        <f>SUM(B266:J266)</f>
        <v>0</v>
      </c>
      <c r="L266" s="28"/>
      <c r="M266" s="29"/>
      <c r="N266" s="28"/>
      <c r="O266" s="29"/>
      <c r="P266" s="28"/>
      <c r="Q266" s="29"/>
      <c r="R266" s="28"/>
      <c r="S266" s="29"/>
      <c r="T266" s="28"/>
      <c r="U266" s="31">
        <f>SUM(L266:T266)</f>
        <v>0</v>
      </c>
      <c r="V266" s="32">
        <f>K266+U266</f>
        <v>0</v>
      </c>
    </row>
    <row r="267" spans="1:22" x14ac:dyDescent="0.2">
      <c r="A267" s="35" t="str">
        <f>'Players by Team'!A53</f>
        <v>Gracie O'Brien</v>
      </c>
      <c r="B267" s="28"/>
      <c r="C267" s="29"/>
      <c r="D267" s="28"/>
      <c r="E267" s="29"/>
      <c r="F267" s="28"/>
      <c r="G267" s="29"/>
      <c r="H267" s="28"/>
      <c r="I267" s="29"/>
      <c r="J267" s="28"/>
      <c r="K267" s="30">
        <f>SUM(B267:J267)</f>
        <v>0</v>
      </c>
      <c r="L267" s="28"/>
      <c r="M267" s="29"/>
      <c r="N267" s="28"/>
      <c r="O267" s="29"/>
      <c r="P267" s="28"/>
      <c r="Q267" s="29"/>
      <c r="R267" s="28"/>
      <c r="S267" s="29"/>
      <c r="T267" s="28"/>
      <c r="U267" s="31">
        <f>SUM(L267:T267)</f>
        <v>0</v>
      </c>
      <c r="V267" s="32">
        <f>K267+U267</f>
        <v>0</v>
      </c>
    </row>
    <row r="268" spans="1:22" x14ac:dyDescent="0.2">
      <c r="A268" s="35" t="str">
        <f>'Players by Team'!A54</f>
        <v>Sierra Snapp</v>
      </c>
      <c r="B268" s="28"/>
      <c r="C268" s="29"/>
      <c r="D268" s="28"/>
      <c r="E268" s="29"/>
      <c r="F268" s="28"/>
      <c r="G268" s="29"/>
      <c r="H268" s="28"/>
      <c r="I268" s="29"/>
      <c r="J268" s="28"/>
      <c r="K268" s="30">
        <f>SUM(B268:J268)</f>
        <v>0</v>
      </c>
      <c r="L268" s="28"/>
      <c r="M268" s="29"/>
      <c r="N268" s="28"/>
      <c r="O268" s="29"/>
      <c r="P268" s="28"/>
      <c r="Q268" s="29"/>
      <c r="R268" s="28"/>
      <c r="S268" s="29"/>
      <c r="T268" s="28"/>
      <c r="U268" s="31">
        <f>SUM(L268:T268)</f>
        <v>0</v>
      </c>
      <c r="V268" s="32">
        <f>K268+U268</f>
        <v>0</v>
      </c>
    </row>
    <row r="270" spans="1:22" ht="15.75" x14ac:dyDescent="0.25">
      <c r="A270" s="42" t="e">
        <f>'Players by Team'!#REF!</f>
        <v>#REF!</v>
      </c>
      <c r="B270" s="12">
        <v>1</v>
      </c>
      <c r="C270" s="12">
        <v>2</v>
      </c>
      <c r="D270" s="12">
        <v>3</v>
      </c>
      <c r="E270" s="12">
        <v>4</v>
      </c>
      <c r="F270" s="12">
        <v>5</v>
      </c>
      <c r="G270" s="12">
        <v>6</v>
      </c>
      <c r="H270" s="12">
        <v>7</v>
      </c>
      <c r="I270" s="12">
        <v>8</v>
      </c>
      <c r="J270" s="12">
        <v>9</v>
      </c>
      <c r="K270" s="14" t="s">
        <v>18</v>
      </c>
      <c r="L270" s="14">
        <v>10</v>
      </c>
      <c r="M270" s="14">
        <v>11</v>
      </c>
      <c r="N270" s="14">
        <v>12</v>
      </c>
      <c r="O270" s="14">
        <v>13</v>
      </c>
      <c r="P270" s="14">
        <v>14</v>
      </c>
      <c r="Q270" s="14">
        <v>15</v>
      </c>
      <c r="R270" s="14">
        <v>16</v>
      </c>
      <c r="S270" s="14">
        <v>17</v>
      </c>
      <c r="T270" s="14">
        <v>18</v>
      </c>
      <c r="U270" s="14" t="s">
        <v>19</v>
      </c>
      <c r="V270" s="14" t="s">
        <v>2</v>
      </c>
    </row>
    <row r="271" spans="1:22" x14ac:dyDescent="0.2">
      <c r="A271" s="35" t="e">
        <f>'Players by Team'!#REF!</f>
        <v>#REF!</v>
      </c>
      <c r="B271" s="28"/>
      <c r="C271" s="29"/>
      <c r="D271" s="28"/>
      <c r="E271" s="29"/>
      <c r="F271" s="28"/>
      <c r="G271" s="29"/>
      <c r="H271" s="28"/>
      <c r="I271" s="29"/>
      <c r="J271" s="28"/>
      <c r="K271" s="30">
        <f>SUM(B271:J271)</f>
        <v>0</v>
      </c>
      <c r="L271" s="28"/>
      <c r="M271" s="29"/>
      <c r="N271" s="28"/>
      <c r="O271" s="29"/>
      <c r="P271" s="28"/>
      <c r="Q271" s="29"/>
      <c r="R271" s="28"/>
      <c r="S271" s="29"/>
      <c r="T271" s="28"/>
      <c r="U271" s="31">
        <f>SUM(L271:T271)</f>
        <v>0</v>
      </c>
      <c r="V271" s="32">
        <f>K271+U271</f>
        <v>0</v>
      </c>
    </row>
    <row r="272" spans="1:22" x14ac:dyDescent="0.2">
      <c r="A272" s="35" t="e">
        <f>'Players by Team'!#REF!</f>
        <v>#REF!</v>
      </c>
      <c r="B272" s="28"/>
      <c r="C272" s="29"/>
      <c r="D272" s="28"/>
      <c r="E272" s="29"/>
      <c r="F272" s="28"/>
      <c r="G272" s="29"/>
      <c r="H272" s="28"/>
      <c r="I272" s="29"/>
      <c r="J272" s="28"/>
      <c r="K272" s="30">
        <f>SUM(B272:J272)</f>
        <v>0</v>
      </c>
      <c r="L272" s="28"/>
      <c r="M272" s="29"/>
      <c r="N272" s="28"/>
      <c r="O272" s="29"/>
      <c r="P272" s="28"/>
      <c r="Q272" s="29"/>
      <c r="R272" s="28"/>
      <c r="S272" s="29"/>
      <c r="T272" s="28"/>
      <c r="U272" s="31">
        <f>SUM(L272:T272)</f>
        <v>0</v>
      </c>
      <c r="V272" s="32">
        <f>K272+U272</f>
        <v>0</v>
      </c>
    </row>
    <row r="273" spans="1:22" x14ac:dyDescent="0.2">
      <c r="A273" s="35" t="e">
        <f>'Players by Team'!#REF!</f>
        <v>#REF!</v>
      </c>
      <c r="B273" s="28"/>
      <c r="C273" s="29"/>
      <c r="D273" s="28"/>
      <c r="E273" s="29"/>
      <c r="F273" s="28"/>
      <c r="G273" s="29"/>
      <c r="H273" s="28"/>
      <c r="I273" s="29"/>
      <c r="J273" s="28"/>
      <c r="K273" s="30">
        <f>SUM(B273:J273)</f>
        <v>0</v>
      </c>
      <c r="L273" s="28"/>
      <c r="M273" s="29"/>
      <c r="N273" s="28"/>
      <c r="O273" s="29"/>
      <c r="P273" s="28"/>
      <c r="Q273" s="29"/>
      <c r="R273" s="28"/>
      <c r="S273" s="29"/>
      <c r="T273" s="28"/>
      <c r="U273" s="31">
        <f>SUM(L273:T273)</f>
        <v>0</v>
      </c>
      <c r="V273" s="32">
        <f>K273+U273</f>
        <v>0</v>
      </c>
    </row>
    <row r="274" spans="1:22" x14ac:dyDescent="0.2">
      <c r="A274" s="35" t="e">
        <f>'Players by Team'!#REF!</f>
        <v>#REF!</v>
      </c>
      <c r="B274" s="28"/>
      <c r="C274" s="29"/>
      <c r="D274" s="28"/>
      <c r="E274" s="29"/>
      <c r="F274" s="28"/>
      <c r="G274" s="29"/>
      <c r="H274" s="28"/>
      <c r="I274" s="29"/>
      <c r="J274" s="28"/>
      <c r="K274" s="30">
        <f>SUM(B274:J274)</f>
        <v>0</v>
      </c>
      <c r="L274" s="28"/>
      <c r="M274" s="29"/>
      <c r="N274" s="28"/>
      <c r="O274" s="29"/>
      <c r="P274" s="28"/>
      <c r="Q274" s="29"/>
      <c r="R274" s="28"/>
      <c r="S274" s="29"/>
      <c r="T274" s="28"/>
      <c r="U274" s="31">
        <f>SUM(L274:T274)</f>
        <v>0</v>
      </c>
      <c r="V274" s="32">
        <f>K274+U274</f>
        <v>0</v>
      </c>
    </row>
    <row r="275" spans="1:22" x14ac:dyDescent="0.2">
      <c r="A275" s="35" t="e">
        <f>'Players by Team'!#REF!</f>
        <v>#REF!</v>
      </c>
      <c r="B275" s="28"/>
      <c r="C275" s="29"/>
      <c r="D275" s="28"/>
      <c r="E275" s="29"/>
      <c r="F275" s="28"/>
      <c r="G275" s="29"/>
      <c r="H275" s="28"/>
      <c r="I275" s="29"/>
      <c r="J275" s="28"/>
      <c r="K275" s="30">
        <f>SUM(B275:J275)</f>
        <v>0</v>
      </c>
      <c r="L275" s="28"/>
      <c r="M275" s="29"/>
      <c r="N275" s="28"/>
      <c r="O275" s="29"/>
      <c r="P275" s="28"/>
      <c r="Q275" s="29"/>
      <c r="R275" s="28"/>
      <c r="S275" s="29"/>
      <c r="T275" s="28"/>
      <c r="U275" s="31">
        <f>SUM(L275:T275)</f>
        <v>0</v>
      </c>
      <c r="V275" s="32">
        <f>K275+U275</f>
        <v>0</v>
      </c>
    </row>
    <row r="277" spans="1:22" ht="15.75" x14ac:dyDescent="0.25">
      <c r="A277" s="42" t="e">
        <f>'Players by Team'!#REF!</f>
        <v>#REF!</v>
      </c>
      <c r="B277" s="12">
        <v>1</v>
      </c>
      <c r="C277" s="12">
        <v>2</v>
      </c>
      <c r="D277" s="12">
        <v>3</v>
      </c>
      <c r="E277" s="12">
        <v>4</v>
      </c>
      <c r="F277" s="12">
        <v>5</v>
      </c>
      <c r="G277" s="12">
        <v>6</v>
      </c>
      <c r="H277" s="12">
        <v>7</v>
      </c>
      <c r="I277" s="12">
        <v>8</v>
      </c>
      <c r="J277" s="12">
        <v>9</v>
      </c>
      <c r="K277" s="14" t="s">
        <v>18</v>
      </c>
      <c r="L277" s="14">
        <v>10</v>
      </c>
      <c r="M277" s="14">
        <v>11</v>
      </c>
      <c r="N277" s="14">
        <v>12</v>
      </c>
      <c r="O277" s="14">
        <v>13</v>
      </c>
      <c r="P277" s="14">
        <v>14</v>
      </c>
      <c r="Q277" s="14">
        <v>15</v>
      </c>
      <c r="R277" s="14">
        <v>16</v>
      </c>
      <c r="S277" s="14">
        <v>17</v>
      </c>
      <c r="T277" s="14">
        <v>18</v>
      </c>
      <c r="U277" s="14" t="s">
        <v>19</v>
      </c>
      <c r="V277" s="14" t="s">
        <v>2</v>
      </c>
    </row>
    <row r="278" spans="1:22" x14ac:dyDescent="0.2">
      <c r="A278" s="35" t="e">
        <f>'Players by Team'!#REF!</f>
        <v>#REF!</v>
      </c>
      <c r="B278" s="28"/>
      <c r="C278" s="29"/>
      <c r="D278" s="28"/>
      <c r="E278" s="29"/>
      <c r="F278" s="28"/>
      <c r="G278" s="29"/>
      <c r="H278" s="28"/>
      <c r="I278" s="29"/>
      <c r="J278" s="28"/>
      <c r="K278" s="30">
        <f>SUM(B278:J278)</f>
        <v>0</v>
      </c>
      <c r="L278" s="28"/>
      <c r="M278" s="29"/>
      <c r="N278" s="28"/>
      <c r="O278" s="29"/>
      <c r="P278" s="28"/>
      <c r="Q278" s="29"/>
      <c r="R278" s="28"/>
      <c r="S278" s="29"/>
      <c r="T278" s="28"/>
      <c r="U278" s="31">
        <f>SUM(L278:T278)</f>
        <v>0</v>
      </c>
      <c r="V278" s="32">
        <f>K278+U278</f>
        <v>0</v>
      </c>
    </row>
    <row r="279" spans="1:22" x14ac:dyDescent="0.2">
      <c r="A279" s="35" t="e">
        <f>'Players by Team'!#REF!</f>
        <v>#REF!</v>
      </c>
      <c r="B279" s="28"/>
      <c r="C279" s="29"/>
      <c r="D279" s="28"/>
      <c r="E279" s="29"/>
      <c r="F279" s="28"/>
      <c r="G279" s="29"/>
      <c r="H279" s="28"/>
      <c r="I279" s="29"/>
      <c r="J279" s="28"/>
      <c r="K279" s="30">
        <f>SUM(B279:J279)</f>
        <v>0</v>
      </c>
      <c r="L279" s="28"/>
      <c r="M279" s="29"/>
      <c r="N279" s="28"/>
      <c r="O279" s="29"/>
      <c r="P279" s="28"/>
      <c r="Q279" s="29"/>
      <c r="R279" s="28"/>
      <c r="S279" s="29"/>
      <c r="T279" s="28"/>
      <c r="U279" s="31">
        <f>SUM(L279:T279)</f>
        <v>0</v>
      </c>
      <c r="V279" s="32">
        <f>K279+U279</f>
        <v>0</v>
      </c>
    </row>
    <row r="280" spans="1:22" x14ac:dyDescent="0.2">
      <c r="A280" s="35" t="e">
        <f>'Players by Team'!#REF!</f>
        <v>#REF!</v>
      </c>
      <c r="B280" s="28"/>
      <c r="C280" s="29"/>
      <c r="D280" s="28"/>
      <c r="E280" s="29"/>
      <c r="F280" s="28"/>
      <c r="G280" s="29"/>
      <c r="H280" s="28"/>
      <c r="I280" s="29"/>
      <c r="J280" s="28"/>
      <c r="K280" s="30">
        <f>SUM(B280:J280)</f>
        <v>0</v>
      </c>
      <c r="L280" s="28"/>
      <c r="M280" s="29"/>
      <c r="N280" s="28"/>
      <c r="O280" s="29"/>
      <c r="P280" s="28"/>
      <c r="Q280" s="29"/>
      <c r="R280" s="28"/>
      <c r="S280" s="29"/>
      <c r="T280" s="28"/>
      <c r="U280" s="31">
        <f>SUM(L280:T280)</f>
        <v>0</v>
      </c>
      <c r="V280" s="32">
        <f>K280+U280</f>
        <v>0</v>
      </c>
    </row>
    <row r="281" spans="1:22" x14ac:dyDescent="0.2">
      <c r="A281" s="35" t="e">
        <f>'Players by Team'!#REF!</f>
        <v>#REF!</v>
      </c>
      <c r="B281" s="28"/>
      <c r="C281" s="29"/>
      <c r="D281" s="28"/>
      <c r="E281" s="29"/>
      <c r="F281" s="28"/>
      <c r="G281" s="29"/>
      <c r="H281" s="28"/>
      <c r="I281" s="29"/>
      <c r="J281" s="28"/>
      <c r="K281" s="30">
        <f>SUM(B281:J281)</f>
        <v>0</v>
      </c>
      <c r="L281" s="28"/>
      <c r="M281" s="29"/>
      <c r="N281" s="28"/>
      <c r="O281" s="29"/>
      <c r="P281" s="28"/>
      <c r="Q281" s="29"/>
      <c r="R281" s="28"/>
      <c r="S281" s="29"/>
      <c r="T281" s="28"/>
      <c r="U281" s="31">
        <f>SUM(L281:T281)</f>
        <v>0</v>
      </c>
      <c r="V281" s="32">
        <f>K281+U281</f>
        <v>0</v>
      </c>
    </row>
    <row r="282" spans="1:22" x14ac:dyDescent="0.2">
      <c r="A282" s="35" t="e">
        <f>'Players by Team'!#REF!</f>
        <v>#REF!</v>
      </c>
      <c r="B282" s="28"/>
      <c r="C282" s="29"/>
      <c r="D282" s="28"/>
      <c r="E282" s="29"/>
      <c r="F282" s="28"/>
      <c r="G282" s="29"/>
      <c r="H282" s="28"/>
      <c r="I282" s="29"/>
      <c r="J282" s="28"/>
      <c r="K282" s="30">
        <f>SUM(B282:J282)</f>
        <v>0</v>
      </c>
      <c r="L282" s="28"/>
      <c r="M282" s="29"/>
      <c r="N282" s="28"/>
      <c r="O282" s="29"/>
      <c r="P282" s="28"/>
      <c r="Q282" s="29"/>
      <c r="R282" s="28"/>
      <c r="S282" s="29"/>
      <c r="T282" s="28"/>
      <c r="U282" s="31">
        <f>SUM(L282:T282)</f>
        <v>0</v>
      </c>
      <c r="V282" s="32">
        <f>K282+U282</f>
        <v>0</v>
      </c>
    </row>
  </sheetData>
  <sheetProtection selectLockedCells="1" selectUn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299"/>
  <sheetViews>
    <sheetView workbookViewId="0">
      <pane xSplit="1" topLeftCell="B1" activePane="topRight" state="frozen"/>
      <selection pane="topRight" activeCell="X8" sqref="X8"/>
    </sheetView>
  </sheetViews>
  <sheetFormatPr defaultColWidth="8.6640625" defaultRowHeight="15" x14ac:dyDescent="0.2"/>
  <cols>
    <col min="1" max="1" width="27.44140625" style="6" bestFit="1" customWidth="1"/>
    <col min="2" max="8" width="4.6640625" style="6" customWidth="1"/>
    <col min="9" max="9" width="4.6640625" customWidth="1"/>
    <col min="10" max="15" width="4.6640625" style="6" customWidth="1"/>
    <col min="16" max="16" width="4.6640625" customWidth="1"/>
    <col min="17" max="22" width="4.6640625" style="6" customWidth="1"/>
    <col min="23" max="23" width="5" customWidth="1"/>
    <col min="24" max="29" width="4.6640625" customWidth="1"/>
  </cols>
  <sheetData>
    <row r="1" spans="1:29" x14ac:dyDescent="0.2"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4" t="s">
        <v>18</v>
      </c>
      <c r="L1" s="14">
        <v>10</v>
      </c>
      <c r="M1" s="14">
        <v>11</v>
      </c>
      <c r="N1" s="14">
        <v>12</v>
      </c>
      <c r="O1" s="14">
        <v>13</v>
      </c>
      <c r="P1" s="14">
        <v>14</v>
      </c>
      <c r="Q1" s="14">
        <v>15</v>
      </c>
      <c r="R1" s="14">
        <v>16</v>
      </c>
      <c r="S1" s="14">
        <v>17</v>
      </c>
      <c r="T1" s="14">
        <v>18</v>
      </c>
      <c r="U1" s="14" t="s">
        <v>19</v>
      </c>
      <c r="V1" s="14" t="s">
        <v>79</v>
      </c>
    </row>
    <row r="2" spans="1:29" x14ac:dyDescent="0.2">
      <c r="A2" t="s">
        <v>115</v>
      </c>
      <c r="B2" s="28">
        <v>4</v>
      </c>
      <c r="C2" s="29">
        <v>4</v>
      </c>
      <c r="D2" s="28">
        <v>3</v>
      </c>
      <c r="E2" s="29">
        <v>4</v>
      </c>
      <c r="F2" s="28">
        <v>4</v>
      </c>
      <c r="G2" s="29">
        <v>3</v>
      </c>
      <c r="H2" s="28">
        <v>5</v>
      </c>
      <c r="I2" s="29">
        <v>4</v>
      </c>
      <c r="J2" s="28">
        <v>4</v>
      </c>
      <c r="K2" s="30">
        <f>SUM(B2:J2)</f>
        <v>35</v>
      </c>
      <c r="L2" s="28">
        <v>4</v>
      </c>
      <c r="M2" s="29">
        <v>4</v>
      </c>
      <c r="N2" s="28">
        <v>4</v>
      </c>
      <c r="O2" s="29">
        <v>3</v>
      </c>
      <c r="P2" s="28">
        <v>4</v>
      </c>
      <c r="Q2" s="29">
        <v>5</v>
      </c>
      <c r="R2" s="28">
        <v>4</v>
      </c>
      <c r="S2" s="29">
        <v>3</v>
      </c>
      <c r="T2" s="28">
        <v>5</v>
      </c>
      <c r="U2" s="31">
        <f>SUM(L2:T2)</f>
        <v>36</v>
      </c>
      <c r="V2" s="32">
        <f>K2+U2</f>
        <v>71</v>
      </c>
    </row>
    <row r="3" spans="1:29" x14ac:dyDescent="0.2">
      <c r="A3" t="s">
        <v>116</v>
      </c>
      <c r="B3" s="28">
        <v>4</v>
      </c>
      <c r="C3" s="29">
        <v>4</v>
      </c>
      <c r="D3" s="28">
        <v>5</v>
      </c>
      <c r="E3" s="29">
        <v>5</v>
      </c>
      <c r="F3" s="28">
        <v>3</v>
      </c>
      <c r="G3" s="29">
        <v>4</v>
      </c>
      <c r="H3" s="28">
        <v>3</v>
      </c>
      <c r="I3" s="29">
        <v>4</v>
      </c>
      <c r="J3" s="28">
        <v>4</v>
      </c>
      <c r="K3" s="30">
        <f>SUM(B3:J3)</f>
        <v>36</v>
      </c>
      <c r="L3" s="28">
        <v>4</v>
      </c>
      <c r="M3" s="29">
        <v>3</v>
      </c>
      <c r="N3" s="28">
        <v>5</v>
      </c>
      <c r="O3" s="29">
        <v>4</v>
      </c>
      <c r="P3" s="28">
        <v>4</v>
      </c>
      <c r="Q3" s="29">
        <v>5</v>
      </c>
      <c r="R3" s="28">
        <v>3</v>
      </c>
      <c r="S3" s="29">
        <v>4</v>
      </c>
      <c r="T3" s="28">
        <v>4</v>
      </c>
      <c r="U3" s="31">
        <f>SUM(L3:T3)</f>
        <v>36</v>
      </c>
      <c r="V3" s="32">
        <f>K3+U3</f>
        <v>72</v>
      </c>
    </row>
    <row r="5" spans="1:29" ht="15.75" x14ac:dyDescent="0.25">
      <c r="C5" s="134" t="s">
        <v>28</v>
      </c>
      <c r="D5" s="134"/>
      <c r="E5" s="134"/>
      <c r="F5" s="134"/>
      <c r="G5" s="134"/>
      <c r="H5" s="134"/>
      <c r="J5" s="134" t="s">
        <v>21</v>
      </c>
      <c r="K5" s="134"/>
      <c r="L5" s="134"/>
      <c r="M5" s="134"/>
      <c r="N5" s="134"/>
      <c r="O5" s="134"/>
      <c r="Q5" s="134" t="s">
        <v>22</v>
      </c>
      <c r="R5" s="134"/>
      <c r="S5" s="134"/>
      <c r="T5" s="134"/>
      <c r="U5" s="134"/>
      <c r="V5" s="134"/>
      <c r="X5" s="134" t="s">
        <v>80</v>
      </c>
      <c r="Y5" s="134"/>
      <c r="Z5" s="134"/>
      <c r="AA5" s="134"/>
      <c r="AB5" s="134"/>
      <c r="AC5" s="134"/>
    </row>
    <row r="6" spans="1:29" ht="87.75" x14ac:dyDescent="0.2">
      <c r="C6" s="109" t="s">
        <v>81</v>
      </c>
      <c r="D6" s="109" t="s">
        <v>82</v>
      </c>
      <c r="E6" s="109" t="s">
        <v>72</v>
      </c>
      <c r="F6" s="109" t="s">
        <v>73</v>
      </c>
      <c r="G6" s="109" t="s">
        <v>83</v>
      </c>
      <c r="H6" s="109" t="s">
        <v>84</v>
      </c>
      <c r="J6" s="109" t="s">
        <v>81</v>
      </c>
      <c r="K6" s="109" t="s">
        <v>82</v>
      </c>
      <c r="L6" s="109" t="s">
        <v>72</v>
      </c>
      <c r="M6" s="109" t="s">
        <v>73</v>
      </c>
      <c r="N6" s="109" t="s">
        <v>83</v>
      </c>
      <c r="O6" s="109" t="s">
        <v>84</v>
      </c>
      <c r="P6" s="110"/>
      <c r="Q6" s="109" t="s">
        <v>81</v>
      </c>
      <c r="R6" s="109" t="s">
        <v>82</v>
      </c>
      <c r="S6" s="109" t="s">
        <v>72</v>
      </c>
      <c r="T6" s="109" t="s">
        <v>73</v>
      </c>
      <c r="U6" s="109" t="s">
        <v>83</v>
      </c>
      <c r="V6" s="109" t="s">
        <v>84</v>
      </c>
      <c r="W6" s="110"/>
      <c r="X6" s="109" t="s">
        <v>81</v>
      </c>
      <c r="Y6" s="109" t="s">
        <v>82</v>
      </c>
      <c r="Z6" s="109" t="s">
        <v>72</v>
      </c>
      <c r="AA6" s="109" t="s">
        <v>73</v>
      </c>
      <c r="AB6" s="109" t="s">
        <v>83</v>
      </c>
      <c r="AC6" s="109" t="s">
        <v>84</v>
      </c>
    </row>
    <row r="7" spans="1:29" ht="15.75" x14ac:dyDescent="0.25">
      <c r="A7" s="107" t="str">
        <f>'Players by Team'!A1</f>
        <v>ALAMO HEIGHTS BLUE</v>
      </c>
      <c r="B7" s="89"/>
      <c r="C7" s="90">
        <f t="shared" ref="C7:H7" si="0">SUM(C8:C12)</f>
        <v>0</v>
      </c>
      <c r="D7" s="90">
        <f t="shared" si="0"/>
        <v>0</v>
      </c>
      <c r="E7" s="90">
        <f t="shared" si="0"/>
        <v>0</v>
      </c>
      <c r="F7" s="90">
        <f t="shared" si="0"/>
        <v>0</v>
      </c>
      <c r="G7" s="90">
        <f t="shared" si="0"/>
        <v>0</v>
      </c>
      <c r="H7" s="90">
        <f t="shared" si="0"/>
        <v>0</v>
      </c>
      <c r="J7" s="90">
        <f t="shared" ref="J7:O7" si="1">SUM(J8:J12)</f>
        <v>0</v>
      </c>
      <c r="K7" s="90">
        <f t="shared" si="1"/>
        <v>0</v>
      </c>
      <c r="L7" s="90">
        <f t="shared" si="1"/>
        <v>0</v>
      </c>
      <c r="M7" s="90">
        <f t="shared" si="1"/>
        <v>0</v>
      </c>
      <c r="N7" s="90">
        <f t="shared" si="1"/>
        <v>0</v>
      </c>
      <c r="O7" s="90">
        <f t="shared" si="1"/>
        <v>0</v>
      </c>
      <c r="Q7" s="90">
        <f t="shared" ref="Q7:V7" si="2">SUM(Q8:Q12)</f>
        <v>0</v>
      </c>
      <c r="R7" s="90">
        <f t="shared" si="2"/>
        <v>0</v>
      </c>
      <c r="S7" s="90">
        <f t="shared" si="2"/>
        <v>0</v>
      </c>
      <c r="T7" s="90">
        <f t="shared" si="2"/>
        <v>0</v>
      </c>
      <c r="U7" s="90">
        <f t="shared" si="2"/>
        <v>0</v>
      </c>
      <c r="V7" s="90">
        <f t="shared" si="2"/>
        <v>0</v>
      </c>
      <c r="X7" s="90">
        <f t="shared" ref="X7:AC7" si="3">SUM(X8:X12)</f>
        <v>0</v>
      </c>
      <c r="Y7" s="90">
        <f t="shared" si="3"/>
        <v>0</v>
      </c>
      <c r="Z7" s="90">
        <f t="shared" si="3"/>
        <v>0</v>
      </c>
      <c r="AA7" s="90">
        <f t="shared" si="3"/>
        <v>0</v>
      </c>
      <c r="AB7" s="90">
        <f t="shared" si="3"/>
        <v>0</v>
      </c>
      <c r="AC7" s="90">
        <f t="shared" si="3"/>
        <v>0</v>
      </c>
    </row>
    <row r="8" spans="1:29" x14ac:dyDescent="0.2">
      <c r="A8" s="33" t="str">
        <f>'Players by Team'!A2</f>
        <v>Lindsay Lee</v>
      </c>
      <c r="B8" s="91"/>
      <c r="C8" s="99">
        <f>SUM(COUNTIF('Round 1 - HILLS'!B5,"&lt;"&amp;$B$3-1.9))+(COUNTIF('Round 1 - HILLS'!C5,"&lt;"&amp;$C$3-1.9))+(COUNTIF('Round 1 - HILLS'!D5,"&lt;"&amp;$D$3-1.9))+(COUNTIF('Round 1 - HILLS'!E5,"&lt;"&amp;$E$3-1.9))+(COUNTIF('Round 1 - HILLS'!F5,"&lt;"&amp;$F$3-1.9))+(COUNTIF('Round 1 - HILLS'!G5,"&lt;"&amp;$G$3-1.9))+(COUNTIF('Round 1 - HILLS'!H5,"&lt;"&amp;$H$3-1.9))+(COUNTIF('Round 1 - HILLS'!I5,"&lt;"&amp;$I$3-1.9))+(COUNTIF('Round 1 - HILLS'!J5,"&lt;"&amp;$J$3-1.9))+(COUNTIF('Round 1 - HILLS'!L5,"&lt;"&amp;$L$3-1.9))+(COUNTIF('Round 1 - HILLS'!M5,"&lt;"&amp;$M$3-1.9))+(COUNTIF('Round 1 - HILLS'!N5,"&lt;"&amp;$N$3-1.9))+(COUNTIF('Round 1 - HILLS'!O5,"&lt;"&amp;$O$3-1.9))+(COUNTIF('Round 1 - HILLS'!P5,"&lt;"&amp;$P$3-1.9))+(COUNTIF('Round 1 - HILLS'!Q5,"&lt;"&amp;$Q$3-1.9))+(COUNTIF('Round 1 - HILLS'!R5,"&lt;"&amp;$R$3-1.9))+(COUNTIF('Round 1 - HILLS'!S5,"&lt;"&amp;$S$3-1.9))+(COUNTIF('Round 1 - HILLS'!T5,"&lt;"&amp;$T$3-1.9))</f>
        <v>0</v>
      </c>
      <c r="D8" s="100">
        <f>SUM(COUNTIF('Round 1 - HILLS'!B5,"="&amp;$B$3-1))+(COUNTIF('Round 1 - HILLS'!C5,"="&amp;$C$3-1))+(COUNTIF('Round 1 - HILLS'!D5,"="&amp;$D$3-1))+(COUNTIF('Round 1 - HILLS'!E5,"="&amp;$E$3-1))+(COUNTIF('Round 1 - HILLS'!F5,"="&amp;$F$3-1))+(COUNTIF('Round 1 - HILLS'!G5,"="&amp;$G$3-1))+(COUNTIF('Round 1 - HILLS'!H5,"="&amp;$H$3-1))+(COUNTIF('Round 1 - HILLS'!I5,"="&amp;$I$3-1))+(COUNTIF('Round 1 - HILLS'!J5,"="&amp;$J$3-1))+(COUNTIF('Round 1 - HILLS'!L5,"="&amp;$L$3-1))+(COUNTIF('Round 1 - HILLS'!M5,"="&amp;$M$3-1))+(COUNTIF('Round 1 - HILLS'!N5,"="&amp;$N$3-1))+(COUNTIF('Round 1 - HILLS'!O5,"="&amp;$O$3-1))+(COUNTIF('Round 1 - HILLS'!P5,"="&amp;$P$3-1))+(COUNTIF('Round 1 - HILLS'!Q5,"="&amp;$Q$3-1))+(COUNTIF('Round 1 - HILLS'!R5,"="&amp;$R$3-1))+(COUNTIF('Round 1 - HILLS'!S5,"="&amp;$S$3-1))+(COUNTIF('Round 1 - HILLS'!T5,"="&amp;$T$3-1))</f>
        <v>0</v>
      </c>
      <c r="E8" s="100">
        <f>SUM(COUNTIF('Round 1 - HILLS'!B5,"="&amp;$B$3))+(COUNTIF('Round 1 - HILLS'!C5,"="&amp;$C$3))+(COUNTIF('Round 1 - HILLS'!D5,"="&amp;$D$3))+(COUNTIF('Round 1 - HILLS'!E5,"="&amp;$E$3))+(COUNTIF('Round 1 - HILLS'!F5,"="&amp;$F$3))+(COUNTIF('Round 1 - HILLS'!G5,"="&amp;$G$3))+(COUNTIF('Round 1 - HILLS'!H5,"="&amp;$H$3))+(COUNTIF('Round 1 - HILLS'!I5,"="&amp;$I$3))+(COUNTIF('Round 1 - HILLS'!J5,"="&amp;$J$3))+(COUNTIF('Round 1 - HILLS'!L5,"="&amp;$L$3))+(COUNTIF('Round 1 - HILLS'!M5,"="&amp;$M$3))+(COUNTIF('Round 1 - HILLS'!N5,"="&amp;$N$3))+(COUNTIF('Round 1 - HILLS'!O5,"="&amp;$O$3))+(COUNTIF('Round 1 - HILLS'!P5,"="&amp;$P$3))+(COUNTIF('Round 1 - HILLS'!Q5,"="&amp;$Q$3))+(COUNTIF('Round 1 - HILLS'!R5,"="&amp;$R$3))+(COUNTIF('Round 1 - HILLS'!S5,"="&amp;$S$3))+(COUNTIF('Round 1 - HILLS'!T5,"="&amp;$T$3))</f>
        <v>0</v>
      </c>
      <c r="F8" s="100">
        <f>SUM(COUNTIF('Round 1 - HILLS'!B5,"="&amp;$B$3+1))+(COUNTIF('Round 1 - HILLS'!C5,"="&amp;$C$3+1))+(COUNTIF('Round 1 - HILLS'!D5,"="&amp;$D$3+1))+(COUNTIF('Round 1 - HILLS'!E5,"="&amp;$E$3+1))+(COUNTIF('Round 1 - HILLS'!F5,"="&amp;$F$3+1))+(COUNTIF('Round 1 - HILLS'!G5,"="&amp;$G$3+1))+(COUNTIF('Round 1 - HILLS'!H5,"="&amp;$H$3+1))+(COUNTIF('Round 1 - HILLS'!I5,"="&amp;$I$3+1))+(COUNTIF('Round 1 - HILLS'!J5,"="&amp;$J$3+1))+(COUNTIF('Round 1 - HILLS'!L5,"="&amp;$L$3+1))+(COUNTIF('Round 1 - HILLS'!M5,"="&amp;$M$3+1))+(COUNTIF('Round 1 - HILLS'!N5,"="&amp;$N$3+1))+(COUNTIF('Round 1 - HILLS'!O5,"="&amp;$O$3+1))+(COUNTIF('Round 1 - HILLS'!P5,"="&amp;$P$3+1))+(COUNTIF('Round 1 - HILLS'!Q5,"="&amp;$Q$3+1))+(COUNTIF('Round 1 - HILLS'!R5,"="&amp;$R$3+1))+(COUNTIF('Round 1 - HILLS'!S5,"="&amp;$S$3+1))+(COUNTIF('Round 1 - HILLS'!T5,"="&amp;$T$3+1))</f>
        <v>0</v>
      </c>
      <c r="G8" s="100">
        <f>SUM(COUNTIF('Round 1 - HILLS'!B5,"="&amp;$B$3+2))+(COUNTIF('Round 1 - HILLS'!C5,"="&amp;$C$3+2))+(COUNTIF('Round 1 - HILLS'!D5,"="&amp;$D$3+2))+(COUNTIF('Round 1 - HILLS'!E5,"="&amp;$E$3+2))+(COUNTIF('Round 1 - HILLS'!F5,"="&amp;$F$3+2))+(COUNTIF('Round 1 - HILLS'!G5,"="&amp;$G$3+2))+(COUNTIF('Round 1 - HILLS'!H5,"="&amp;$H$3+2))+(COUNTIF('Round 1 - HILLS'!I5,"="&amp;$I$3+2))+(COUNTIF('Round 1 - HILLS'!J5,"="&amp;$J$3+2))+(COUNTIF('Round 1 - HILLS'!L5,"="&amp;$L$3+2))+(COUNTIF('Round 1 - HILLS'!M5,"="&amp;$M$3+2))+(COUNTIF('Round 1 - HILLS'!N5,"="&amp;$N$3+2))+(COUNTIF('Round 1 - HILLS'!O5,"="&amp;$O$3+2))+(COUNTIF('Round 1 - HILLS'!P5,"="&amp;$P$3+2))+(COUNTIF('Round 1 - HILLS'!Q5,"="&amp;$Q$3+2))+(COUNTIF('Round 1 - HILLS'!R5,"="&amp;$R$3+2))+(COUNTIF('Round 1 - HILLS'!S5,"="&amp;$S$3+2))+(COUNTIF('Round 1 - HILLS'!T5,"="&amp;$T$3+2))</f>
        <v>0</v>
      </c>
      <c r="H8" s="100">
        <f>SUM(COUNTIF('Round 1 - HILLS'!B5,"&gt;"&amp;$B$3+2.1))+(COUNTIF('Round 1 - HILLS'!C5,"&gt;"&amp;$C$3+2.1))+(COUNTIF('Round 1 - HILLS'!D5,"&gt;"&amp;$D$3+2.1))+(COUNTIF('Round 1 - HILLS'!E5,"&gt;"&amp;$E$3+2.1))+(COUNTIF('Round 1 - HILLS'!F5,"&gt;"&amp;$F$3+2.1))+(COUNTIF('Round 1 - HILLS'!G5,"&gt;"&amp;$G$3+2.1))+(COUNTIF('Round 1 - HILLS'!H5,"&gt;"&amp;$H$3+2.1))+(COUNTIF('Round 1 - HILLS'!I5,"&gt;"&amp;$I$3+2.1))+(COUNTIF('Round 1 - HILLS'!J5,"&gt;"&amp;$J$3+2.1))+(COUNTIF('Round 1 - HILLS'!L5,"&gt;"&amp;$L$3+2.1))+(COUNTIF('Round 1 - HILLS'!M5,"&gt;"&amp;$M$3+2.1))+(COUNTIF('Round 1 - HILLS'!N5,"&gt;"&amp;$N$3+2.1))+(COUNTIF('Round 1 - HILLS'!O5,"&gt;"&amp;$O$3+2.1))+(COUNTIF('Round 1 - HILLS'!P5,"&gt;"&amp;$P$3+2.1))+(COUNTIF('Round 1 - HILLS'!Q5,"&gt;"&amp;$Q$3+2.1))+(COUNTIF('Round 1 - HILLS'!R5,"&gt;"&amp;$R$3+2.1))+(COUNTIF('Round 1 - HILLS'!S5,"&gt;"&amp;$S$3+2.1))+(COUNTIF('Round 1 - HILLS'!T5,"&gt;"&amp;$T$3+2.1))</f>
        <v>0</v>
      </c>
      <c r="I8" s="77"/>
      <c r="J8" s="99">
        <f>SUM(COUNTIF('Round 2 - RIVER'!B5,"&lt;"&amp;$B$2-1.9))+(COUNTIF('Round 2 - RIVER'!C5,"&lt;"&amp;$C$2-1.9))+(COUNTIF('Round 2 - RIVER'!D5,"&lt;"&amp;$D$2-1.9))+(COUNTIF('Round 2 - RIVER'!E5,"&lt;"&amp;$E$2-1.9))+(COUNTIF('Round 2 - RIVER'!F5,"&lt;"&amp;$F$2-1.9))+(COUNTIF('Round 2 - RIVER'!G5,"&lt;"&amp;$G$2-1.9))+(COUNTIF('Round 2 - RIVER'!H5,"&lt;"&amp;$H$2-1.9))+(COUNTIF('Round 2 - RIVER'!I5,"&lt;"&amp;$I$2-1.9))+(COUNTIF('Round 2 - RIVER'!J5,"&lt;"&amp;$J$2-1.9))+(COUNTIF('Round 2 - RIVER'!L5,"&lt;"&amp;$L$2-1.9))+(COUNTIF('Round 2 - RIVER'!M5,"&lt;"&amp;$M$2-1.9))+(COUNTIF('Round 2 - RIVER'!N5,"&lt;"&amp;$N$2-1.9))+(COUNTIF('Round 2 - RIVER'!O5,"&lt;"&amp;$O$2-1.9))+(COUNTIF('Round 2 - RIVER'!P5,"&lt;"&amp;$P$2-1.9))+(COUNTIF('Round 2 - RIVER'!Q5,"&lt;"&amp;$Q$2-1.9))+(COUNTIF('Round 2 - RIVER'!R5,"&lt;"&amp;$R$2-1.9))+(COUNTIF('Round 2 - RIVER'!S5,"&lt;"&amp;$S$2-1.9))+(COUNTIF('Round 2 - RIVER'!T5,"&lt;"&amp;$T$2-1.9))</f>
        <v>0</v>
      </c>
      <c r="K8" s="100">
        <f>SUM(COUNTIF('Round 2 - RIVER'!B5,"="&amp;$B$2-1))+(COUNTIF('Round 2 - RIVER'!C5,"="&amp;$C$2-1))+(COUNTIF('Round 2 - RIVER'!D5,"="&amp;$D$2-1))+(COUNTIF('Round 2 - RIVER'!E5,"="&amp;$E$2-1))+(COUNTIF('Round 2 - RIVER'!F5,"="&amp;$F$2-1))+(COUNTIF('Round 2 - RIVER'!G5,"="&amp;$G$2-1))+(COUNTIF('Round 2 - RIVER'!H5,"="&amp;$H$2-1))+(COUNTIF('Round 2 - RIVER'!I5,"="&amp;$I$2-1))+(COUNTIF('Round 2 - RIVER'!J5,"="&amp;$J$2-1))+(COUNTIF('Round 2 - RIVER'!L5,"="&amp;$L$2-1))+(COUNTIF('Round 2 - RIVER'!M5,"="&amp;$M$2-1))+(COUNTIF('Round 2 - RIVER'!N5,"="&amp;$N$2-1))+(COUNTIF('Round 2 - RIVER'!O5,"="&amp;$O$2-1))+(COUNTIF('Round 2 - RIVER'!P5,"="&amp;$P$2-1))+(COUNTIF('Round 2 - RIVER'!Q5,"="&amp;$Q$2-1))+(COUNTIF('Round 2 - RIVER'!R5,"="&amp;$R$2-1))+(COUNTIF('Round 2 - RIVER'!S5,"="&amp;$S$2-1))+(COUNTIF('Round 2 - RIVER'!T5,"="&amp;$T$2-1))</f>
        <v>0</v>
      </c>
      <c r="L8" s="100">
        <f>SUM(COUNTIF('Round 2 - RIVER'!B5,"="&amp;$B$2))+(COUNTIF('Round 2 - RIVER'!C5,"="&amp;$C$2))+(COUNTIF('Round 2 - RIVER'!D5,"="&amp;$D$2))+(COUNTIF('Round 2 - RIVER'!E5,"="&amp;$E$2))+(COUNTIF('Round 2 - RIVER'!F5,"="&amp;$F$2))+(COUNTIF('Round 2 - RIVER'!G5,"="&amp;$G$2))+(COUNTIF('Round 2 - RIVER'!H5,"="&amp;$H$2))+(COUNTIF('Round 2 - RIVER'!I5,"="&amp;$I$2))+(COUNTIF('Round 2 - RIVER'!J5,"="&amp;$J$2))+(COUNTIF('Round 2 - RIVER'!L5,"="&amp;$L$2))+(COUNTIF('Round 2 - RIVER'!M5,"="&amp;$M$2))+(COUNTIF('Round 2 - RIVER'!N5,"="&amp;$N$2))+(COUNTIF('Round 2 - RIVER'!O5,"="&amp;$O$2))+(COUNTIF('Round 2 - RIVER'!P5,"="&amp;$P$2))+(COUNTIF('Round 2 - RIVER'!Q5,"="&amp;$Q$2))+(COUNTIF('Round 2 - RIVER'!R5,"="&amp;$R$2))+(COUNTIF('Round 2 - RIVER'!S5,"="&amp;$S$2))+(COUNTIF('Round 2 - RIVER'!T5,"="&amp;$T$2))</f>
        <v>0</v>
      </c>
      <c r="M8" s="100">
        <f>SUM(COUNTIF('Round 2 - RIVER'!B5,"="&amp;$B$2+1))+(COUNTIF('Round 2 - RIVER'!C5,"="&amp;$C$2+1))+(COUNTIF('Round 2 - RIVER'!D5,"="&amp;$D$2+1))+(COUNTIF('Round 2 - RIVER'!E5,"="&amp;$E$2+1))+(COUNTIF('Round 2 - RIVER'!F5,"="&amp;$F$2+1))+(COUNTIF('Round 2 - RIVER'!G5,"="&amp;$G$2+1))+(COUNTIF('Round 2 - RIVER'!H5,"="&amp;$H$2+1))+(COUNTIF('Round 2 - RIVER'!I5,"="&amp;$I$2+1))+(COUNTIF('Round 2 - RIVER'!J5,"="&amp;$J$2+1))+(COUNTIF('Round 2 - RIVER'!L5,"="&amp;$L$2+1))+(COUNTIF('Round 2 - RIVER'!M5,"="&amp;$M$2+1))+(COUNTIF('Round 2 - RIVER'!N5,"="&amp;$N$2+1))+(COUNTIF('Round 2 - RIVER'!O5,"="&amp;$O$2+1))+(COUNTIF('Round 2 - RIVER'!P5,"="&amp;$P$2+1))+(COUNTIF('Round 2 - RIVER'!Q5,"="&amp;$Q$2+1))+(COUNTIF('Round 2 - RIVER'!R5,"="&amp;$R$2+1))+(COUNTIF('Round 2 - RIVER'!S5,"="&amp;$S$2+1))+(COUNTIF('Round 2 - RIVER'!T5,"="&amp;$T$2+1))</f>
        <v>0</v>
      </c>
      <c r="N8" s="100">
        <f>SUM(COUNTIF('Round 2 - RIVER'!B5,"="&amp;$B$2+2))+(COUNTIF('Round 2 - RIVER'!C5,"="&amp;$C$2+2))+(COUNTIF('Round 2 - RIVER'!D5,"="&amp;$D$2+2))+(COUNTIF('Round 2 - RIVER'!E5,"="&amp;$E$2+2))+(COUNTIF('Round 2 - RIVER'!F5,"="&amp;$F$2+2))+(COUNTIF('Round 2 - RIVER'!G5,"="&amp;$G$2+2))+(COUNTIF('Round 2 - RIVER'!H5,"="&amp;$H$2+2))+(COUNTIF('Round 2 - RIVER'!I5,"="&amp;$I$2+2))+(COUNTIF('Round 2 - RIVER'!J5,"="&amp;$J$2+2))+(COUNTIF('Round 2 - RIVER'!L5,"="&amp;$L$2+2))+(COUNTIF('Round 2 - RIVER'!M5,"="&amp;$M$2+2))+(COUNTIF('Round 2 - RIVER'!N5,"="&amp;$N$2+2))+(COUNTIF('Round 2 - RIVER'!O5,"="&amp;$O$2+2))+(COUNTIF('Round 2 - RIVER'!P5,"="&amp;$P$2+2))+(COUNTIF('Round 2 - RIVER'!Q5,"="&amp;$Q$2+2))+(COUNTIF('Round 2 - RIVER'!R5,"="&amp;$R$2+2))+(COUNTIF('Round 2 - RIVER'!S5,"="&amp;$S$2+2))+(COUNTIF('Round 2 - RIVER'!T5,"="&amp;$T$2+2))</f>
        <v>0</v>
      </c>
      <c r="O8" s="100">
        <f>SUM(COUNTIF('Round 2 - RIVER'!B5,"&gt;"&amp;$B$2+2.1))+(COUNTIF('Round 2 - RIVER'!C5,"&gt;"&amp;$C$2+2.1))+(COUNTIF('Round 2 - RIVER'!D5,"&gt;"&amp;$D$2+2.1))+(COUNTIF('Round 2 - RIVER'!E5,"&gt;"&amp;$E$2+2.1))+(COUNTIF('Round 2 - RIVER'!F5,"&gt;"&amp;$F$2+2.1))+(COUNTIF('Round 2 - RIVER'!G5,"&gt;"&amp;$G$2+2.1))+(COUNTIF('Round 2 - RIVER'!H5,"&gt;"&amp;$H$2+2.1))+(COUNTIF('Round 2 - RIVER'!I5,"&gt;"&amp;$I$2+2.1))+(COUNTIF('Round 2 - RIVER'!J5,"&gt;"&amp;$J$2+2.1))+(COUNTIF('Round 2 - RIVER'!L5,"&gt;"&amp;$L$2+2.1))+(COUNTIF('Round 2 - RIVER'!M5,"&gt;"&amp;$M$2+2.1))+(COUNTIF('Round 2 - RIVER'!N5,"&gt;"&amp;$N$2+2.1))+(COUNTIF('Round 2 - RIVER'!O5,"&gt;"&amp;$O$2+2.1))+(COUNTIF('Round 2 - RIVER'!P5,"&gt;"&amp;$P$2+2.1))+(COUNTIF('Round 2 - RIVER'!Q5,"&gt;"&amp;$Q$2+2.1))+(COUNTIF('Round 2 - RIVER'!R5,"&gt;"&amp;$R$2+2.1))+(COUNTIF('Round 2 - RIVER'!S5,"&gt;"&amp;$S$2+2.1))+(COUNTIF('Round 2 - RIVER'!T5,"&gt;"&amp;$T$2+2.1))</f>
        <v>0</v>
      </c>
      <c r="Q8" s="92"/>
      <c r="R8" s="93"/>
      <c r="S8" s="93"/>
      <c r="T8" s="93"/>
      <c r="U8" s="93"/>
      <c r="V8" s="93"/>
      <c r="X8" s="92">
        <f>SUM(C8,J8,Q8)</f>
        <v>0</v>
      </c>
      <c r="Y8" s="93">
        <f t="shared" ref="Y8:AC12" si="4">SUM(D8,K8,R8)</f>
        <v>0</v>
      </c>
      <c r="Z8" s="93">
        <f t="shared" si="4"/>
        <v>0</v>
      </c>
      <c r="AA8" s="93">
        <f t="shared" si="4"/>
        <v>0</v>
      </c>
      <c r="AB8" s="93">
        <f t="shared" si="4"/>
        <v>0</v>
      </c>
      <c r="AC8" s="93">
        <f>SUM(H8,O8,V8)</f>
        <v>0</v>
      </c>
    </row>
    <row r="9" spans="1:29" x14ac:dyDescent="0.2">
      <c r="A9" s="33" t="str">
        <f>'Players by Team'!A3</f>
        <v>Julia Vollmer</v>
      </c>
      <c r="B9" s="91"/>
      <c r="C9" s="105">
        <f>SUM(COUNTIF('Round 1 - HILLS'!B6,"&lt;"&amp;$B$3-1.9))+(COUNTIF('Round 1 - HILLS'!C6,"&lt;"&amp;$C$3-1.9))+(COUNTIF('Round 1 - HILLS'!D6,"&lt;"&amp;$D$3-1.9))+(COUNTIF('Round 1 - HILLS'!E6,"&lt;"&amp;$E$3-1.9))+(COUNTIF('Round 1 - HILLS'!F6,"&lt;"&amp;$F$3-1.9))+(COUNTIF('Round 1 - HILLS'!G6,"&lt;"&amp;$G$3-1.9))+(COUNTIF('Round 1 - HILLS'!H6,"&lt;"&amp;$H$3-1.9))+(COUNTIF('Round 1 - HILLS'!I6,"&lt;"&amp;$I$3-1.9))+(COUNTIF('Round 1 - HILLS'!J6,"&lt;"&amp;$J$3-1.9))+(COUNTIF('Round 1 - HILLS'!L6,"&lt;"&amp;$L$3-1.9))+(COUNTIF('Round 1 - HILLS'!M6,"&lt;"&amp;$M$3-1.9))+(COUNTIF('Round 1 - HILLS'!N6,"&lt;"&amp;$N$3-1.9))+(COUNTIF('Round 1 - HILLS'!O6,"&lt;"&amp;$O$3-1.9))+(COUNTIF('Round 1 - HILLS'!P6,"&lt;"&amp;$P$3-1.9))+(COUNTIF('Round 1 - HILLS'!Q6,"&lt;"&amp;$Q$3-1.9))+(COUNTIF('Round 1 - HILLS'!R6,"&lt;"&amp;$R$3-1.9))+(COUNTIF('Round 1 - HILLS'!S6,"&lt;"&amp;$S$3-1.9))+(COUNTIF('Round 1 - HILLS'!T6,"&lt;"&amp;$T$3-1.9))</f>
        <v>0</v>
      </c>
      <c r="D9" s="106">
        <f>SUM(COUNTIF('Round 1 - HILLS'!B6,"="&amp;$B$3-1))+(COUNTIF('Round 1 - HILLS'!C6,"="&amp;$C$3-1))+(COUNTIF('Round 1 - HILLS'!D6,"="&amp;$D$3-1))+(COUNTIF('Round 1 - HILLS'!E6,"="&amp;$E$3-1))+(COUNTIF('Round 1 - HILLS'!F6,"="&amp;$F$3-1))+(COUNTIF('Round 1 - HILLS'!G6,"="&amp;$G$3-1))+(COUNTIF('Round 1 - HILLS'!H6,"="&amp;$H$3-1))+(COUNTIF('Round 1 - HILLS'!I6,"="&amp;$I$3-1))+(COUNTIF('Round 1 - HILLS'!J6,"="&amp;$J$3-1))+(COUNTIF('Round 1 - HILLS'!L6,"="&amp;$L$3-1))+(COUNTIF('Round 1 - HILLS'!M6,"="&amp;$M$3-1))+(COUNTIF('Round 1 - HILLS'!N6,"="&amp;$N$3-1))+(COUNTIF('Round 1 - HILLS'!O6,"="&amp;$O$3-1))+(COUNTIF('Round 1 - HILLS'!P6,"="&amp;$P$3-1))+(COUNTIF('Round 1 - HILLS'!Q6,"="&amp;$Q$3-1))+(COUNTIF('Round 1 - HILLS'!R6,"="&amp;$R$3-1))+(COUNTIF('Round 1 - HILLS'!S6,"="&amp;$S$3-1))+(COUNTIF('Round 1 - HILLS'!T6,"="&amp;$T$3-1))</f>
        <v>0</v>
      </c>
      <c r="E9" s="106">
        <f>SUM(COUNTIF('Round 1 - HILLS'!B6,"="&amp;$B$3))+(COUNTIF('Round 1 - HILLS'!C6,"="&amp;$C$3))+(COUNTIF('Round 1 - HILLS'!D6,"="&amp;$D$3))+(COUNTIF('Round 1 - HILLS'!E6,"="&amp;$E$3))+(COUNTIF('Round 1 - HILLS'!F6,"="&amp;$F$3))+(COUNTIF('Round 1 - HILLS'!G6,"="&amp;$G$3))+(COUNTIF('Round 1 - HILLS'!H6,"="&amp;$H$3))+(COUNTIF('Round 1 - HILLS'!I6,"="&amp;$I$3))+(COUNTIF('Round 1 - HILLS'!J6,"="&amp;$J$3))+(COUNTIF('Round 1 - HILLS'!L6,"="&amp;$L$3))+(COUNTIF('Round 1 - HILLS'!M6,"="&amp;$M$3))+(COUNTIF('Round 1 - HILLS'!N6,"="&amp;$N$3))+(COUNTIF('Round 1 - HILLS'!O6,"="&amp;$O$3))+(COUNTIF('Round 1 - HILLS'!P6,"="&amp;$P$3))+(COUNTIF('Round 1 - HILLS'!Q6,"="&amp;$Q$3))+(COUNTIF('Round 1 - HILLS'!R6,"="&amp;$R$3))+(COUNTIF('Round 1 - HILLS'!S6,"="&amp;$S$3))+(COUNTIF('Round 1 - HILLS'!T6,"="&amp;$T$3))</f>
        <v>0</v>
      </c>
      <c r="F9" s="106">
        <f>SUM(COUNTIF('Round 1 - HILLS'!B6,"="&amp;$B$3+1))+(COUNTIF('Round 1 - HILLS'!C6,"="&amp;$C$3+1))+(COUNTIF('Round 1 - HILLS'!D6,"="&amp;$D$3+1))+(COUNTIF('Round 1 - HILLS'!E6,"="&amp;$E$3+1))+(COUNTIF('Round 1 - HILLS'!F6,"="&amp;$F$3+1))+(COUNTIF('Round 1 - HILLS'!G6,"="&amp;$G$3+1))+(COUNTIF('Round 1 - HILLS'!H6,"="&amp;$H$3+1))+(COUNTIF('Round 1 - HILLS'!I6,"="&amp;$I$3+1))+(COUNTIF('Round 1 - HILLS'!J6,"="&amp;$J$3+1))+(COUNTIF('Round 1 - HILLS'!L6,"="&amp;$L$3+1))+(COUNTIF('Round 1 - HILLS'!M6,"="&amp;$M$3+1))+(COUNTIF('Round 1 - HILLS'!N6,"="&amp;$N$3+1))+(COUNTIF('Round 1 - HILLS'!O6,"="&amp;$O$3+1))+(COUNTIF('Round 1 - HILLS'!P6,"="&amp;$P$3+1))+(COUNTIF('Round 1 - HILLS'!Q6,"="&amp;$Q$3+1))+(COUNTIF('Round 1 - HILLS'!R6,"="&amp;$R$3+1))+(COUNTIF('Round 1 - HILLS'!S6,"="&amp;$S$3+1))+(COUNTIF('Round 1 - HILLS'!T6,"="&amp;$T$3+1))</f>
        <v>0</v>
      </c>
      <c r="G9" s="106">
        <f>SUM(COUNTIF('Round 1 - HILLS'!B6,"="&amp;$B$3+2))+(COUNTIF('Round 1 - HILLS'!C6,"="&amp;$C$3+2))+(COUNTIF('Round 1 - HILLS'!D6,"="&amp;$D$3+2))+(COUNTIF('Round 1 - HILLS'!E6,"="&amp;$E$3+2))+(COUNTIF('Round 1 - HILLS'!F6,"="&amp;$F$3+2))+(COUNTIF('Round 1 - HILLS'!G6,"="&amp;$G$3+2))+(COUNTIF('Round 1 - HILLS'!H6,"="&amp;$H$3+2))+(COUNTIF('Round 1 - HILLS'!I6,"="&amp;$I$3+2))+(COUNTIF('Round 1 - HILLS'!J6,"="&amp;$J$3+2))+(COUNTIF('Round 1 - HILLS'!L6,"="&amp;$L$3+2))+(COUNTIF('Round 1 - HILLS'!M6,"="&amp;$M$3+2))+(COUNTIF('Round 1 - HILLS'!N6,"="&amp;$N$3+2))+(COUNTIF('Round 1 - HILLS'!O6,"="&amp;$O$3+2))+(COUNTIF('Round 1 - HILLS'!P6,"="&amp;$P$3+2))+(COUNTIF('Round 1 - HILLS'!Q6,"="&amp;$Q$3+2))+(COUNTIF('Round 1 - HILLS'!R6,"="&amp;$R$3+2))+(COUNTIF('Round 1 - HILLS'!S6,"="&amp;$S$3+2))+(COUNTIF('Round 1 - HILLS'!T6,"="&amp;$T$3+2))</f>
        <v>0</v>
      </c>
      <c r="H9" s="106">
        <f>SUM(COUNTIF('Round 1 - HILLS'!B6,"&gt;"&amp;$B$3+2.1))+(COUNTIF('Round 1 - HILLS'!C6,"&gt;"&amp;$C$3+2.1))+(COUNTIF('Round 1 - HILLS'!D6,"&gt;"&amp;$D$3+2.1))+(COUNTIF('Round 1 - HILLS'!E6,"&gt;"&amp;$E$3+2.1))+(COUNTIF('Round 1 - HILLS'!F6,"&gt;"&amp;$F$3+2.1))+(COUNTIF('Round 1 - HILLS'!G6,"&gt;"&amp;$G$3+2.1))+(COUNTIF('Round 1 - HILLS'!H6,"&gt;"&amp;$H$3+2.1))+(COUNTIF('Round 1 - HILLS'!I6,"&gt;"&amp;$I$3+2.1))+(COUNTIF('Round 1 - HILLS'!J6,"&gt;"&amp;$J$3+2.1))+(COUNTIF('Round 1 - HILLS'!L6,"&gt;"&amp;$L$3+2.1))+(COUNTIF('Round 1 - HILLS'!M6,"&gt;"&amp;$M$3+2.1))+(COUNTIF('Round 1 - HILLS'!N6,"&gt;"&amp;$N$3+2.1))+(COUNTIF('Round 1 - HILLS'!O6,"&gt;"&amp;$O$3+2.1))+(COUNTIF('Round 1 - HILLS'!P6,"&gt;"&amp;$P$3+2.1))+(COUNTIF('Round 1 - HILLS'!Q6,"&gt;"&amp;$Q$3+2.1))+(COUNTIF('Round 1 - HILLS'!R6,"&gt;"&amp;$R$3+2.1))+(COUNTIF('Round 1 - HILLS'!S6,"&gt;"&amp;$S$3+2.1))+(COUNTIF('Round 1 - HILLS'!T6,"&gt;"&amp;$T$3+2.1))</f>
        <v>0</v>
      </c>
      <c r="I9" s="77"/>
      <c r="J9" s="105">
        <f>SUM(COUNTIF('Round 2 - RIVER'!B6,"&lt;"&amp;$B$2-1.9))+(COUNTIF('Round 2 - RIVER'!C6,"&lt;"&amp;$C$2-1.9))+(COUNTIF('Round 2 - RIVER'!D6,"&lt;"&amp;$D$2-1.9))+(COUNTIF('Round 2 - RIVER'!E6,"&lt;"&amp;$E$2-1.9))+(COUNTIF('Round 2 - RIVER'!F6,"&lt;"&amp;$F$2-1.9))+(COUNTIF('Round 2 - RIVER'!G6,"&lt;"&amp;$G$2-1.9))+(COUNTIF('Round 2 - RIVER'!H6,"&lt;"&amp;$H$2-1.9))+(COUNTIF('Round 2 - RIVER'!I6,"&lt;"&amp;$I$2-1.9))+(COUNTIF('Round 2 - RIVER'!J6,"&lt;"&amp;$J$2-1.9))+(COUNTIF('Round 2 - RIVER'!L6,"&lt;"&amp;$L$2-1.9))+(COUNTIF('Round 2 - RIVER'!M6,"&lt;"&amp;$M$2-1.9))+(COUNTIF('Round 2 - RIVER'!N6,"&lt;"&amp;$N$2-1.9))+(COUNTIF('Round 2 - RIVER'!O6,"&lt;"&amp;$O$2-1.9))+(COUNTIF('Round 2 - RIVER'!P6,"&lt;"&amp;$P$2-1.9))+(COUNTIF('Round 2 - RIVER'!Q6,"&lt;"&amp;$Q$2-1.9))+(COUNTIF('Round 2 - RIVER'!R6,"&lt;"&amp;$R$2-1.9))+(COUNTIF('Round 2 - RIVER'!S6,"&lt;"&amp;$S$2-1.9))+(COUNTIF('Round 2 - RIVER'!T6,"&lt;"&amp;$T$2-1.9))</f>
        <v>0</v>
      </c>
      <c r="K9" s="106">
        <f>SUM(COUNTIF('Round 2 - RIVER'!B6,"="&amp;$B$2-1))+(COUNTIF('Round 2 - RIVER'!C6,"="&amp;$C$2-1))+(COUNTIF('Round 2 - RIVER'!D6,"="&amp;$D$2-1))+(COUNTIF('Round 2 - RIVER'!E6,"="&amp;$E$2-1))+(COUNTIF('Round 2 - RIVER'!F6,"="&amp;$F$2-1))+(COUNTIF('Round 2 - RIVER'!G6,"="&amp;$G$2-1))+(COUNTIF('Round 2 - RIVER'!H6,"="&amp;$H$2-1))+(COUNTIF('Round 2 - RIVER'!I6,"="&amp;$I$2-1))+(COUNTIF('Round 2 - RIVER'!J6,"="&amp;$J$2-1))+(COUNTIF('Round 2 - RIVER'!L6,"="&amp;$L$2-1))+(COUNTIF('Round 2 - RIVER'!M6,"="&amp;$M$2-1))+(COUNTIF('Round 2 - RIVER'!N6,"="&amp;$N$2-1))+(COUNTIF('Round 2 - RIVER'!O6,"="&amp;$O$2-1))+(COUNTIF('Round 2 - RIVER'!P6,"="&amp;$P$2-1))+(COUNTIF('Round 2 - RIVER'!Q6,"="&amp;$Q$2-1))+(COUNTIF('Round 2 - RIVER'!R6,"="&amp;$R$2-1))+(COUNTIF('Round 2 - RIVER'!S6,"="&amp;$S$2-1))+(COUNTIF('Round 2 - RIVER'!T6,"="&amp;$T$2-1))</f>
        <v>0</v>
      </c>
      <c r="L9" s="106">
        <f>SUM(COUNTIF('Round 2 - RIVER'!B6,"="&amp;$B$2))+(COUNTIF('Round 2 - RIVER'!C6,"="&amp;$C$2))+(COUNTIF('Round 2 - RIVER'!D6,"="&amp;$D$2))+(COUNTIF('Round 2 - RIVER'!E6,"="&amp;$E$2))+(COUNTIF('Round 2 - RIVER'!F6,"="&amp;$F$2))+(COUNTIF('Round 2 - RIVER'!G6,"="&amp;$G$2))+(COUNTIF('Round 2 - RIVER'!H6,"="&amp;$H$2))+(COUNTIF('Round 2 - RIVER'!I6,"="&amp;$I$2))+(COUNTIF('Round 2 - RIVER'!J6,"="&amp;$J$2))+(COUNTIF('Round 2 - RIVER'!L6,"="&amp;$L$2))+(COUNTIF('Round 2 - RIVER'!M6,"="&amp;$M$2))+(COUNTIF('Round 2 - RIVER'!N6,"="&amp;$N$2))+(COUNTIF('Round 2 - RIVER'!O6,"="&amp;$O$2))+(COUNTIF('Round 2 - RIVER'!P6,"="&amp;$P$2))+(COUNTIF('Round 2 - RIVER'!Q6,"="&amp;$Q$2))+(COUNTIF('Round 2 - RIVER'!R6,"="&amp;$R$2))+(COUNTIF('Round 2 - RIVER'!S6,"="&amp;$S$2))+(COUNTIF('Round 2 - RIVER'!T6,"="&amp;$T$2))</f>
        <v>0</v>
      </c>
      <c r="M9" s="106">
        <f>SUM(COUNTIF('Round 2 - RIVER'!B6,"="&amp;$B$2+1))+(COUNTIF('Round 2 - RIVER'!C6,"="&amp;$C$2+1))+(COUNTIF('Round 2 - RIVER'!D6,"="&amp;$D$2+1))+(COUNTIF('Round 2 - RIVER'!E6,"="&amp;$E$2+1))+(COUNTIF('Round 2 - RIVER'!F6,"="&amp;$F$2+1))+(COUNTIF('Round 2 - RIVER'!G6,"="&amp;$G$2+1))+(COUNTIF('Round 2 - RIVER'!H6,"="&amp;$H$2+1))+(COUNTIF('Round 2 - RIVER'!I6,"="&amp;$I$2+1))+(COUNTIF('Round 2 - RIVER'!J6,"="&amp;$J$2+1))+(COUNTIF('Round 2 - RIVER'!L6,"="&amp;$L$2+1))+(COUNTIF('Round 2 - RIVER'!M6,"="&amp;$M$2+1))+(COUNTIF('Round 2 - RIVER'!N6,"="&amp;$N$2+1))+(COUNTIF('Round 2 - RIVER'!O6,"="&amp;$O$2+1))+(COUNTIF('Round 2 - RIVER'!P6,"="&amp;$P$2+1))+(COUNTIF('Round 2 - RIVER'!Q6,"="&amp;$Q$2+1))+(COUNTIF('Round 2 - RIVER'!R6,"="&amp;$R$2+1))+(COUNTIF('Round 2 - RIVER'!S6,"="&amp;$S$2+1))+(COUNTIF('Round 2 - RIVER'!T6,"="&amp;$T$2+1))</f>
        <v>0</v>
      </c>
      <c r="N9" s="106">
        <f>SUM(COUNTIF('Round 2 - RIVER'!B6,"="&amp;$B$2+2))+(COUNTIF('Round 2 - RIVER'!C6,"="&amp;$C$2+2))+(COUNTIF('Round 2 - RIVER'!D6,"="&amp;$D$2+2))+(COUNTIF('Round 2 - RIVER'!E6,"="&amp;$E$2+2))+(COUNTIF('Round 2 - RIVER'!F6,"="&amp;$F$2+2))+(COUNTIF('Round 2 - RIVER'!G6,"="&amp;$G$2+2))+(COUNTIF('Round 2 - RIVER'!H6,"="&amp;$H$2+2))+(COUNTIF('Round 2 - RIVER'!I6,"="&amp;$I$2+2))+(COUNTIF('Round 2 - RIVER'!J6,"="&amp;$J$2+2))+(COUNTIF('Round 2 - RIVER'!L6,"="&amp;$L$2+2))+(COUNTIF('Round 2 - RIVER'!M6,"="&amp;$M$2+2))+(COUNTIF('Round 2 - RIVER'!N6,"="&amp;$N$2+2))+(COUNTIF('Round 2 - RIVER'!O6,"="&amp;$O$2+2))+(COUNTIF('Round 2 - RIVER'!P6,"="&amp;$P$2+2))+(COUNTIF('Round 2 - RIVER'!Q6,"="&amp;$Q$2+2))+(COUNTIF('Round 2 - RIVER'!R6,"="&amp;$R$2+2))+(COUNTIF('Round 2 - RIVER'!S6,"="&amp;$S$2+2))+(COUNTIF('Round 2 - RIVER'!T6,"="&amp;$T$2+2))</f>
        <v>0</v>
      </c>
      <c r="O9" s="106">
        <f>SUM(COUNTIF('Round 2 - RIVER'!B6,"&gt;"&amp;$B$2+2.1))+(COUNTIF('Round 2 - RIVER'!C6,"&gt;"&amp;$C$2+2.1))+(COUNTIF('Round 2 - RIVER'!D6,"&gt;"&amp;$D$2+2.1))+(COUNTIF('Round 2 - RIVER'!E6,"&gt;"&amp;$E$2+2.1))+(COUNTIF('Round 2 - RIVER'!F6,"&gt;"&amp;$F$2+2.1))+(COUNTIF('Round 2 - RIVER'!G6,"&gt;"&amp;$G$2+2.1))+(COUNTIF('Round 2 - RIVER'!H6,"&gt;"&amp;$H$2+2.1))+(COUNTIF('Round 2 - RIVER'!I6,"&gt;"&amp;$I$2+2.1))+(COUNTIF('Round 2 - RIVER'!J6,"&gt;"&amp;$J$2+2.1))+(COUNTIF('Round 2 - RIVER'!L6,"&gt;"&amp;$L$2+2.1))+(COUNTIF('Round 2 - RIVER'!M6,"&gt;"&amp;$M$2+2.1))+(COUNTIF('Round 2 - RIVER'!N6,"&gt;"&amp;$N$2+2.1))+(COUNTIF('Round 2 - RIVER'!O6,"&gt;"&amp;$O$2+2.1))+(COUNTIF('Round 2 - RIVER'!P6,"&gt;"&amp;$P$2+2.1))+(COUNTIF('Round 2 - RIVER'!Q6,"&gt;"&amp;$Q$2+2.1))+(COUNTIF('Round 2 - RIVER'!R6,"&gt;"&amp;$R$2+2.1))+(COUNTIF('Round 2 - RIVER'!S6,"&gt;"&amp;$S$2+2.1))+(COUNTIF('Round 2 - RIVER'!T6,"&gt;"&amp;$T$2+2.1))</f>
        <v>0</v>
      </c>
      <c r="Q9" s="94"/>
      <c r="R9" s="94"/>
      <c r="S9" s="94"/>
      <c r="T9" s="94"/>
      <c r="U9" s="94"/>
      <c r="V9" s="94"/>
      <c r="X9" s="99">
        <f t="shared" ref="X9:X12" si="5">SUM(C9,J9,Q9)</f>
        <v>0</v>
      </c>
      <c r="Y9" s="100">
        <f t="shared" si="4"/>
        <v>0</v>
      </c>
      <c r="Z9" s="100">
        <f t="shared" si="4"/>
        <v>0</v>
      </c>
      <c r="AA9" s="100">
        <f t="shared" si="4"/>
        <v>0</v>
      </c>
      <c r="AB9" s="100">
        <f t="shared" si="4"/>
        <v>0</v>
      </c>
      <c r="AC9" s="100">
        <f t="shared" si="4"/>
        <v>0</v>
      </c>
    </row>
    <row r="10" spans="1:29" x14ac:dyDescent="0.2">
      <c r="A10" s="33" t="str">
        <f>'Players by Team'!A4</f>
        <v>Elizabeth Whalen</v>
      </c>
      <c r="B10" s="91"/>
      <c r="C10" s="99">
        <f>SUM(COUNTIF('Round 1 - HILLS'!B7,"&lt;"&amp;$B$3-1.9))+(COUNTIF('Round 1 - HILLS'!C7,"&lt;"&amp;$C$3-1.9))+(COUNTIF('Round 1 - HILLS'!D7,"&lt;"&amp;$D$3-1.9))+(COUNTIF('Round 1 - HILLS'!E7,"&lt;"&amp;$E$3-1.9))+(COUNTIF('Round 1 - HILLS'!F7,"&lt;"&amp;$F$3-1.9))+(COUNTIF('Round 1 - HILLS'!G7,"&lt;"&amp;$G$3-1.9))+(COUNTIF('Round 1 - HILLS'!H7,"&lt;"&amp;$H$3-1.9))+(COUNTIF('Round 1 - HILLS'!I7,"&lt;"&amp;$I$3-1.9))+(COUNTIF('Round 1 - HILLS'!J7,"&lt;"&amp;$J$3-1.9))+(COUNTIF('Round 1 - HILLS'!L7,"&lt;"&amp;$L$3-1.9))+(COUNTIF('Round 1 - HILLS'!M7,"&lt;"&amp;$M$3-1.9))+(COUNTIF('Round 1 - HILLS'!N7,"&lt;"&amp;$N$3-1.9))+(COUNTIF('Round 1 - HILLS'!O7,"&lt;"&amp;$O$3-1.9))+(COUNTIF('Round 1 - HILLS'!P7,"&lt;"&amp;$P$3-1.9))+(COUNTIF('Round 1 - HILLS'!Q7,"&lt;"&amp;$Q$3-1.9))+(COUNTIF('Round 1 - HILLS'!R7,"&lt;"&amp;$R$3-1.9))+(COUNTIF('Round 1 - HILLS'!S7,"&lt;"&amp;$S$3-1.9))+(COUNTIF('Round 1 - HILLS'!T7,"&lt;"&amp;$T$3-1.9))</f>
        <v>0</v>
      </c>
      <c r="D10" s="100">
        <f>SUM(COUNTIF('Round 1 - HILLS'!B7,"="&amp;$B$3-1))+(COUNTIF('Round 1 - HILLS'!C7,"="&amp;$C$3-1))+(COUNTIF('Round 1 - HILLS'!D7,"="&amp;$D$3-1))+(COUNTIF('Round 1 - HILLS'!E7,"="&amp;$E$3-1))+(COUNTIF('Round 1 - HILLS'!F7,"="&amp;$F$3-1))+(COUNTIF('Round 1 - HILLS'!G7,"="&amp;$G$3-1))+(COUNTIF('Round 1 - HILLS'!H7,"="&amp;$H$3-1))+(COUNTIF('Round 1 - HILLS'!I7,"="&amp;$I$3-1))+(COUNTIF('Round 1 - HILLS'!J7,"="&amp;$J$3-1))+(COUNTIF('Round 1 - HILLS'!L7,"="&amp;$L$3-1))+(COUNTIF('Round 1 - HILLS'!M7,"="&amp;$M$3-1))+(COUNTIF('Round 1 - HILLS'!N7,"="&amp;$N$3-1))+(COUNTIF('Round 1 - HILLS'!O7,"="&amp;$O$3-1))+(COUNTIF('Round 1 - HILLS'!P7,"="&amp;$P$3-1))+(COUNTIF('Round 1 - HILLS'!Q7,"="&amp;$Q$3-1))+(COUNTIF('Round 1 - HILLS'!R7,"="&amp;$R$3-1))+(COUNTIF('Round 1 - HILLS'!S7,"="&amp;$S$3-1))+(COUNTIF('Round 1 - HILLS'!T7,"="&amp;$T$3-1))</f>
        <v>0</v>
      </c>
      <c r="E10" s="100">
        <f>SUM(COUNTIF('Round 1 - HILLS'!B7,"="&amp;$B$3))+(COUNTIF('Round 1 - HILLS'!C7,"="&amp;$C$3))+(COUNTIF('Round 1 - HILLS'!D7,"="&amp;$D$3))+(COUNTIF('Round 1 - HILLS'!E7,"="&amp;$E$3))+(COUNTIF('Round 1 - HILLS'!F7,"="&amp;$F$3))+(COUNTIF('Round 1 - HILLS'!G7,"="&amp;$G$3))+(COUNTIF('Round 1 - HILLS'!H7,"="&amp;$H$3))+(COUNTIF('Round 1 - HILLS'!I7,"="&amp;$I$3))+(COUNTIF('Round 1 - HILLS'!J7,"="&amp;$J$3))+(COUNTIF('Round 1 - HILLS'!L7,"="&amp;$L$3))+(COUNTIF('Round 1 - HILLS'!M7,"="&amp;$M$3))+(COUNTIF('Round 1 - HILLS'!N7,"="&amp;$N$3))+(COUNTIF('Round 1 - HILLS'!O7,"="&amp;$O$3))+(COUNTIF('Round 1 - HILLS'!P7,"="&amp;$P$3))+(COUNTIF('Round 1 - HILLS'!Q7,"="&amp;$Q$3))+(COUNTIF('Round 1 - HILLS'!R7,"="&amp;$R$3))+(COUNTIF('Round 1 - HILLS'!S7,"="&amp;$S$3))+(COUNTIF('Round 1 - HILLS'!T7,"="&amp;$T$3))</f>
        <v>0</v>
      </c>
      <c r="F10" s="100">
        <f>SUM(COUNTIF('Round 1 - HILLS'!B7,"="&amp;$B$3+1))+(COUNTIF('Round 1 - HILLS'!C7,"="&amp;$C$3+1))+(COUNTIF('Round 1 - HILLS'!D7,"="&amp;$D$3+1))+(COUNTIF('Round 1 - HILLS'!E7,"="&amp;$E$3+1))+(COUNTIF('Round 1 - HILLS'!F7,"="&amp;$F$3+1))+(COUNTIF('Round 1 - HILLS'!G7,"="&amp;$G$3+1))+(COUNTIF('Round 1 - HILLS'!H7,"="&amp;$H$3+1))+(COUNTIF('Round 1 - HILLS'!I7,"="&amp;$I$3+1))+(COUNTIF('Round 1 - HILLS'!J7,"="&amp;$J$3+1))+(COUNTIF('Round 1 - HILLS'!L7,"="&amp;$L$3+1))+(COUNTIF('Round 1 - HILLS'!M7,"="&amp;$M$3+1))+(COUNTIF('Round 1 - HILLS'!N7,"="&amp;$N$3+1))+(COUNTIF('Round 1 - HILLS'!O7,"="&amp;$O$3+1))+(COUNTIF('Round 1 - HILLS'!P7,"="&amp;$P$3+1))+(COUNTIF('Round 1 - HILLS'!Q7,"="&amp;$Q$3+1))+(COUNTIF('Round 1 - HILLS'!R7,"="&amp;$R$3+1))+(COUNTIF('Round 1 - HILLS'!S7,"="&amp;$S$3+1))+(COUNTIF('Round 1 - HILLS'!T7,"="&amp;$T$3+1))</f>
        <v>0</v>
      </c>
      <c r="G10" s="100">
        <f>SUM(COUNTIF('Round 1 - HILLS'!B7,"="&amp;$B$3+2))+(COUNTIF('Round 1 - HILLS'!C7,"="&amp;$C$3+2))+(COUNTIF('Round 1 - HILLS'!D7,"="&amp;$D$3+2))+(COUNTIF('Round 1 - HILLS'!E7,"="&amp;$E$3+2))+(COUNTIF('Round 1 - HILLS'!F7,"="&amp;$F$3+2))+(COUNTIF('Round 1 - HILLS'!G7,"="&amp;$G$3+2))+(COUNTIF('Round 1 - HILLS'!H7,"="&amp;$H$3+2))+(COUNTIF('Round 1 - HILLS'!I7,"="&amp;$I$3+2))+(COUNTIF('Round 1 - HILLS'!J7,"="&amp;$J$3+2))+(COUNTIF('Round 1 - HILLS'!L7,"="&amp;$L$3+2))+(COUNTIF('Round 1 - HILLS'!M7,"="&amp;$M$3+2))+(COUNTIF('Round 1 - HILLS'!N7,"="&amp;$N$3+2))+(COUNTIF('Round 1 - HILLS'!O7,"="&amp;$O$3+2))+(COUNTIF('Round 1 - HILLS'!P7,"="&amp;$P$3+2))+(COUNTIF('Round 1 - HILLS'!Q7,"="&amp;$Q$3+2))+(COUNTIF('Round 1 - HILLS'!R7,"="&amp;$R$3+2))+(COUNTIF('Round 1 - HILLS'!S7,"="&amp;$S$3+2))+(COUNTIF('Round 1 - HILLS'!T7,"="&amp;$T$3+2))</f>
        <v>0</v>
      </c>
      <c r="H10" s="100">
        <f>SUM(COUNTIF('Round 1 - HILLS'!B7,"&gt;"&amp;$B$3+2.1))+(COUNTIF('Round 1 - HILLS'!C7,"&gt;"&amp;$C$3+2.1))+(COUNTIF('Round 1 - HILLS'!D7,"&gt;"&amp;$D$3+2.1))+(COUNTIF('Round 1 - HILLS'!E7,"&gt;"&amp;$E$3+2.1))+(COUNTIF('Round 1 - HILLS'!F7,"&gt;"&amp;$F$3+2.1))+(COUNTIF('Round 1 - HILLS'!G7,"&gt;"&amp;$G$3+2.1))+(COUNTIF('Round 1 - HILLS'!H7,"&gt;"&amp;$H$3+2.1))+(COUNTIF('Round 1 - HILLS'!I7,"&gt;"&amp;$I$3+2.1))+(COUNTIF('Round 1 - HILLS'!J7,"&gt;"&amp;$J$3+2.1))+(COUNTIF('Round 1 - HILLS'!L7,"&gt;"&amp;$L$3+2.1))+(COUNTIF('Round 1 - HILLS'!M7,"&gt;"&amp;$M$3+2.1))+(COUNTIF('Round 1 - HILLS'!N7,"&gt;"&amp;$N$3+2.1))+(COUNTIF('Round 1 - HILLS'!O7,"&gt;"&amp;$O$3+2.1))+(COUNTIF('Round 1 - HILLS'!P7,"&gt;"&amp;$P$3+2.1))+(COUNTIF('Round 1 - HILLS'!Q7,"&gt;"&amp;$Q$3+2.1))+(COUNTIF('Round 1 - HILLS'!R7,"&gt;"&amp;$R$3+2.1))+(COUNTIF('Round 1 - HILLS'!S7,"&gt;"&amp;$S$3+2.1))+(COUNTIF('Round 1 - HILLS'!T7,"&gt;"&amp;$T$3+2.1))</f>
        <v>0</v>
      </c>
      <c r="I10" s="77"/>
      <c r="J10" s="99">
        <f>SUM(COUNTIF('Round 2 - RIVER'!B7,"&lt;"&amp;$B$2-1.9))+(COUNTIF('Round 2 - RIVER'!C7,"&lt;"&amp;$C$2-1.9))+(COUNTIF('Round 2 - RIVER'!D7,"&lt;"&amp;$D$2-1.9))+(COUNTIF('Round 2 - RIVER'!E7,"&lt;"&amp;$E$2-1.9))+(COUNTIF('Round 2 - RIVER'!F7,"&lt;"&amp;$F$2-1.9))+(COUNTIF('Round 2 - RIVER'!G7,"&lt;"&amp;$G$2-1.9))+(COUNTIF('Round 2 - RIVER'!H7,"&lt;"&amp;$H$2-1.9))+(COUNTIF('Round 2 - RIVER'!I7,"&lt;"&amp;$I$2-1.9))+(COUNTIF('Round 2 - RIVER'!J7,"&lt;"&amp;$J$2-1.9))+(COUNTIF('Round 2 - RIVER'!L7,"&lt;"&amp;$L$2-1.9))+(COUNTIF('Round 2 - RIVER'!M7,"&lt;"&amp;$M$2-1.9))+(COUNTIF('Round 2 - RIVER'!N7,"&lt;"&amp;$N$2-1.9))+(COUNTIF('Round 2 - RIVER'!O7,"&lt;"&amp;$O$2-1.9))+(COUNTIF('Round 2 - RIVER'!P7,"&lt;"&amp;$P$2-1.9))+(COUNTIF('Round 2 - RIVER'!Q7,"&lt;"&amp;$Q$2-1.9))+(COUNTIF('Round 2 - RIVER'!R7,"&lt;"&amp;$R$2-1.9))+(COUNTIF('Round 2 - RIVER'!S7,"&lt;"&amp;$S$2-1.9))+(COUNTIF('Round 2 - RIVER'!T7,"&lt;"&amp;$T$2-1.9))</f>
        <v>0</v>
      </c>
      <c r="K10" s="100">
        <f>SUM(COUNTIF('Round 2 - RIVER'!B7,"="&amp;$B$2-1))+(COUNTIF('Round 2 - RIVER'!C7,"="&amp;$C$2-1))+(COUNTIF('Round 2 - RIVER'!D7,"="&amp;$D$2-1))+(COUNTIF('Round 2 - RIVER'!E7,"="&amp;$E$2-1))+(COUNTIF('Round 2 - RIVER'!F7,"="&amp;$F$2-1))+(COUNTIF('Round 2 - RIVER'!G7,"="&amp;$G$2-1))+(COUNTIF('Round 2 - RIVER'!H7,"="&amp;$H$2-1))+(COUNTIF('Round 2 - RIVER'!I7,"="&amp;$I$2-1))+(COUNTIF('Round 2 - RIVER'!J7,"="&amp;$J$2-1))+(COUNTIF('Round 2 - RIVER'!L7,"="&amp;$L$2-1))+(COUNTIF('Round 2 - RIVER'!M7,"="&amp;$M$2-1))+(COUNTIF('Round 2 - RIVER'!N7,"="&amp;$N$2-1))+(COUNTIF('Round 2 - RIVER'!O7,"="&amp;$O$2-1))+(COUNTIF('Round 2 - RIVER'!P7,"="&amp;$P$2-1))+(COUNTIF('Round 2 - RIVER'!Q7,"="&amp;$Q$2-1))+(COUNTIF('Round 2 - RIVER'!R7,"="&amp;$R$2-1))+(COUNTIF('Round 2 - RIVER'!S7,"="&amp;$S$2-1))+(COUNTIF('Round 2 - RIVER'!T7,"="&amp;$T$2-1))</f>
        <v>0</v>
      </c>
      <c r="L10" s="100">
        <f>SUM(COUNTIF('Round 2 - RIVER'!B7,"="&amp;$B$2))+(COUNTIF('Round 2 - RIVER'!C7,"="&amp;$C$2))+(COUNTIF('Round 2 - RIVER'!D7,"="&amp;$D$2))+(COUNTIF('Round 2 - RIVER'!E7,"="&amp;$E$2))+(COUNTIF('Round 2 - RIVER'!F7,"="&amp;$F$2))+(COUNTIF('Round 2 - RIVER'!G7,"="&amp;$G$2))+(COUNTIF('Round 2 - RIVER'!H7,"="&amp;$H$2))+(COUNTIF('Round 2 - RIVER'!I7,"="&amp;$I$2))+(COUNTIF('Round 2 - RIVER'!J7,"="&amp;$J$2))+(COUNTIF('Round 2 - RIVER'!L7,"="&amp;$L$2))+(COUNTIF('Round 2 - RIVER'!M7,"="&amp;$M$2))+(COUNTIF('Round 2 - RIVER'!N7,"="&amp;$N$2))+(COUNTIF('Round 2 - RIVER'!O7,"="&amp;$O$2))+(COUNTIF('Round 2 - RIVER'!P7,"="&amp;$P$2))+(COUNTIF('Round 2 - RIVER'!Q7,"="&amp;$Q$2))+(COUNTIF('Round 2 - RIVER'!R7,"="&amp;$R$2))+(COUNTIF('Round 2 - RIVER'!S7,"="&amp;$S$2))+(COUNTIF('Round 2 - RIVER'!T7,"="&amp;$T$2))</f>
        <v>0</v>
      </c>
      <c r="M10" s="100">
        <f>SUM(COUNTIF('Round 2 - RIVER'!B7,"="&amp;$B$2+1))+(COUNTIF('Round 2 - RIVER'!C7,"="&amp;$C$2+1))+(COUNTIF('Round 2 - RIVER'!D7,"="&amp;$D$2+1))+(COUNTIF('Round 2 - RIVER'!E7,"="&amp;$E$2+1))+(COUNTIF('Round 2 - RIVER'!F7,"="&amp;$F$2+1))+(COUNTIF('Round 2 - RIVER'!G7,"="&amp;$G$2+1))+(COUNTIF('Round 2 - RIVER'!H7,"="&amp;$H$2+1))+(COUNTIF('Round 2 - RIVER'!I7,"="&amp;$I$2+1))+(COUNTIF('Round 2 - RIVER'!J7,"="&amp;$J$2+1))+(COUNTIF('Round 2 - RIVER'!L7,"="&amp;$L$2+1))+(COUNTIF('Round 2 - RIVER'!M7,"="&amp;$M$2+1))+(COUNTIF('Round 2 - RIVER'!N7,"="&amp;$N$2+1))+(COUNTIF('Round 2 - RIVER'!O7,"="&amp;$O$2+1))+(COUNTIF('Round 2 - RIVER'!P7,"="&amp;$P$2+1))+(COUNTIF('Round 2 - RIVER'!Q7,"="&amp;$Q$2+1))+(COUNTIF('Round 2 - RIVER'!R7,"="&amp;$R$2+1))+(COUNTIF('Round 2 - RIVER'!S7,"="&amp;$S$2+1))+(COUNTIF('Round 2 - RIVER'!T7,"="&amp;$T$2+1))</f>
        <v>0</v>
      </c>
      <c r="N10" s="100">
        <f>SUM(COUNTIF('Round 2 - RIVER'!B7,"="&amp;$B$2+2))+(COUNTIF('Round 2 - RIVER'!C7,"="&amp;$C$2+2))+(COUNTIF('Round 2 - RIVER'!D7,"="&amp;$D$2+2))+(COUNTIF('Round 2 - RIVER'!E7,"="&amp;$E$2+2))+(COUNTIF('Round 2 - RIVER'!F7,"="&amp;$F$2+2))+(COUNTIF('Round 2 - RIVER'!G7,"="&amp;$G$2+2))+(COUNTIF('Round 2 - RIVER'!H7,"="&amp;$H$2+2))+(COUNTIF('Round 2 - RIVER'!I7,"="&amp;$I$2+2))+(COUNTIF('Round 2 - RIVER'!J7,"="&amp;$J$2+2))+(COUNTIF('Round 2 - RIVER'!L7,"="&amp;$L$2+2))+(COUNTIF('Round 2 - RIVER'!M7,"="&amp;$M$2+2))+(COUNTIF('Round 2 - RIVER'!N7,"="&amp;$N$2+2))+(COUNTIF('Round 2 - RIVER'!O7,"="&amp;$O$2+2))+(COUNTIF('Round 2 - RIVER'!P7,"="&amp;$P$2+2))+(COUNTIF('Round 2 - RIVER'!Q7,"="&amp;$Q$2+2))+(COUNTIF('Round 2 - RIVER'!R7,"="&amp;$R$2+2))+(COUNTIF('Round 2 - RIVER'!S7,"="&amp;$S$2+2))+(COUNTIF('Round 2 - RIVER'!T7,"="&amp;$T$2+2))</f>
        <v>0</v>
      </c>
      <c r="O10" s="100">
        <f>SUM(COUNTIF('Round 2 - RIVER'!B7,"&gt;"&amp;$B$2+2.1))+(COUNTIF('Round 2 - RIVER'!C7,"&gt;"&amp;$C$2+2.1))+(COUNTIF('Round 2 - RIVER'!D7,"&gt;"&amp;$D$2+2.1))+(COUNTIF('Round 2 - RIVER'!E7,"&gt;"&amp;$E$2+2.1))+(COUNTIF('Round 2 - RIVER'!F7,"&gt;"&amp;$F$2+2.1))+(COUNTIF('Round 2 - RIVER'!G7,"&gt;"&amp;$G$2+2.1))+(COUNTIF('Round 2 - RIVER'!H7,"&gt;"&amp;$H$2+2.1))+(COUNTIF('Round 2 - RIVER'!I7,"&gt;"&amp;$I$2+2.1))+(COUNTIF('Round 2 - RIVER'!J7,"&gt;"&amp;$J$2+2.1))+(COUNTIF('Round 2 - RIVER'!L7,"&gt;"&amp;$L$2+2.1))+(COUNTIF('Round 2 - RIVER'!M7,"&gt;"&amp;$M$2+2.1))+(COUNTIF('Round 2 - RIVER'!N7,"&gt;"&amp;$N$2+2.1))+(COUNTIF('Round 2 - RIVER'!O7,"&gt;"&amp;$O$2+2.1))+(COUNTIF('Round 2 - RIVER'!P7,"&gt;"&amp;$P$2+2.1))+(COUNTIF('Round 2 - RIVER'!Q7,"&gt;"&amp;$Q$2+2.1))+(COUNTIF('Round 2 - RIVER'!R7,"&gt;"&amp;$R$2+2.1))+(COUNTIF('Round 2 - RIVER'!S7,"&gt;"&amp;$S$2+2.1))+(COUNTIF('Round 2 - RIVER'!T7,"&gt;"&amp;$T$2+2.1))</f>
        <v>0</v>
      </c>
      <c r="Q10" s="92"/>
      <c r="R10" s="93"/>
      <c r="S10" s="93"/>
      <c r="T10" s="93"/>
      <c r="U10" s="93"/>
      <c r="V10" s="93"/>
      <c r="X10" s="92">
        <f t="shared" si="5"/>
        <v>0</v>
      </c>
      <c r="Y10" s="93">
        <f t="shared" si="4"/>
        <v>0</v>
      </c>
      <c r="Z10" s="93">
        <f t="shared" si="4"/>
        <v>0</v>
      </c>
      <c r="AA10" s="93">
        <f t="shared" si="4"/>
        <v>0</v>
      </c>
      <c r="AB10" s="93">
        <f t="shared" si="4"/>
        <v>0</v>
      </c>
      <c r="AC10" s="93">
        <f t="shared" si="4"/>
        <v>0</v>
      </c>
    </row>
    <row r="11" spans="1:29" x14ac:dyDescent="0.2">
      <c r="A11" s="33" t="str">
        <f>'Players by Team'!A5</f>
        <v>Kat Salisbury</v>
      </c>
      <c r="B11" s="91"/>
      <c r="C11" s="105">
        <f>SUM(COUNTIF('Round 1 - HILLS'!B8,"&lt;"&amp;$B$3-1.9))+(COUNTIF('Round 1 - HILLS'!C8,"&lt;"&amp;$C$3-1.9))+(COUNTIF('Round 1 - HILLS'!D8,"&lt;"&amp;$D$3-1.9))+(COUNTIF('Round 1 - HILLS'!E8,"&lt;"&amp;$E$3-1.9))+(COUNTIF('Round 1 - HILLS'!F8,"&lt;"&amp;$F$3-1.9))+(COUNTIF('Round 1 - HILLS'!G8,"&lt;"&amp;$G$3-1.9))+(COUNTIF('Round 1 - HILLS'!H8,"&lt;"&amp;$H$3-1.9))+(COUNTIF('Round 1 - HILLS'!I8,"&lt;"&amp;$I$3-1.9))+(COUNTIF('Round 1 - HILLS'!J8,"&lt;"&amp;$J$3-1.9))+(COUNTIF('Round 1 - HILLS'!L8,"&lt;"&amp;$L$3-1.9))+(COUNTIF('Round 1 - HILLS'!M8,"&lt;"&amp;$M$3-1.9))+(COUNTIF('Round 1 - HILLS'!N8,"&lt;"&amp;$N$3-1.9))+(COUNTIF('Round 1 - HILLS'!O8,"&lt;"&amp;$O$3-1.9))+(COUNTIF('Round 1 - HILLS'!P8,"&lt;"&amp;$P$3-1.9))+(COUNTIF('Round 1 - HILLS'!Q8,"&lt;"&amp;$Q$3-1.9))+(COUNTIF('Round 1 - HILLS'!R8,"&lt;"&amp;$R$3-1.9))+(COUNTIF('Round 1 - HILLS'!S8,"&lt;"&amp;$S$3-1.9))+(COUNTIF('Round 1 - HILLS'!T8,"&lt;"&amp;$T$3-1.9))</f>
        <v>0</v>
      </c>
      <c r="D11" s="106">
        <f>SUM(COUNTIF('Round 1 - HILLS'!B8,"="&amp;$B$3-1))+(COUNTIF('Round 1 - HILLS'!C8,"="&amp;$C$3-1))+(COUNTIF('Round 1 - HILLS'!D8,"="&amp;$D$3-1))+(COUNTIF('Round 1 - HILLS'!E8,"="&amp;$E$3-1))+(COUNTIF('Round 1 - HILLS'!F8,"="&amp;$F$3-1))+(COUNTIF('Round 1 - HILLS'!G8,"="&amp;$G$3-1))+(COUNTIF('Round 1 - HILLS'!H8,"="&amp;$H$3-1))+(COUNTIF('Round 1 - HILLS'!I8,"="&amp;$I$3-1))+(COUNTIF('Round 1 - HILLS'!J8,"="&amp;$J$3-1))+(COUNTIF('Round 1 - HILLS'!L8,"="&amp;$L$3-1))+(COUNTIF('Round 1 - HILLS'!M8,"="&amp;$M$3-1))+(COUNTIF('Round 1 - HILLS'!N8,"="&amp;$N$3-1))+(COUNTIF('Round 1 - HILLS'!O8,"="&amp;$O$3-1))+(COUNTIF('Round 1 - HILLS'!P8,"="&amp;$P$3-1))+(COUNTIF('Round 1 - HILLS'!Q8,"="&amp;$Q$3-1))+(COUNTIF('Round 1 - HILLS'!R8,"="&amp;$R$3-1))+(COUNTIF('Round 1 - HILLS'!S8,"="&amp;$S$3-1))+(COUNTIF('Round 1 - HILLS'!T8,"="&amp;$T$3-1))</f>
        <v>0</v>
      </c>
      <c r="E11" s="106">
        <f>SUM(COUNTIF('Round 1 - HILLS'!B8,"="&amp;$B$3))+(COUNTIF('Round 1 - HILLS'!C8,"="&amp;$C$3))+(COUNTIF('Round 1 - HILLS'!D8,"="&amp;$D$3))+(COUNTIF('Round 1 - HILLS'!E8,"="&amp;$E$3))+(COUNTIF('Round 1 - HILLS'!F8,"="&amp;$F$3))+(COUNTIF('Round 1 - HILLS'!G8,"="&amp;$G$3))+(COUNTIF('Round 1 - HILLS'!H8,"="&amp;$H$3))+(COUNTIF('Round 1 - HILLS'!I8,"="&amp;$I$3))+(COUNTIF('Round 1 - HILLS'!J8,"="&amp;$J$3))+(COUNTIF('Round 1 - HILLS'!L8,"="&amp;$L$3))+(COUNTIF('Round 1 - HILLS'!M8,"="&amp;$M$3))+(COUNTIF('Round 1 - HILLS'!N8,"="&amp;$N$3))+(COUNTIF('Round 1 - HILLS'!O8,"="&amp;$O$3))+(COUNTIF('Round 1 - HILLS'!P8,"="&amp;$P$3))+(COUNTIF('Round 1 - HILLS'!Q8,"="&amp;$Q$3))+(COUNTIF('Round 1 - HILLS'!R8,"="&amp;$R$3))+(COUNTIF('Round 1 - HILLS'!S8,"="&amp;$S$3))+(COUNTIF('Round 1 - HILLS'!T8,"="&amp;$T$3))</f>
        <v>0</v>
      </c>
      <c r="F11" s="106">
        <f>SUM(COUNTIF('Round 1 - HILLS'!B8,"="&amp;$B$3+1))+(COUNTIF('Round 1 - HILLS'!C8,"="&amp;$C$3+1))+(COUNTIF('Round 1 - HILLS'!D8,"="&amp;$D$3+1))+(COUNTIF('Round 1 - HILLS'!E8,"="&amp;$E$3+1))+(COUNTIF('Round 1 - HILLS'!F8,"="&amp;$F$3+1))+(COUNTIF('Round 1 - HILLS'!G8,"="&amp;$G$3+1))+(COUNTIF('Round 1 - HILLS'!H8,"="&amp;$H$3+1))+(COUNTIF('Round 1 - HILLS'!I8,"="&amp;$I$3+1))+(COUNTIF('Round 1 - HILLS'!J8,"="&amp;$J$3+1))+(COUNTIF('Round 1 - HILLS'!L8,"="&amp;$L$3+1))+(COUNTIF('Round 1 - HILLS'!M8,"="&amp;$M$3+1))+(COUNTIF('Round 1 - HILLS'!N8,"="&amp;$N$3+1))+(COUNTIF('Round 1 - HILLS'!O8,"="&amp;$O$3+1))+(COUNTIF('Round 1 - HILLS'!P8,"="&amp;$P$3+1))+(COUNTIF('Round 1 - HILLS'!Q8,"="&amp;$Q$3+1))+(COUNTIF('Round 1 - HILLS'!R8,"="&amp;$R$3+1))+(COUNTIF('Round 1 - HILLS'!S8,"="&amp;$S$3+1))+(COUNTIF('Round 1 - HILLS'!T8,"="&amp;$T$3+1))</f>
        <v>0</v>
      </c>
      <c r="G11" s="106">
        <f>SUM(COUNTIF('Round 1 - HILLS'!B8,"="&amp;$B$3+2))+(COUNTIF('Round 1 - HILLS'!C8,"="&amp;$C$3+2))+(COUNTIF('Round 1 - HILLS'!D8,"="&amp;$D$3+2))+(COUNTIF('Round 1 - HILLS'!E8,"="&amp;$E$3+2))+(COUNTIF('Round 1 - HILLS'!F8,"="&amp;$F$3+2))+(COUNTIF('Round 1 - HILLS'!G8,"="&amp;$G$3+2))+(COUNTIF('Round 1 - HILLS'!H8,"="&amp;$H$3+2))+(COUNTIF('Round 1 - HILLS'!I8,"="&amp;$I$3+2))+(COUNTIF('Round 1 - HILLS'!J8,"="&amp;$J$3+2))+(COUNTIF('Round 1 - HILLS'!L8,"="&amp;$L$3+2))+(COUNTIF('Round 1 - HILLS'!M8,"="&amp;$M$3+2))+(COUNTIF('Round 1 - HILLS'!N8,"="&amp;$N$3+2))+(COUNTIF('Round 1 - HILLS'!O8,"="&amp;$O$3+2))+(COUNTIF('Round 1 - HILLS'!P8,"="&amp;$P$3+2))+(COUNTIF('Round 1 - HILLS'!Q8,"="&amp;$Q$3+2))+(COUNTIF('Round 1 - HILLS'!R8,"="&amp;$R$3+2))+(COUNTIF('Round 1 - HILLS'!S8,"="&amp;$S$3+2))+(COUNTIF('Round 1 - HILLS'!T8,"="&amp;$T$3+2))</f>
        <v>0</v>
      </c>
      <c r="H11" s="106">
        <f>SUM(COUNTIF('Round 1 - HILLS'!B8,"&gt;"&amp;$B$3+2.1))+(COUNTIF('Round 1 - HILLS'!C8,"&gt;"&amp;$C$3+2.1))+(COUNTIF('Round 1 - HILLS'!D8,"&gt;"&amp;$D$3+2.1))+(COUNTIF('Round 1 - HILLS'!E8,"&gt;"&amp;$E$3+2.1))+(COUNTIF('Round 1 - HILLS'!F8,"&gt;"&amp;$F$3+2.1))+(COUNTIF('Round 1 - HILLS'!G8,"&gt;"&amp;$G$3+2.1))+(COUNTIF('Round 1 - HILLS'!H8,"&gt;"&amp;$H$3+2.1))+(COUNTIF('Round 1 - HILLS'!I8,"&gt;"&amp;$I$3+2.1))+(COUNTIF('Round 1 - HILLS'!J8,"&gt;"&amp;$J$3+2.1))+(COUNTIF('Round 1 - HILLS'!L8,"&gt;"&amp;$L$3+2.1))+(COUNTIF('Round 1 - HILLS'!M8,"&gt;"&amp;$M$3+2.1))+(COUNTIF('Round 1 - HILLS'!N8,"&gt;"&amp;$N$3+2.1))+(COUNTIF('Round 1 - HILLS'!O8,"&gt;"&amp;$O$3+2.1))+(COUNTIF('Round 1 - HILLS'!P8,"&gt;"&amp;$P$3+2.1))+(COUNTIF('Round 1 - HILLS'!Q8,"&gt;"&amp;$Q$3+2.1))+(COUNTIF('Round 1 - HILLS'!R8,"&gt;"&amp;$R$3+2.1))+(COUNTIF('Round 1 - HILLS'!S8,"&gt;"&amp;$S$3+2.1))+(COUNTIF('Round 1 - HILLS'!T8,"&gt;"&amp;$T$3+2.1))</f>
        <v>0</v>
      </c>
      <c r="I11" s="77"/>
      <c r="J11" s="105">
        <f>SUM(COUNTIF('Round 2 - RIVER'!B8,"&lt;"&amp;$B$2-1.9))+(COUNTIF('Round 2 - RIVER'!C8,"&lt;"&amp;$C$2-1.9))+(COUNTIF('Round 2 - RIVER'!D8,"&lt;"&amp;$D$2-1.9))+(COUNTIF('Round 2 - RIVER'!E8,"&lt;"&amp;$E$2-1.9))+(COUNTIF('Round 2 - RIVER'!F8,"&lt;"&amp;$F$2-1.9))+(COUNTIF('Round 2 - RIVER'!G8,"&lt;"&amp;$G$2-1.9))+(COUNTIF('Round 2 - RIVER'!H8,"&lt;"&amp;$H$2-1.9))+(COUNTIF('Round 2 - RIVER'!I8,"&lt;"&amp;$I$2-1.9))+(COUNTIF('Round 2 - RIVER'!J8,"&lt;"&amp;$J$2-1.9))+(COUNTIF('Round 2 - RIVER'!L8,"&lt;"&amp;$L$2-1.9))+(COUNTIF('Round 2 - RIVER'!M8,"&lt;"&amp;$M$2-1.9))+(COUNTIF('Round 2 - RIVER'!N8,"&lt;"&amp;$N$2-1.9))+(COUNTIF('Round 2 - RIVER'!O8,"&lt;"&amp;$O$2-1.9))+(COUNTIF('Round 2 - RIVER'!P8,"&lt;"&amp;$P$2-1.9))+(COUNTIF('Round 2 - RIVER'!Q8,"&lt;"&amp;$Q$2-1.9))+(COUNTIF('Round 2 - RIVER'!R8,"&lt;"&amp;$R$2-1.9))+(COUNTIF('Round 2 - RIVER'!S8,"&lt;"&amp;$S$2-1.9))+(COUNTIF('Round 2 - RIVER'!T8,"&lt;"&amp;$T$2-1.9))</f>
        <v>0</v>
      </c>
      <c r="K11" s="106">
        <f>SUM(COUNTIF('Round 2 - RIVER'!B8,"="&amp;$B$2-1))+(COUNTIF('Round 2 - RIVER'!C8,"="&amp;$C$2-1))+(COUNTIF('Round 2 - RIVER'!D8,"="&amp;$D$2-1))+(COUNTIF('Round 2 - RIVER'!E8,"="&amp;$E$2-1))+(COUNTIF('Round 2 - RIVER'!F8,"="&amp;$F$2-1))+(COUNTIF('Round 2 - RIVER'!G8,"="&amp;$G$2-1))+(COUNTIF('Round 2 - RIVER'!H8,"="&amp;$H$2-1))+(COUNTIF('Round 2 - RIVER'!I8,"="&amp;$I$2-1))+(COUNTIF('Round 2 - RIVER'!J8,"="&amp;$J$2-1))+(COUNTIF('Round 2 - RIVER'!L8,"="&amp;$L$2-1))+(COUNTIF('Round 2 - RIVER'!M8,"="&amp;$M$2-1))+(COUNTIF('Round 2 - RIVER'!N8,"="&amp;$N$2-1))+(COUNTIF('Round 2 - RIVER'!O8,"="&amp;$O$2-1))+(COUNTIF('Round 2 - RIVER'!P8,"="&amp;$P$2-1))+(COUNTIF('Round 2 - RIVER'!Q8,"="&amp;$Q$2-1))+(COUNTIF('Round 2 - RIVER'!R8,"="&amp;$R$2-1))+(COUNTIF('Round 2 - RIVER'!S8,"="&amp;$S$2-1))+(COUNTIF('Round 2 - RIVER'!T8,"="&amp;$T$2-1))</f>
        <v>0</v>
      </c>
      <c r="L11" s="106">
        <f>SUM(COUNTIF('Round 2 - RIVER'!B8,"="&amp;$B$2))+(COUNTIF('Round 2 - RIVER'!C8,"="&amp;$C$2))+(COUNTIF('Round 2 - RIVER'!D8,"="&amp;$D$2))+(COUNTIF('Round 2 - RIVER'!E8,"="&amp;$E$2))+(COUNTIF('Round 2 - RIVER'!F8,"="&amp;$F$2))+(COUNTIF('Round 2 - RIVER'!G8,"="&amp;$G$2))+(COUNTIF('Round 2 - RIVER'!H8,"="&amp;$H$2))+(COUNTIF('Round 2 - RIVER'!I8,"="&amp;$I$2))+(COUNTIF('Round 2 - RIVER'!J8,"="&amp;$J$2))+(COUNTIF('Round 2 - RIVER'!L8,"="&amp;$L$2))+(COUNTIF('Round 2 - RIVER'!M8,"="&amp;$M$2))+(COUNTIF('Round 2 - RIVER'!N8,"="&amp;$N$2))+(COUNTIF('Round 2 - RIVER'!O8,"="&amp;$O$2))+(COUNTIF('Round 2 - RIVER'!P8,"="&amp;$P$2))+(COUNTIF('Round 2 - RIVER'!Q8,"="&amp;$Q$2))+(COUNTIF('Round 2 - RIVER'!R8,"="&amp;$R$2))+(COUNTIF('Round 2 - RIVER'!S8,"="&amp;$S$2))+(COUNTIF('Round 2 - RIVER'!T8,"="&amp;$T$2))</f>
        <v>0</v>
      </c>
      <c r="M11" s="106">
        <f>SUM(COUNTIF('Round 2 - RIVER'!B8,"="&amp;$B$2+1))+(COUNTIF('Round 2 - RIVER'!C8,"="&amp;$C$2+1))+(COUNTIF('Round 2 - RIVER'!D8,"="&amp;$D$2+1))+(COUNTIF('Round 2 - RIVER'!E8,"="&amp;$E$2+1))+(COUNTIF('Round 2 - RIVER'!F8,"="&amp;$F$2+1))+(COUNTIF('Round 2 - RIVER'!G8,"="&amp;$G$2+1))+(COUNTIF('Round 2 - RIVER'!H8,"="&amp;$H$2+1))+(COUNTIF('Round 2 - RIVER'!I8,"="&amp;$I$2+1))+(COUNTIF('Round 2 - RIVER'!J8,"="&amp;$J$2+1))+(COUNTIF('Round 2 - RIVER'!L8,"="&amp;$L$2+1))+(COUNTIF('Round 2 - RIVER'!M8,"="&amp;$M$2+1))+(COUNTIF('Round 2 - RIVER'!N8,"="&amp;$N$2+1))+(COUNTIF('Round 2 - RIVER'!O8,"="&amp;$O$2+1))+(COUNTIF('Round 2 - RIVER'!P8,"="&amp;$P$2+1))+(COUNTIF('Round 2 - RIVER'!Q8,"="&amp;$Q$2+1))+(COUNTIF('Round 2 - RIVER'!R8,"="&amp;$R$2+1))+(COUNTIF('Round 2 - RIVER'!S8,"="&amp;$S$2+1))+(COUNTIF('Round 2 - RIVER'!T8,"="&amp;$T$2+1))</f>
        <v>0</v>
      </c>
      <c r="N11" s="106">
        <f>SUM(COUNTIF('Round 2 - RIVER'!B8,"="&amp;$B$2+2))+(COUNTIF('Round 2 - RIVER'!C8,"="&amp;$C$2+2))+(COUNTIF('Round 2 - RIVER'!D8,"="&amp;$D$2+2))+(COUNTIF('Round 2 - RIVER'!E8,"="&amp;$E$2+2))+(COUNTIF('Round 2 - RIVER'!F8,"="&amp;$F$2+2))+(COUNTIF('Round 2 - RIVER'!G8,"="&amp;$G$2+2))+(COUNTIF('Round 2 - RIVER'!H8,"="&amp;$H$2+2))+(COUNTIF('Round 2 - RIVER'!I8,"="&amp;$I$2+2))+(COUNTIF('Round 2 - RIVER'!J8,"="&amp;$J$2+2))+(COUNTIF('Round 2 - RIVER'!L8,"="&amp;$L$2+2))+(COUNTIF('Round 2 - RIVER'!M8,"="&amp;$M$2+2))+(COUNTIF('Round 2 - RIVER'!N8,"="&amp;$N$2+2))+(COUNTIF('Round 2 - RIVER'!O8,"="&amp;$O$2+2))+(COUNTIF('Round 2 - RIVER'!P8,"="&amp;$P$2+2))+(COUNTIF('Round 2 - RIVER'!Q8,"="&amp;$Q$2+2))+(COUNTIF('Round 2 - RIVER'!R8,"="&amp;$R$2+2))+(COUNTIF('Round 2 - RIVER'!S8,"="&amp;$S$2+2))+(COUNTIF('Round 2 - RIVER'!T8,"="&amp;$T$2+2))</f>
        <v>0</v>
      </c>
      <c r="O11" s="106">
        <f>SUM(COUNTIF('Round 2 - RIVER'!B8,"&gt;"&amp;$B$2+2.1))+(COUNTIF('Round 2 - RIVER'!C8,"&gt;"&amp;$C$2+2.1))+(COUNTIF('Round 2 - RIVER'!D8,"&gt;"&amp;$D$2+2.1))+(COUNTIF('Round 2 - RIVER'!E8,"&gt;"&amp;$E$2+2.1))+(COUNTIF('Round 2 - RIVER'!F8,"&gt;"&amp;$F$2+2.1))+(COUNTIF('Round 2 - RIVER'!G8,"&gt;"&amp;$G$2+2.1))+(COUNTIF('Round 2 - RIVER'!H8,"&gt;"&amp;$H$2+2.1))+(COUNTIF('Round 2 - RIVER'!I8,"&gt;"&amp;$I$2+2.1))+(COUNTIF('Round 2 - RIVER'!J8,"&gt;"&amp;$J$2+2.1))+(COUNTIF('Round 2 - RIVER'!L8,"&gt;"&amp;$L$2+2.1))+(COUNTIF('Round 2 - RIVER'!M8,"&gt;"&amp;$M$2+2.1))+(COUNTIF('Round 2 - RIVER'!N8,"&gt;"&amp;$N$2+2.1))+(COUNTIF('Round 2 - RIVER'!O8,"&gt;"&amp;$O$2+2.1))+(COUNTIF('Round 2 - RIVER'!P8,"&gt;"&amp;$P$2+2.1))+(COUNTIF('Round 2 - RIVER'!Q8,"&gt;"&amp;$Q$2+2.1))+(COUNTIF('Round 2 - RIVER'!R8,"&gt;"&amp;$R$2+2.1))+(COUNTIF('Round 2 - RIVER'!S8,"&gt;"&amp;$S$2+2.1))+(COUNTIF('Round 2 - RIVER'!T8,"&gt;"&amp;$T$2+2.1))</f>
        <v>0</v>
      </c>
      <c r="Q11" s="94"/>
      <c r="R11" s="94"/>
      <c r="S11" s="94"/>
      <c r="T11" s="94"/>
      <c r="U11" s="94"/>
      <c r="V11" s="94"/>
      <c r="X11" s="99">
        <f t="shared" si="5"/>
        <v>0</v>
      </c>
      <c r="Y11" s="100">
        <f t="shared" si="4"/>
        <v>0</v>
      </c>
      <c r="Z11" s="100">
        <f t="shared" si="4"/>
        <v>0</v>
      </c>
      <c r="AA11" s="100">
        <f t="shared" si="4"/>
        <v>0</v>
      </c>
      <c r="AB11" s="100">
        <f t="shared" si="4"/>
        <v>0</v>
      </c>
      <c r="AC11" s="100">
        <f t="shared" si="4"/>
        <v>0</v>
      </c>
    </row>
    <row r="12" spans="1:29" x14ac:dyDescent="0.2">
      <c r="A12" s="33" t="str">
        <f>'Players by Team'!A6</f>
        <v>Charlotte Gnam</v>
      </c>
      <c r="B12" s="91"/>
      <c r="C12" s="99">
        <f>SUM(COUNTIF('Round 1 - HILLS'!B9,"&lt;"&amp;$B$3-1.9))+(COUNTIF('Round 1 - HILLS'!C9,"&lt;"&amp;$C$3-1.9))+(COUNTIF('Round 1 - HILLS'!D9,"&lt;"&amp;$D$3-1.9))+(COUNTIF('Round 1 - HILLS'!E9,"&lt;"&amp;$E$3-1.9))+(COUNTIF('Round 1 - HILLS'!F9,"&lt;"&amp;$F$3-1.9))+(COUNTIF('Round 1 - HILLS'!G9,"&lt;"&amp;$G$3-1.9))+(COUNTIF('Round 1 - HILLS'!H9,"&lt;"&amp;$H$3-1.9))+(COUNTIF('Round 1 - HILLS'!I9,"&lt;"&amp;$I$3-1.9))+(COUNTIF('Round 1 - HILLS'!J9,"&lt;"&amp;$J$3-1.9))+(COUNTIF('Round 1 - HILLS'!L9,"&lt;"&amp;$L$3-1.9))+(COUNTIF('Round 1 - HILLS'!M9,"&lt;"&amp;$M$3-1.9))+(COUNTIF('Round 1 - HILLS'!N9,"&lt;"&amp;$N$3-1.9))+(COUNTIF('Round 1 - HILLS'!O9,"&lt;"&amp;$O$3-1.9))+(COUNTIF('Round 1 - HILLS'!P9,"&lt;"&amp;$P$3-1.9))+(COUNTIF('Round 1 - HILLS'!Q9,"&lt;"&amp;$Q$3-1.9))+(COUNTIF('Round 1 - HILLS'!R9,"&lt;"&amp;$R$3-1.9))+(COUNTIF('Round 1 - HILLS'!S9,"&lt;"&amp;$S$3-1.9))+(COUNTIF('Round 1 - HILLS'!T9,"&lt;"&amp;$T$3-1.9))</f>
        <v>0</v>
      </c>
      <c r="D12" s="100">
        <f>SUM(COUNTIF('Round 1 - HILLS'!B9,"="&amp;$B$3-1))+(COUNTIF('Round 1 - HILLS'!C9,"="&amp;$C$3-1))+(COUNTIF('Round 1 - HILLS'!D9,"="&amp;$D$3-1))+(COUNTIF('Round 1 - HILLS'!E9,"="&amp;$E$3-1))+(COUNTIF('Round 1 - HILLS'!F9,"="&amp;$F$3-1))+(COUNTIF('Round 1 - HILLS'!G9,"="&amp;$G$3-1))+(COUNTIF('Round 1 - HILLS'!H9,"="&amp;$H$3-1))+(COUNTIF('Round 1 - HILLS'!I9,"="&amp;$I$3-1))+(COUNTIF('Round 1 - HILLS'!J9,"="&amp;$J$3-1))+(COUNTIF('Round 1 - HILLS'!L9,"="&amp;$L$3-1))+(COUNTIF('Round 1 - HILLS'!M9,"="&amp;$M$3-1))+(COUNTIF('Round 1 - HILLS'!N9,"="&amp;$N$3-1))+(COUNTIF('Round 1 - HILLS'!O9,"="&amp;$O$3-1))+(COUNTIF('Round 1 - HILLS'!P9,"="&amp;$P$3-1))+(COUNTIF('Round 1 - HILLS'!Q9,"="&amp;$Q$3-1))+(COUNTIF('Round 1 - HILLS'!R9,"="&amp;$R$3-1))+(COUNTIF('Round 1 - HILLS'!S9,"="&amp;$S$3-1))+(COUNTIF('Round 1 - HILLS'!T9,"="&amp;$T$3-1))</f>
        <v>0</v>
      </c>
      <c r="E12" s="100">
        <f>SUM(COUNTIF('Round 1 - HILLS'!B9,"="&amp;$B$3))+(COUNTIF('Round 1 - HILLS'!C9,"="&amp;$C$3))+(COUNTIF('Round 1 - HILLS'!D9,"="&amp;$D$3))+(COUNTIF('Round 1 - HILLS'!E9,"="&amp;$E$3))+(COUNTIF('Round 1 - HILLS'!F9,"="&amp;$F$3))+(COUNTIF('Round 1 - HILLS'!G9,"="&amp;$G$3))+(COUNTIF('Round 1 - HILLS'!H9,"="&amp;$H$3))+(COUNTIF('Round 1 - HILLS'!I9,"="&amp;$I$3))+(COUNTIF('Round 1 - HILLS'!J9,"="&amp;$J$3))+(COUNTIF('Round 1 - HILLS'!L9,"="&amp;$L$3))+(COUNTIF('Round 1 - HILLS'!M9,"="&amp;$M$3))+(COUNTIF('Round 1 - HILLS'!N9,"="&amp;$N$3))+(COUNTIF('Round 1 - HILLS'!O9,"="&amp;$O$3))+(COUNTIF('Round 1 - HILLS'!P9,"="&amp;$P$3))+(COUNTIF('Round 1 - HILLS'!Q9,"="&amp;$Q$3))+(COUNTIF('Round 1 - HILLS'!R9,"="&amp;$R$3))+(COUNTIF('Round 1 - HILLS'!S9,"="&amp;$S$3))+(COUNTIF('Round 1 - HILLS'!T9,"="&amp;$T$3))</f>
        <v>0</v>
      </c>
      <c r="F12" s="100">
        <f>SUM(COUNTIF('Round 1 - HILLS'!B9,"="&amp;$B$3+1))+(COUNTIF('Round 1 - HILLS'!C9,"="&amp;$C$3+1))+(COUNTIF('Round 1 - HILLS'!D9,"="&amp;$D$3+1))+(COUNTIF('Round 1 - HILLS'!E9,"="&amp;$E$3+1))+(COUNTIF('Round 1 - HILLS'!F9,"="&amp;$F$3+1))+(COUNTIF('Round 1 - HILLS'!G9,"="&amp;$G$3+1))+(COUNTIF('Round 1 - HILLS'!H9,"="&amp;$H$3+1))+(COUNTIF('Round 1 - HILLS'!I9,"="&amp;$I$3+1))+(COUNTIF('Round 1 - HILLS'!J9,"="&amp;$J$3+1))+(COUNTIF('Round 1 - HILLS'!L9,"="&amp;$L$3+1))+(COUNTIF('Round 1 - HILLS'!M9,"="&amp;$M$3+1))+(COUNTIF('Round 1 - HILLS'!N9,"="&amp;$N$3+1))+(COUNTIF('Round 1 - HILLS'!O9,"="&amp;$O$3+1))+(COUNTIF('Round 1 - HILLS'!P9,"="&amp;$P$3+1))+(COUNTIF('Round 1 - HILLS'!Q9,"="&amp;$Q$3+1))+(COUNTIF('Round 1 - HILLS'!R9,"="&amp;$R$3+1))+(COUNTIF('Round 1 - HILLS'!S9,"="&amp;$S$3+1))+(COUNTIF('Round 1 - HILLS'!T9,"="&amp;$T$3+1))</f>
        <v>0</v>
      </c>
      <c r="G12" s="100">
        <f>SUM(COUNTIF('Round 1 - HILLS'!B9,"="&amp;$B$3+2))+(COUNTIF('Round 1 - HILLS'!C9,"="&amp;$C$3+2))+(COUNTIF('Round 1 - HILLS'!D9,"="&amp;$D$3+2))+(COUNTIF('Round 1 - HILLS'!E9,"="&amp;$E$3+2))+(COUNTIF('Round 1 - HILLS'!F9,"="&amp;$F$3+2))+(COUNTIF('Round 1 - HILLS'!G9,"="&amp;$G$3+2))+(COUNTIF('Round 1 - HILLS'!H9,"="&amp;$H$3+2))+(COUNTIF('Round 1 - HILLS'!I9,"="&amp;$I$3+2))+(COUNTIF('Round 1 - HILLS'!J9,"="&amp;$J$3+2))+(COUNTIF('Round 1 - HILLS'!L9,"="&amp;$L$3+2))+(COUNTIF('Round 1 - HILLS'!M9,"="&amp;$M$3+2))+(COUNTIF('Round 1 - HILLS'!N9,"="&amp;$N$3+2))+(COUNTIF('Round 1 - HILLS'!O9,"="&amp;$O$3+2))+(COUNTIF('Round 1 - HILLS'!P9,"="&amp;$P$3+2))+(COUNTIF('Round 1 - HILLS'!Q9,"="&amp;$Q$3+2))+(COUNTIF('Round 1 - HILLS'!R9,"="&amp;$R$3+2))+(COUNTIF('Round 1 - HILLS'!S9,"="&amp;$S$3+2))+(COUNTIF('Round 1 - HILLS'!T9,"="&amp;$T$3+2))</f>
        <v>0</v>
      </c>
      <c r="H12" s="100">
        <f>SUM(COUNTIF('Round 1 - HILLS'!B9,"&gt;"&amp;$B$3+2.1))+(COUNTIF('Round 1 - HILLS'!C9,"&gt;"&amp;$C$3+2.1))+(COUNTIF('Round 1 - HILLS'!D9,"&gt;"&amp;$D$3+2.1))+(COUNTIF('Round 1 - HILLS'!E9,"&gt;"&amp;$E$3+2.1))+(COUNTIF('Round 1 - HILLS'!F9,"&gt;"&amp;$F$3+2.1))+(COUNTIF('Round 1 - HILLS'!G9,"&gt;"&amp;$G$3+2.1))+(COUNTIF('Round 1 - HILLS'!H9,"&gt;"&amp;$H$3+2.1))+(COUNTIF('Round 1 - HILLS'!I9,"&gt;"&amp;$I$3+2.1))+(COUNTIF('Round 1 - HILLS'!J9,"&gt;"&amp;$J$3+2.1))+(COUNTIF('Round 1 - HILLS'!L9,"&gt;"&amp;$L$3+2.1))+(COUNTIF('Round 1 - HILLS'!M9,"&gt;"&amp;$M$3+2.1))+(COUNTIF('Round 1 - HILLS'!N9,"&gt;"&amp;$N$3+2.1))+(COUNTIF('Round 1 - HILLS'!O9,"&gt;"&amp;$O$3+2.1))+(COUNTIF('Round 1 - HILLS'!P9,"&gt;"&amp;$P$3+2.1))+(COUNTIF('Round 1 - HILLS'!Q9,"&gt;"&amp;$Q$3+2.1))+(COUNTIF('Round 1 - HILLS'!R9,"&gt;"&amp;$R$3+2.1))+(COUNTIF('Round 1 - HILLS'!S9,"&gt;"&amp;$S$3+2.1))+(COUNTIF('Round 1 - HILLS'!T9,"&gt;"&amp;$T$3+2.1))</f>
        <v>0</v>
      </c>
      <c r="I12" s="77"/>
      <c r="J12" s="99">
        <f>SUM(COUNTIF('Round 2 - RIVER'!B9,"&lt;"&amp;$B$2-1.9))+(COUNTIF('Round 2 - RIVER'!C9,"&lt;"&amp;$C$2-1.9))+(COUNTIF('Round 2 - RIVER'!D9,"&lt;"&amp;$D$2-1.9))+(COUNTIF('Round 2 - RIVER'!E9,"&lt;"&amp;$E$2-1.9))+(COUNTIF('Round 2 - RIVER'!F9,"&lt;"&amp;$F$2-1.9))+(COUNTIF('Round 2 - RIVER'!G9,"&lt;"&amp;$G$2-1.9))+(COUNTIF('Round 2 - RIVER'!H9,"&lt;"&amp;$H$2-1.9))+(COUNTIF('Round 2 - RIVER'!I9,"&lt;"&amp;$I$2-1.9))+(COUNTIF('Round 2 - RIVER'!J9,"&lt;"&amp;$J$2-1.9))+(COUNTIF('Round 2 - RIVER'!L9,"&lt;"&amp;$L$2-1.9))+(COUNTIF('Round 2 - RIVER'!M9,"&lt;"&amp;$M$2-1.9))+(COUNTIF('Round 2 - RIVER'!N9,"&lt;"&amp;$N$2-1.9))+(COUNTIF('Round 2 - RIVER'!O9,"&lt;"&amp;$O$2-1.9))+(COUNTIF('Round 2 - RIVER'!P9,"&lt;"&amp;$P$2-1.9))+(COUNTIF('Round 2 - RIVER'!Q9,"&lt;"&amp;$Q$2-1.9))+(COUNTIF('Round 2 - RIVER'!R9,"&lt;"&amp;$R$2-1.9))+(COUNTIF('Round 2 - RIVER'!S9,"&lt;"&amp;$S$2-1.9))+(COUNTIF('Round 2 - RIVER'!T9,"&lt;"&amp;$T$2-1.9))</f>
        <v>0</v>
      </c>
      <c r="K12" s="100">
        <f>SUM(COUNTIF('Round 2 - RIVER'!B9,"="&amp;$B$2-1))+(COUNTIF('Round 2 - RIVER'!C9,"="&amp;$C$2-1))+(COUNTIF('Round 2 - RIVER'!D9,"="&amp;$D$2-1))+(COUNTIF('Round 2 - RIVER'!E9,"="&amp;$E$2-1))+(COUNTIF('Round 2 - RIVER'!F9,"="&amp;$F$2-1))+(COUNTIF('Round 2 - RIVER'!G9,"="&amp;$G$2-1))+(COUNTIF('Round 2 - RIVER'!H9,"="&amp;$H$2-1))+(COUNTIF('Round 2 - RIVER'!I9,"="&amp;$I$2-1))+(COUNTIF('Round 2 - RIVER'!J9,"="&amp;$J$2-1))+(COUNTIF('Round 2 - RIVER'!L9,"="&amp;$L$2-1))+(COUNTIF('Round 2 - RIVER'!M9,"="&amp;$M$2-1))+(COUNTIF('Round 2 - RIVER'!N9,"="&amp;$N$2-1))+(COUNTIF('Round 2 - RIVER'!O9,"="&amp;$O$2-1))+(COUNTIF('Round 2 - RIVER'!P9,"="&amp;$P$2-1))+(COUNTIF('Round 2 - RIVER'!Q9,"="&amp;$Q$2-1))+(COUNTIF('Round 2 - RIVER'!R9,"="&amp;$R$2-1))+(COUNTIF('Round 2 - RIVER'!S9,"="&amp;$S$2-1))+(COUNTIF('Round 2 - RIVER'!T9,"="&amp;$T$2-1))</f>
        <v>0</v>
      </c>
      <c r="L12" s="100">
        <f>SUM(COUNTIF('Round 2 - RIVER'!B9,"="&amp;$B$2))+(COUNTIF('Round 2 - RIVER'!C9,"="&amp;$C$2))+(COUNTIF('Round 2 - RIVER'!D9,"="&amp;$D$2))+(COUNTIF('Round 2 - RIVER'!E9,"="&amp;$E$2))+(COUNTIF('Round 2 - RIVER'!F9,"="&amp;$F$2))+(COUNTIF('Round 2 - RIVER'!G9,"="&amp;$G$2))+(COUNTIF('Round 2 - RIVER'!H9,"="&amp;$H$2))+(COUNTIF('Round 2 - RIVER'!I9,"="&amp;$I$2))+(COUNTIF('Round 2 - RIVER'!J9,"="&amp;$J$2))+(COUNTIF('Round 2 - RIVER'!L9,"="&amp;$L$2))+(COUNTIF('Round 2 - RIVER'!M9,"="&amp;$M$2))+(COUNTIF('Round 2 - RIVER'!N9,"="&amp;$N$2))+(COUNTIF('Round 2 - RIVER'!O9,"="&amp;$O$2))+(COUNTIF('Round 2 - RIVER'!P9,"="&amp;$P$2))+(COUNTIF('Round 2 - RIVER'!Q9,"="&amp;$Q$2))+(COUNTIF('Round 2 - RIVER'!R9,"="&amp;$R$2))+(COUNTIF('Round 2 - RIVER'!S9,"="&amp;$S$2))+(COUNTIF('Round 2 - RIVER'!T9,"="&amp;$T$2))</f>
        <v>0</v>
      </c>
      <c r="M12" s="100">
        <f>SUM(COUNTIF('Round 2 - RIVER'!B9,"="&amp;$B$2+1))+(COUNTIF('Round 2 - RIVER'!C9,"="&amp;$C$2+1))+(COUNTIF('Round 2 - RIVER'!D9,"="&amp;$D$2+1))+(COUNTIF('Round 2 - RIVER'!E9,"="&amp;$E$2+1))+(COUNTIF('Round 2 - RIVER'!F9,"="&amp;$F$2+1))+(COUNTIF('Round 2 - RIVER'!G9,"="&amp;$G$2+1))+(COUNTIF('Round 2 - RIVER'!H9,"="&amp;$H$2+1))+(COUNTIF('Round 2 - RIVER'!I9,"="&amp;$I$2+1))+(COUNTIF('Round 2 - RIVER'!J9,"="&amp;$J$2+1))+(COUNTIF('Round 2 - RIVER'!L9,"="&amp;$L$2+1))+(COUNTIF('Round 2 - RIVER'!M9,"="&amp;$M$2+1))+(COUNTIF('Round 2 - RIVER'!N9,"="&amp;$N$2+1))+(COUNTIF('Round 2 - RIVER'!O9,"="&amp;$O$2+1))+(COUNTIF('Round 2 - RIVER'!P9,"="&amp;$P$2+1))+(COUNTIF('Round 2 - RIVER'!Q9,"="&amp;$Q$2+1))+(COUNTIF('Round 2 - RIVER'!R9,"="&amp;$R$2+1))+(COUNTIF('Round 2 - RIVER'!S9,"="&amp;$S$2+1))+(COUNTIF('Round 2 - RIVER'!T9,"="&amp;$T$2+1))</f>
        <v>0</v>
      </c>
      <c r="N12" s="100">
        <f>SUM(COUNTIF('Round 2 - RIVER'!B9,"="&amp;$B$2+2))+(COUNTIF('Round 2 - RIVER'!C9,"="&amp;$C$2+2))+(COUNTIF('Round 2 - RIVER'!D9,"="&amp;$D$2+2))+(COUNTIF('Round 2 - RIVER'!E9,"="&amp;$E$2+2))+(COUNTIF('Round 2 - RIVER'!F9,"="&amp;$F$2+2))+(COUNTIF('Round 2 - RIVER'!G9,"="&amp;$G$2+2))+(COUNTIF('Round 2 - RIVER'!H9,"="&amp;$H$2+2))+(COUNTIF('Round 2 - RIVER'!I9,"="&amp;$I$2+2))+(COUNTIF('Round 2 - RIVER'!J9,"="&amp;$J$2+2))+(COUNTIF('Round 2 - RIVER'!L9,"="&amp;$L$2+2))+(COUNTIF('Round 2 - RIVER'!M9,"="&amp;$M$2+2))+(COUNTIF('Round 2 - RIVER'!N9,"="&amp;$N$2+2))+(COUNTIF('Round 2 - RIVER'!O9,"="&amp;$O$2+2))+(COUNTIF('Round 2 - RIVER'!P9,"="&amp;$P$2+2))+(COUNTIF('Round 2 - RIVER'!Q9,"="&amp;$Q$2+2))+(COUNTIF('Round 2 - RIVER'!R9,"="&amp;$R$2+2))+(COUNTIF('Round 2 - RIVER'!S9,"="&amp;$S$2+2))+(COUNTIF('Round 2 - RIVER'!T9,"="&amp;$T$2+2))</f>
        <v>0</v>
      </c>
      <c r="O12" s="100">
        <f>SUM(COUNTIF('Round 2 - RIVER'!B9,"&gt;"&amp;$B$2+2.1))+(COUNTIF('Round 2 - RIVER'!C9,"&gt;"&amp;$C$2+2.1))+(COUNTIF('Round 2 - RIVER'!D9,"&gt;"&amp;$D$2+2.1))+(COUNTIF('Round 2 - RIVER'!E9,"&gt;"&amp;$E$2+2.1))+(COUNTIF('Round 2 - RIVER'!F9,"&gt;"&amp;$F$2+2.1))+(COUNTIF('Round 2 - RIVER'!G9,"&gt;"&amp;$G$2+2.1))+(COUNTIF('Round 2 - RIVER'!H9,"&gt;"&amp;$H$2+2.1))+(COUNTIF('Round 2 - RIVER'!I9,"&gt;"&amp;$I$2+2.1))+(COUNTIF('Round 2 - RIVER'!J9,"&gt;"&amp;$J$2+2.1))+(COUNTIF('Round 2 - RIVER'!L9,"&gt;"&amp;$L$2+2.1))+(COUNTIF('Round 2 - RIVER'!M9,"&gt;"&amp;$M$2+2.1))+(COUNTIF('Round 2 - RIVER'!N9,"&gt;"&amp;$N$2+2.1))+(COUNTIF('Round 2 - RIVER'!O9,"&gt;"&amp;$O$2+2.1))+(COUNTIF('Round 2 - RIVER'!P9,"&gt;"&amp;$P$2+2.1))+(COUNTIF('Round 2 - RIVER'!Q9,"&gt;"&amp;$Q$2+2.1))+(COUNTIF('Round 2 - RIVER'!R9,"&gt;"&amp;$R$2+2.1))+(COUNTIF('Round 2 - RIVER'!S9,"&gt;"&amp;$S$2+2.1))+(COUNTIF('Round 2 - RIVER'!T9,"&gt;"&amp;$T$2+2.1))</f>
        <v>0</v>
      </c>
      <c r="Q12" s="92"/>
      <c r="R12" s="93"/>
      <c r="S12" s="93"/>
      <c r="T12" s="93"/>
      <c r="U12" s="93"/>
      <c r="V12" s="93"/>
      <c r="X12" s="92">
        <f t="shared" si="5"/>
        <v>0</v>
      </c>
      <c r="Y12" s="93">
        <f t="shared" si="4"/>
        <v>0</v>
      </c>
      <c r="Z12" s="93">
        <f t="shared" si="4"/>
        <v>0</v>
      </c>
      <c r="AA12" s="93">
        <f t="shared" si="4"/>
        <v>0</v>
      </c>
      <c r="AB12" s="93">
        <f t="shared" si="4"/>
        <v>0</v>
      </c>
      <c r="AC12" s="93">
        <f t="shared" si="4"/>
        <v>0</v>
      </c>
    </row>
    <row r="13" spans="1:29" x14ac:dyDescent="0.2">
      <c r="X13" s="6"/>
      <c r="Y13" s="6"/>
      <c r="Z13" s="6"/>
      <c r="AA13" s="6"/>
      <c r="AB13" s="6"/>
      <c r="AC13" s="6"/>
    </row>
    <row r="14" spans="1:29" ht="15.75" x14ac:dyDescent="0.25">
      <c r="A14" s="107" t="str">
        <f>'Players by Team'!G1</f>
        <v>ALAMO HEIGHTS GOLD</v>
      </c>
      <c r="B14" s="89"/>
      <c r="C14" s="90">
        <f t="shared" ref="C14:H14" si="6">SUM(C15:C19)</f>
        <v>0</v>
      </c>
      <c r="D14" s="90">
        <f t="shared" si="6"/>
        <v>0</v>
      </c>
      <c r="E14" s="90">
        <f t="shared" si="6"/>
        <v>0</v>
      </c>
      <c r="F14" s="90">
        <f t="shared" si="6"/>
        <v>0</v>
      </c>
      <c r="G14" s="90">
        <f t="shared" si="6"/>
        <v>0</v>
      </c>
      <c r="H14" s="90">
        <f t="shared" si="6"/>
        <v>0</v>
      </c>
      <c r="J14" s="90">
        <f t="shared" ref="J14:O14" si="7">SUM(J15:J19)</f>
        <v>0</v>
      </c>
      <c r="K14" s="90">
        <f t="shared" si="7"/>
        <v>0</v>
      </c>
      <c r="L14" s="90">
        <f t="shared" si="7"/>
        <v>0</v>
      </c>
      <c r="M14" s="90">
        <f t="shared" si="7"/>
        <v>0</v>
      </c>
      <c r="N14" s="90">
        <f t="shared" si="7"/>
        <v>0</v>
      </c>
      <c r="O14" s="90">
        <f t="shared" si="7"/>
        <v>0</v>
      </c>
      <c r="Q14" s="90">
        <f t="shared" ref="Q14:V14" si="8">SUM(Q15:Q19)</f>
        <v>0</v>
      </c>
      <c r="R14" s="90">
        <f t="shared" si="8"/>
        <v>0</v>
      </c>
      <c r="S14" s="90">
        <f t="shared" si="8"/>
        <v>0</v>
      </c>
      <c r="T14" s="90">
        <f t="shared" si="8"/>
        <v>0</v>
      </c>
      <c r="U14" s="90">
        <f t="shared" si="8"/>
        <v>0</v>
      </c>
      <c r="V14" s="90">
        <f t="shared" si="8"/>
        <v>0</v>
      </c>
      <c r="X14" s="90">
        <f t="shared" ref="X14:AC14" si="9">SUM(X15:X19)</f>
        <v>0</v>
      </c>
      <c r="Y14" s="90">
        <f t="shared" si="9"/>
        <v>0</v>
      </c>
      <c r="Z14" s="90">
        <f t="shared" si="9"/>
        <v>0</v>
      </c>
      <c r="AA14" s="90">
        <f t="shared" si="9"/>
        <v>0</v>
      </c>
      <c r="AB14" s="90">
        <f t="shared" si="9"/>
        <v>0</v>
      </c>
      <c r="AC14" s="90">
        <f t="shared" si="9"/>
        <v>0</v>
      </c>
    </row>
    <row r="15" spans="1:29" x14ac:dyDescent="0.2">
      <c r="A15" s="33" t="str">
        <f>'Players by Team'!G2</f>
        <v>Jule Mahan</v>
      </c>
      <c r="B15" s="91"/>
      <c r="C15" s="92">
        <f>SUM(COUNTIF('Round 1 - HILLS'!B12,"&lt;"&amp;$B$3-1.9))+(COUNTIF('Round 1 - HILLS'!C12,"&lt;"&amp;$C$3-1.9))+(COUNTIF('Round 1 - HILLS'!D12,"&lt;"&amp;$D$3-1.9))+(COUNTIF('Round 1 - HILLS'!E12,"&lt;"&amp;$E$3-1.9))+(COUNTIF('Round 1 - HILLS'!F12,"&lt;"&amp;$F$3-1.9))+(COUNTIF('Round 1 - HILLS'!G12,"&lt;"&amp;$G$3-1.9))+(COUNTIF('Round 1 - HILLS'!H12,"&lt;"&amp;$H$3-1.9))+(COUNTIF('Round 1 - HILLS'!I12,"&lt;"&amp;$I$3-1.9))+(COUNTIF('Round 1 - HILLS'!J12,"&lt;"&amp;$J$3-1.9))+(COUNTIF('Round 1 - HILLS'!L12,"&lt;"&amp;$L$3-1.9))+(COUNTIF('Round 1 - HILLS'!M12,"&lt;"&amp;$M$3-1.9))+(COUNTIF('Round 1 - HILLS'!N12,"&lt;"&amp;$N$3-1.9))+(COUNTIF('Round 1 - HILLS'!O12,"&lt;"&amp;$O$3-1.9))+(COUNTIF('Round 1 - HILLS'!P12,"&lt;"&amp;$P$3-1.9))+(COUNTIF('Round 1 - HILLS'!Q12,"&lt;"&amp;$Q$3-1.9))+(COUNTIF('Round 1 - HILLS'!R12,"&lt;"&amp;$R$3-1.9))+(COUNTIF('Round 1 - HILLS'!S12,"&lt;"&amp;$S$3-1.9))+(COUNTIF('Round 1 - HILLS'!T12,"&lt;"&amp;$T$3-1.9))</f>
        <v>0</v>
      </c>
      <c r="D15" s="93">
        <f>SUM(COUNTIF('Round 1 - HILLS'!B12,"="&amp;$B$3-1))+(COUNTIF('Round 1 - HILLS'!C12,"="&amp;$C$3-1))+(COUNTIF('Round 1 - HILLS'!D12,"="&amp;$D$3-1))+(COUNTIF('Round 1 - HILLS'!E12,"="&amp;$E$3-1))+(COUNTIF('Round 1 - HILLS'!F12,"="&amp;$F$3-1))+(COUNTIF('Round 1 - HILLS'!G12,"="&amp;$G$3-1))+(COUNTIF('Round 1 - HILLS'!H12,"="&amp;$H$3-1))+(COUNTIF('Round 1 - HILLS'!I12,"="&amp;$I$3-1))+(COUNTIF('Round 1 - HILLS'!J12,"="&amp;$J$3-1))+(COUNTIF('Round 1 - HILLS'!L12,"="&amp;$L$3-1))+(COUNTIF('Round 1 - HILLS'!M12,"="&amp;$M$3-1))+(COUNTIF('Round 1 - HILLS'!N12,"="&amp;$N$3-1))+(COUNTIF('Round 1 - HILLS'!O12,"="&amp;$O$3-1))+(COUNTIF('Round 1 - HILLS'!P12,"="&amp;$P$3-1))+(COUNTIF('Round 1 - HILLS'!Q12,"="&amp;$Q$3-1))+(COUNTIF('Round 1 - HILLS'!R12,"="&amp;$R$3-1))+(COUNTIF('Round 1 - HILLS'!S12,"="&amp;$S$3-1))+(COUNTIF('Round 1 - HILLS'!T12,"="&amp;$T$3-1))</f>
        <v>0</v>
      </c>
      <c r="E15" s="93">
        <f>SUM(COUNTIF('Round 1 - HILLS'!B12,"="&amp;$B$3))+(COUNTIF('Round 1 - HILLS'!C12,"="&amp;$C$3))+(COUNTIF('Round 1 - HILLS'!D12,"="&amp;$D$3))+(COUNTIF('Round 1 - HILLS'!E12,"="&amp;$E$3))+(COUNTIF('Round 1 - HILLS'!F12,"="&amp;$F$3))+(COUNTIF('Round 1 - HILLS'!G12,"="&amp;$G$3))+(COUNTIF('Round 1 - HILLS'!H12,"="&amp;$H$3))+(COUNTIF('Round 1 - HILLS'!I12,"="&amp;$I$3))+(COUNTIF('Round 1 - HILLS'!J12,"="&amp;$J$3))+(COUNTIF('Round 1 - HILLS'!L12,"="&amp;$L$3))+(COUNTIF('Round 1 - HILLS'!M12,"="&amp;$M$3))+(COUNTIF('Round 1 - HILLS'!N12,"="&amp;$N$3))+(COUNTIF('Round 1 - HILLS'!O12,"="&amp;$O$3))+(COUNTIF('Round 1 - HILLS'!P12,"="&amp;$P$3))+(COUNTIF('Round 1 - HILLS'!Q12,"="&amp;$Q$3))+(COUNTIF('Round 1 - HILLS'!R12,"="&amp;$R$3))+(COUNTIF('Round 1 - HILLS'!S12,"="&amp;$S$3))+(COUNTIF('Round 1 - HILLS'!T12,"="&amp;$T$3))</f>
        <v>0</v>
      </c>
      <c r="F15" s="93">
        <f>SUM(COUNTIF('Round 1 - HILLS'!B12,"="&amp;$B$3+1))+(COUNTIF('Round 1 - HILLS'!C12,"="&amp;$C$3+1))+(COUNTIF('Round 1 - HILLS'!D12,"="&amp;$D$3+1))+(COUNTIF('Round 1 - HILLS'!E12,"="&amp;$E$3+1))+(COUNTIF('Round 1 - HILLS'!F12,"="&amp;$F$3+1))+(COUNTIF('Round 1 - HILLS'!G12,"="&amp;$G$3+1))+(COUNTIF('Round 1 - HILLS'!H12,"="&amp;$H$3+1))+(COUNTIF('Round 1 - HILLS'!I12,"="&amp;$I$3+1))+(COUNTIF('Round 1 - HILLS'!J12,"="&amp;$J$3+1))+(COUNTIF('Round 1 - HILLS'!L12,"="&amp;$L$3+1))+(COUNTIF('Round 1 - HILLS'!M12,"="&amp;$M$3+1))+(COUNTIF('Round 1 - HILLS'!N12,"="&amp;$N$3+1))+(COUNTIF('Round 1 - HILLS'!O12,"="&amp;$O$3+1))+(COUNTIF('Round 1 - HILLS'!P12,"="&amp;$P$3+1))+(COUNTIF('Round 1 - HILLS'!Q12,"="&amp;$Q$3+1))+(COUNTIF('Round 1 - HILLS'!R12,"="&amp;$R$3+1))+(COUNTIF('Round 1 - HILLS'!S12,"="&amp;$S$3+1))+(COUNTIF('Round 1 - HILLS'!T12,"="&amp;$T$3+1))</f>
        <v>0</v>
      </c>
      <c r="G15" s="93">
        <f>SUM(COUNTIF('Round 1 - HILLS'!B12,"="&amp;$B$3+2))+(COUNTIF('Round 1 - HILLS'!C12,"="&amp;$C$3+2))+(COUNTIF('Round 1 - HILLS'!D12,"="&amp;$D$3+2))+(COUNTIF('Round 1 - HILLS'!E12,"="&amp;$E$3+2))+(COUNTIF('Round 1 - HILLS'!F12,"="&amp;$F$3+2))+(COUNTIF('Round 1 - HILLS'!G12,"="&amp;$G$3+2))+(COUNTIF('Round 1 - HILLS'!H12,"="&amp;$H$3+2))+(COUNTIF('Round 1 - HILLS'!I12,"="&amp;$I$3+2))+(COUNTIF('Round 1 - HILLS'!J12,"="&amp;$J$3+2))+(COUNTIF('Round 1 - HILLS'!L12,"="&amp;$L$3+2))+(COUNTIF('Round 1 - HILLS'!M12,"="&amp;$M$3+2))+(COUNTIF('Round 1 - HILLS'!N12,"="&amp;$N$3+2))+(COUNTIF('Round 1 - HILLS'!O12,"="&amp;$O$3+2))+(COUNTIF('Round 1 - HILLS'!P12,"="&amp;$P$3+2))+(COUNTIF('Round 1 - HILLS'!Q12,"="&amp;$Q$3+2))+(COUNTIF('Round 1 - HILLS'!R12,"="&amp;$R$3+2))+(COUNTIF('Round 1 - HILLS'!S12,"="&amp;$S$3+2))+(COUNTIF('Round 1 - HILLS'!T12,"="&amp;$T$3+2))</f>
        <v>0</v>
      </c>
      <c r="H15" s="93">
        <f>SUM(COUNTIF('Round 1 - HILLS'!B12,"&gt;"&amp;$B$3+2.1))+(COUNTIF('Round 1 - HILLS'!C12,"&gt;"&amp;$C$3+2.1))+(COUNTIF('Round 1 - HILLS'!D12,"&gt;"&amp;$D$3+2.1))+(COUNTIF('Round 1 - HILLS'!E12,"&gt;"&amp;$E$3+2.1))+(COUNTIF('Round 1 - HILLS'!F12,"&gt;"&amp;$F$3+2.1))+(COUNTIF('Round 1 - HILLS'!G12,"&gt;"&amp;$G$3+2.1))+(COUNTIF('Round 1 - HILLS'!H12,"&gt;"&amp;$H$3+2.1))+(COUNTIF('Round 1 - HILLS'!I12,"&gt;"&amp;$I$3+2.1))+(COUNTIF('Round 1 - HILLS'!J12,"&gt;"&amp;$J$3+2.1))+(COUNTIF('Round 1 - HILLS'!L12,"&gt;"&amp;$L$3+2.1))+(COUNTIF('Round 1 - HILLS'!M12,"&gt;"&amp;$M$3+2.1))+(COUNTIF('Round 1 - HILLS'!N12,"&gt;"&amp;$N$3+2.1))+(COUNTIF('Round 1 - HILLS'!O12,"&gt;"&amp;$O$3+2.1))+(COUNTIF('Round 1 - HILLS'!P12,"&gt;"&amp;$P$3+2.1))+(COUNTIF('Round 1 - HILLS'!Q12,"&gt;"&amp;$Q$3+2.1))+(COUNTIF('Round 1 - HILLS'!R12,"&gt;"&amp;$R$3+2.1))+(COUNTIF('Round 1 - HILLS'!S12,"&gt;"&amp;$S$3+2.1))+(COUNTIF('Round 1 - HILLS'!T12,"&gt;"&amp;$T$3+2.1))</f>
        <v>0</v>
      </c>
      <c r="J15" s="92">
        <f>SUM(COUNTIF('Round 2 - RIVER'!B12,"&lt;"&amp;$B$2-1.9))+(COUNTIF('Round 2 - RIVER'!C12,"&lt;"&amp;$C$2-1.9))+(COUNTIF('Round 2 - RIVER'!D12,"&lt;"&amp;$D$2-1.9))+(COUNTIF('Round 2 - RIVER'!E12,"&lt;"&amp;$E$2-1.9))+(COUNTIF('Round 2 - RIVER'!F12,"&lt;"&amp;$F$2-1.9))+(COUNTIF('Round 2 - RIVER'!G12,"&lt;"&amp;$G$2-1.9))+(COUNTIF('Round 2 - RIVER'!H12,"&lt;"&amp;$H$2-1.9))+(COUNTIF('Round 2 - RIVER'!I12,"&lt;"&amp;$I$2-1.9))+(COUNTIF('Round 2 - RIVER'!J12,"&lt;"&amp;$J$2-1.9))+(COUNTIF('Round 2 - RIVER'!L12,"&lt;"&amp;$L$2-1.9))+(COUNTIF('Round 2 - RIVER'!M12,"&lt;"&amp;$M$2-1.9))+(COUNTIF('Round 2 - RIVER'!N12,"&lt;"&amp;$N$2-1.9))+(COUNTIF('Round 2 - RIVER'!O12,"&lt;"&amp;$O$2-1.9))+(COUNTIF('Round 2 - RIVER'!P12,"&lt;"&amp;$P$2-1.9))+(COUNTIF('Round 2 - RIVER'!Q12,"&lt;"&amp;$Q$2-1.9))+(COUNTIF('Round 2 - RIVER'!R12,"&lt;"&amp;$R$2-1.9))+(COUNTIF('Round 2 - RIVER'!S12,"&lt;"&amp;$S$2-1.9))+(COUNTIF('Round 2 - RIVER'!T12,"&lt;"&amp;$T$2-1.9))</f>
        <v>0</v>
      </c>
      <c r="K15" s="93">
        <f>SUM(COUNTIF('Round 2 - RIVER'!B12,"="&amp;$B$2-1))+(COUNTIF('Round 2 - RIVER'!C12,"="&amp;$C$2-1))+(COUNTIF('Round 2 - RIVER'!D12,"="&amp;$D$2-1))+(COUNTIF('Round 2 - RIVER'!E12,"="&amp;$E$2-1))+(COUNTIF('Round 2 - RIVER'!F12,"="&amp;$F$2-1))+(COUNTIF('Round 2 - RIVER'!G12,"="&amp;$G$2-1))+(COUNTIF('Round 2 - RIVER'!H12,"="&amp;$H$2-1))+(COUNTIF('Round 2 - RIVER'!I12,"="&amp;$I$2-1))+(COUNTIF('Round 2 - RIVER'!J12,"="&amp;$J$2-1))+(COUNTIF('Round 2 - RIVER'!L12,"="&amp;$L$2-1))+(COUNTIF('Round 2 - RIVER'!M12,"="&amp;$M$2-1))+(COUNTIF('Round 2 - RIVER'!N12,"="&amp;$N$2-1))+(COUNTIF('Round 2 - RIVER'!O12,"="&amp;$O$2-1))+(COUNTIF('Round 2 - RIVER'!P12,"="&amp;$P$2-1))+(COUNTIF('Round 2 - RIVER'!Q12,"="&amp;$Q$2-1))+(COUNTIF('Round 2 - RIVER'!R12,"="&amp;$R$2-1))+(COUNTIF('Round 2 - RIVER'!S12,"="&amp;$S$2-1))+(COUNTIF('Round 2 - RIVER'!T12,"="&amp;$T$2-1))</f>
        <v>0</v>
      </c>
      <c r="L15" s="93">
        <f>SUM(COUNTIF('Round 2 - RIVER'!B12,"="&amp;$B$2))+(COUNTIF('Round 2 - RIVER'!C12,"="&amp;$C$2))+(COUNTIF('Round 2 - RIVER'!D12,"="&amp;$D$2))+(COUNTIF('Round 2 - RIVER'!E12,"="&amp;$E$2))+(COUNTIF('Round 2 - RIVER'!F12,"="&amp;$F$2))+(COUNTIF('Round 2 - RIVER'!G12,"="&amp;$G$2))+(COUNTIF('Round 2 - RIVER'!H12,"="&amp;$H$2))+(COUNTIF('Round 2 - RIVER'!I12,"="&amp;$I$2))+(COUNTIF('Round 2 - RIVER'!J12,"="&amp;$J$2))+(COUNTIF('Round 2 - RIVER'!L12,"="&amp;$L$2))+(COUNTIF('Round 2 - RIVER'!M12,"="&amp;$M$2))+(COUNTIF('Round 2 - RIVER'!N12,"="&amp;$N$2))+(COUNTIF('Round 2 - RIVER'!O12,"="&amp;$O$2))+(COUNTIF('Round 2 - RIVER'!P12,"="&amp;$P$2))+(COUNTIF('Round 2 - RIVER'!Q12,"="&amp;$Q$2))+(COUNTIF('Round 2 - RIVER'!R12,"="&amp;$R$2))+(COUNTIF('Round 2 - RIVER'!S12,"="&amp;$S$2))+(COUNTIF('Round 2 - RIVER'!T12,"="&amp;$T$2))</f>
        <v>0</v>
      </c>
      <c r="M15" s="93">
        <f>SUM(COUNTIF('Round 2 - RIVER'!B12,"="&amp;$B$2+1))+(COUNTIF('Round 2 - RIVER'!C12,"="&amp;$C$2+1))+(COUNTIF('Round 2 - RIVER'!D12,"="&amp;$D$2+1))+(COUNTIF('Round 2 - RIVER'!E12,"="&amp;$E$2+1))+(COUNTIF('Round 2 - RIVER'!F12,"="&amp;$F$2+1))+(COUNTIF('Round 2 - RIVER'!G12,"="&amp;$G$2+1))+(COUNTIF('Round 2 - RIVER'!H12,"="&amp;$H$2+1))+(COUNTIF('Round 2 - RIVER'!I12,"="&amp;$I$2+1))+(COUNTIF('Round 2 - RIVER'!J12,"="&amp;$J$2+1))+(COUNTIF('Round 2 - RIVER'!L12,"="&amp;$L$2+1))+(COUNTIF('Round 2 - RIVER'!M12,"="&amp;$M$2+1))+(COUNTIF('Round 2 - RIVER'!N12,"="&amp;$N$2+1))+(COUNTIF('Round 2 - RIVER'!O12,"="&amp;$O$2+1))+(COUNTIF('Round 2 - RIVER'!P12,"="&amp;$P$2+1))+(COUNTIF('Round 2 - RIVER'!Q12,"="&amp;$Q$2+1))+(COUNTIF('Round 2 - RIVER'!R12,"="&amp;$R$2+1))+(COUNTIF('Round 2 - RIVER'!S12,"="&amp;$S$2+1))+(COUNTIF('Round 2 - RIVER'!T12,"="&amp;$T$2+1))</f>
        <v>0</v>
      </c>
      <c r="N15" s="93">
        <f>SUM(COUNTIF('Round 2 - RIVER'!B12,"="&amp;$B$2+2))+(COUNTIF('Round 2 - RIVER'!C12,"="&amp;$C$2+2))+(COUNTIF('Round 2 - RIVER'!D12,"="&amp;$D$2+2))+(COUNTIF('Round 2 - RIVER'!E12,"="&amp;$E$2+2))+(COUNTIF('Round 2 - RIVER'!F12,"="&amp;$F$2+2))+(COUNTIF('Round 2 - RIVER'!G12,"="&amp;$G$2+2))+(COUNTIF('Round 2 - RIVER'!H12,"="&amp;$H$2+2))+(COUNTIF('Round 2 - RIVER'!I12,"="&amp;$I$2+2))+(COUNTIF('Round 2 - RIVER'!J12,"="&amp;$J$2+2))+(COUNTIF('Round 2 - RIVER'!L12,"="&amp;$L$2+2))+(COUNTIF('Round 2 - RIVER'!M12,"="&amp;$M$2+2))+(COUNTIF('Round 2 - RIVER'!N12,"="&amp;$N$2+2))+(COUNTIF('Round 2 - RIVER'!O12,"="&amp;$O$2+2))+(COUNTIF('Round 2 - RIVER'!P12,"="&amp;$P$2+2))+(COUNTIF('Round 2 - RIVER'!Q12,"="&amp;$Q$2+2))+(COUNTIF('Round 2 - RIVER'!R12,"="&amp;$R$2+2))+(COUNTIF('Round 2 - RIVER'!S12,"="&amp;$S$2+2))+(COUNTIF('Round 2 - RIVER'!T12,"="&amp;$T$2+2))</f>
        <v>0</v>
      </c>
      <c r="O15" s="93">
        <f>SUM(COUNTIF('Round 2 - RIVER'!B12,"&gt;"&amp;$B$2+2.1))+(COUNTIF('Round 2 - RIVER'!C12,"&gt;"&amp;$C$2+2.1))+(COUNTIF('Round 2 - RIVER'!D12,"&gt;"&amp;$D$2+2.1))+(COUNTIF('Round 2 - RIVER'!E12,"&gt;"&amp;$E$2+2.1))+(COUNTIF('Round 2 - RIVER'!F12,"&gt;"&amp;$F$2+2.1))+(COUNTIF('Round 2 - RIVER'!G12,"&gt;"&amp;$G$2+2.1))+(COUNTIF('Round 2 - RIVER'!H12,"&gt;"&amp;$H$2+2.1))+(COUNTIF('Round 2 - RIVER'!I12,"&gt;"&amp;$I$2+2.1))+(COUNTIF('Round 2 - RIVER'!J12,"&gt;"&amp;$J$2+2.1))+(COUNTIF('Round 2 - RIVER'!L12,"&gt;"&amp;$L$2+2.1))+(COUNTIF('Round 2 - RIVER'!M12,"&gt;"&amp;$M$2+2.1))+(COUNTIF('Round 2 - RIVER'!N12,"&gt;"&amp;$N$2+2.1))+(COUNTIF('Round 2 - RIVER'!O12,"&gt;"&amp;$O$2+2.1))+(COUNTIF('Round 2 - RIVER'!P12,"&gt;"&amp;$P$2+2.1))+(COUNTIF('Round 2 - RIVER'!Q12,"&gt;"&amp;$Q$2+2.1))+(COUNTIF('Round 2 - RIVER'!R12,"&gt;"&amp;$R$2+2.1))+(COUNTIF('Round 2 - RIVER'!S12,"&gt;"&amp;$S$2+2.1))+(COUNTIF('Round 2 - RIVER'!T12,"&gt;"&amp;$T$2+2.1))</f>
        <v>0</v>
      </c>
      <c r="Q15" s="92"/>
      <c r="R15" s="93"/>
      <c r="S15" s="93"/>
      <c r="T15" s="93"/>
      <c r="U15" s="93"/>
      <c r="V15" s="93"/>
      <c r="X15" s="92">
        <f>SUM(C15,J15,Q15)</f>
        <v>0</v>
      </c>
      <c r="Y15" s="93">
        <f t="shared" ref="Y15:AC19" si="10">SUM(D15,K15,R15)</f>
        <v>0</v>
      </c>
      <c r="Z15" s="93">
        <f t="shared" si="10"/>
        <v>0</v>
      </c>
      <c r="AA15" s="93">
        <f t="shared" si="10"/>
        <v>0</v>
      </c>
      <c r="AB15" s="93">
        <f t="shared" si="10"/>
        <v>0</v>
      </c>
      <c r="AC15" s="93">
        <f>SUM(H15,O15,V15)</f>
        <v>0</v>
      </c>
    </row>
    <row r="16" spans="1:29" x14ac:dyDescent="0.2">
      <c r="A16" s="33" t="str">
        <f>'Players by Team'!G3</f>
        <v>Jordan Sandoval</v>
      </c>
      <c r="B16" s="91"/>
      <c r="C16" s="99">
        <f>SUM(COUNTIF('Round 1 - HILLS'!B13,"&lt;"&amp;$B$3-1.9))+(COUNTIF('Round 1 - HILLS'!C13,"&lt;"&amp;$C$3-1.9))+(COUNTIF('Round 1 - HILLS'!D13,"&lt;"&amp;$D$3-1.9))+(COUNTIF('Round 1 - HILLS'!E13,"&lt;"&amp;$E$3-1.9))+(COUNTIF('Round 1 - HILLS'!F13,"&lt;"&amp;$F$3-1.9))+(COUNTIF('Round 1 - HILLS'!G13,"&lt;"&amp;$G$3-1.9))+(COUNTIF('Round 1 - HILLS'!H13,"&lt;"&amp;$H$3-1.9))+(COUNTIF('Round 1 - HILLS'!I13,"&lt;"&amp;$I$3-1.9))+(COUNTIF('Round 1 - HILLS'!J13,"&lt;"&amp;$J$3-1.9))+(COUNTIF('Round 1 - HILLS'!L13,"&lt;"&amp;$L$3-1.9))+(COUNTIF('Round 1 - HILLS'!M13,"&lt;"&amp;$M$3-1.9))+(COUNTIF('Round 1 - HILLS'!N13,"&lt;"&amp;$N$3-1.9))+(COUNTIF('Round 1 - HILLS'!O13,"&lt;"&amp;$O$3-1.9))+(COUNTIF('Round 1 - HILLS'!P13,"&lt;"&amp;$P$3-1.9))+(COUNTIF('Round 1 - HILLS'!Q13,"&lt;"&amp;$Q$3-1.9))+(COUNTIF('Round 1 - HILLS'!R13,"&lt;"&amp;$R$3-1.9))+(COUNTIF('Round 1 - HILLS'!S13,"&lt;"&amp;$S$3-1.9))+(COUNTIF('Round 1 - HILLS'!T13,"&lt;"&amp;$T$3-1.9))</f>
        <v>0</v>
      </c>
      <c r="D16" s="100">
        <f>SUM(COUNTIF('Round 1 - HILLS'!B13,"="&amp;$B$3-1))+(COUNTIF('Round 1 - HILLS'!C13,"="&amp;$C$3-1))+(COUNTIF('Round 1 - HILLS'!D13,"="&amp;$D$3-1))+(COUNTIF('Round 1 - HILLS'!E13,"="&amp;$E$3-1))+(COUNTIF('Round 1 - HILLS'!F13,"="&amp;$F$3-1))+(COUNTIF('Round 1 - HILLS'!G13,"="&amp;$G$3-1))+(COUNTIF('Round 1 - HILLS'!H13,"="&amp;$H$3-1))+(COUNTIF('Round 1 - HILLS'!I13,"="&amp;$I$3-1))+(COUNTIF('Round 1 - HILLS'!J13,"="&amp;$J$3-1))+(COUNTIF('Round 1 - HILLS'!L13,"="&amp;$L$3-1))+(COUNTIF('Round 1 - HILLS'!M13,"="&amp;$M$3-1))+(COUNTIF('Round 1 - HILLS'!N13,"="&amp;$N$3-1))+(COUNTIF('Round 1 - HILLS'!O13,"="&amp;$O$3-1))+(COUNTIF('Round 1 - HILLS'!P13,"="&amp;$P$3-1))+(COUNTIF('Round 1 - HILLS'!Q13,"="&amp;$Q$3-1))+(COUNTIF('Round 1 - HILLS'!R13,"="&amp;$R$3-1))+(COUNTIF('Round 1 - HILLS'!S13,"="&amp;$S$3-1))+(COUNTIF('Round 1 - HILLS'!T13,"="&amp;$T$3-1))</f>
        <v>0</v>
      </c>
      <c r="E16" s="100">
        <f>SUM(COUNTIF('Round 1 - HILLS'!B13,"="&amp;$B$3))+(COUNTIF('Round 1 - HILLS'!C13,"="&amp;$C$3))+(COUNTIF('Round 1 - HILLS'!D13,"="&amp;$D$3))+(COUNTIF('Round 1 - HILLS'!E13,"="&amp;$E$3))+(COUNTIF('Round 1 - HILLS'!F13,"="&amp;$F$3))+(COUNTIF('Round 1 - HILLS'!G13,"="&amp;$G$3))+(COUNTIF('Round 1 - HILLS'!H13,"="&amp;$H$3))+(COUNTIF('Round 1 - HILLS'!I13,"="&amp;$I$3))+(COUNTIF('Round 1 - HILLS'!J13,"="&amp;$J$3))+(COUNTIF('Round 1 - HILLS'!L13,"="&amp;$L$3))+(COUNTIF('Round 1 - HILLS'!M13,"="&amp;$M$3))+(COUNTIF('Round 1 - HILLS'!N13,"="&amp;$N$3))+(COUNTIF('Round 1 - HILLS'!O13,"="&amp;$O$3))+(COUNTIF('Round 1 - HILLS'!P13,"="&amp;$P$3))+(COUNTIF('Round 1 - HILLS'!Q13,"="&amp;$Q$3))+(COUNTIF('Round 1 - HILLS'!R13,"="&amp;$R$3))+(COUNTIF('Round 1 - HILLS'!S13,"="&amp;$S$3))+(COUNTIF('Round 1 - HILLS'!T13,"="&amp;$T$3))</f>
        <v>0</v>
      </c>
      <c r="F16" s="100">
        <f>SUM(COUNTIF('Round 1 - HILLS'!B13,"="&amp;$B$3+1))+(COUNTIF('Round 1 - HILLS'!C13,"="&amp;$C$3+1))+(COUNTIF('Round 1 - HILLS'!D13,"="&amp;$D$3+1))+(COUNTIF('Round 1 - HILLS'!E13,"="&amp;$E$3+1))+(COUNTIF('Round 1 - HILLS'!F13,"="&amp;$F$3+1))+(COUNTIF('Round 1 - HILLS'!G13,"="&amp;$G$3+1))+(COUNTIF('Round 1 - HILLS'!H13,"="&amp;$H$3+1))+(COUNTIF('Round 1 - HILLS'!I13,"="&amp;$I$3+1))+(COUNTIF('Round 1 - HILLS'!J13,"="&amp;$J$3+1))+(COUNTIF('Round 1 - HILLS'!L13,"="&amp;$L$3+1))+(COUNTIF('Round 1 - HILLS'!M13,"="&amp;$M$3+1))+(COUNTIF('Round 1 - HILLS'!N13,"="&amp;$N$3+1))+(COUNTIF('Round 1 - HILLS'!O13,"="&amp;$O$3+1))+(COUNTIF('Round 1 - HILLS'!P13,"="&amp;$P$3+1))+(COUNTIF('Round 1 - HILLS'!Q13,"="&amp;$Q$3+1))+(COUNTIF('Round 1 - HILLS'!R13,"="&amp;$R$3+1))+(COUNTIF('Round 1 - HILLS'!S13,"="&amp;$S$3+1))+(COUNTIF('Round 1 - HILLS'!T13,"="&amp;$T$3+1))</f>
        <v>0</v>
      </c>
      <c r="G16" s="100">
        <f>SUM(COUNTIF('Round 1 - HILLS'!B13,"="&amp;$B$3+2))+(COUNTIF('Round 1 - HILLS'!C13,"="&amp;$C$3+2))+(COUNTIF('Round 1 - HILLS'!D13,"="&amp;$D$3+2))+(COUNTIF('Round 1 - HILLS'!E13,"="&amp;$E$3+2))+(COUNTIF('Round 1 - HILLS'!F13,"="&amp;$F$3+2))+(COUNTIF('Round 1 - HILLS'!G13,"="&amp;$G$3+2))+(COUNTIF('Round 1 - HILLS'!H13,"="&amp;$H$3+2))+(COUNTIF('Round 1 - HILLS'!I13,"="&amp;$I$3+2))+(COUNTIF('Round 1 - HILLS'!J13,"="&amp;$J$3+2))+(COUNTIF('Round 1 - HILLS'!L13,"="&amp;$L$3+2))+(COUNTIF('Round 1 - HILLS'!M13,"="&amp;$M$3+2))+(COUNTIF('Round 1 - HILLS'!N13,"="&amp;$N$3+2))+(COUNTIF('Round 1 - HILLS'!O13,"="&amp;$O$3+2))+(COUNTIF('Round 1 - HILLS'!P13,"="&amp;$P$3+2))+(COUNTIF('Round 1 - HILLS'!Q13,"="&amp;$Q$3+2))+(COUNTIF('Round 1 - HILLS'!R13,"="&amp;$R$3+2))+(COUNTIF('Round 1 - HILLS'!S13,"="&amp;$S$3+2))+(COUNTIF('Round 1 - HILLS'!T13,"="&amp;$T$3+2))</f>
        <v>0</v>
      </c>
      <c r="H16" s="100">
        <f>SUM(COUNTIF('Round 1 - HILLS'!B13,"&gt;"&amp;$B$3+2.1))+(COUNTIF('Round 1 - HILLS'!C13,"&gt;"&amp;$C$3+2.1))+(COUNTIF('Round 1 - HILLS'!D13,"&gt;"&amp;$D$3+2.1))+(COUNTIF('Round 1 - HILLS'!E13,"&gt;"&amp;$E$3+2.1))+(COUNTIF('Round 1 - HILLS'!F13,"&gt;"&amp;$F$3+2.1))+(COUNTIF('Round 1 - HILLS'!G13,"&gt;"&amp;$G$3+2.1))+(COUNTIF('Round 1 - HILLS'!H13,"&gt;"&amp;$H$3+2.1))+(COUNTIF('Round 1 - HILLS'!I13,"&gt;"&amp;$I$3+2.1))+(COUNTIF('Round 1 - HILLS'!J13,"&gt;"&amp;$J$3+2.1))+(COUNTIF('Round 1 - HILLS'!L13,"&gt;"&amp;$L$3+2.1))+(COUNTIF('Round 1 - HILLS'!M13,"&gt;"&amp;$M$3+2.1))+(COUNTIF('Round 1 - HILLS'!N13,"&gt;"&amp;$N$3+2.1))+(COUNTIF('Round 1 - HILLS'!O13,"&gt;"&amp;$O$3+2.1))+(COUNTIF('Round 1 - HILLS'!P13,"&gt;"&amp;$P$3+2.1))+(COUNTIF('Round 1 - HILLS'!Q13,"&gt;"&amp;$Q$3+2.1))+(COUNTIF('Round 1 - HILLS'!R13,"&gt;"&amp;$R$3+2.1))+(COUNTIF('Round 1 - HILLS'!S13,"&gt;"&amp;$S$3+2.1))+(COUNTIF('Round 1 - HILLS'!T13,"&gt;"&amp;$T$3+2.1))</f>
        <v>0</v>
      </c>
      <c r="J16" s="99">
        <f>SUM(COUNTIF('Round 2 - RIVER'!B13,"&lt;"&amp;$B$2-1.9))+(COUNTIF('Round 2 - RIVER'!C13,"&lt;"&amp;$C$2-1.9))+(COUNTIF('Round 2 - RIVER'!D13,"&lt;"&amp;$D$2-1.9))+(COUNTIF('Round 2 - RIVER'!E13,"&lt;"&amp;$E$2-1.9))+(COUNTIF('Round 2 - RIVER'!F13,"&lt;"&amp;$F$2-1.9))+(COUNTIF('Round 2 - RIVER'!G13,"&lt;"&amp;$G$2-1.9))+(COUNTIF('Round 2 - RIVER'!H13,"&lt;"&amp;$H$2-1.9))+(COUNTIF('Round 2 - RIVER'!I13,"&lt;"&amp;$I$2-1.9))+(COUNTIF('Round 2 - RIVER'!J13,"&lt;"&amp;$J$2-1.9))+(COUNTIF('Round 2 - RIVER'!L13,"&lt;"&amp;$L$2-1.9))+(COUNTIF('Round 2 - RIVER'!M13,"&lt;"&amp;$M$2-1.9))+(COUNTIF('Round 2 - RIVER'!N13,"&lt;"&amp;$N$2-1.9))+(COUNTIF('Round 2 - RIVER'!O13,"&lt;"&amp;$O$2-1.9))+(COUNTIF('Round 2 - RIVER'!P13,"&lt;"&amp;$P$2-1.9))+(COUNTIF('Round 2 - RIVER'!Q13,"&lt;"&amp;$Q$2-1.9))+(COUNTIF('Round 2 - RIVER'!R13,"&lt;"&amp;$R$2-1.9))+(COUNTIF('Round 2 - RIVER'!S13,"&lt;"&amp;$S$2-1.9))+(COUNTIF('Round 2 - RIVER'!T13,"&lt;"&amp;$T$2-1.9))</f>
        <v>0</v>
      </c>
      <c r="K16" s="100">
        <f>SUM(COUNTIF('Round 2 - RIVER'!B13,"="&amp;$B$2-1))+(COUNTIF('Round 2 - RIVER'!C13,"="&amp;$C$2-1))+(COUNTIF('Round 2 - RIVER'!D13,"="&amp;$D$2-1))+(COUNTIF('Round 2 - RIVER'!E13,"="&amp;$E$2-1))+(COUNTIF('Round 2 - RIVER'!F13,"="&amp;$F$2-1))+(COUNTIF('Round 2 - RIVER'!G13,"="&amp;$G$2-1))+(COUNTIF('Round 2 - RIVER'!H13,"="&amp;$H$2-1))+(COUNTIF('Round 2 - RIVER'!I13,"="&amp;$I$2-1))+(COUNTIF('Round 2 - RIVER'!J13,"="&amp;$J$2-1))+(COUNTIF('Round 2 - RIVER'!L13,"="&amp;$L$2-1))+(COUNTIF('Round 2 - RIVER'!M13,"="&amp;$M$2-1))+(COUNTIF('Round 2 - RIVER'!N13,"="&amp;$N$2-1))+(COUNTIF('Round 2 - RIVER'!O13,"="&amp;$O$2-1))+(COUNTIF('Round 2 - RIVER'!P13,"="&amp;$P$2-1))+(COUNTIF('Round 2 - RIVER'!Q13,"="&amp;$Q$2-1))+(COUNTIF('Round 2 - RIVER'!R13,"="&amp;$R$2-1))+(COUNTIF('Round 2 - RIVER'!S13,"="&amp;$S$2-1))+(COUNTIF('Round 2 - RIVER'!T13,"="&amp;$T$2-1))</f>
        <v>0</v>
      </c>
      <c r="L16" s="100">
        <f>SUM(COUNTIF('Round 2 - RIVER'!B13,"="&amp;$B$2))+(COUNTIF('Round 2 - RIVER'!C13,"="&amp;$C$2))+(COUNTIF('Round 2 - RIVER'!D13,"="&amp;$D$2))+(COUNTIF('Round 2 - RIVER'!E13,"="&amp;$E$2))+(COUNTIF('Round 2 - RIVER'!F13,"="&amp;$F$2))+(COUNTIF('Round 2 - RIVER'!G13,"="&amp;$G$2))+(COUNTIF('Round 2 - RIVER'!H13,"="&amp;$H$2))+(COUNTIF('Round 2 - RIVER'!I13,"="&amp;$I$2))+(COUNTIF('Round 2 - RIVER'!J13,"="&amp;$J$2))+(COUNTIF('Round 2 - RIVER'!L13,"="&amp;$L$2))+(COUNTIF('Round 2 - RIVER'!M13,"="&amp;$M$2))+(COUNTIF('Round 2 - RIVER'!N13,"="&amp;$N$2))+(COUNTIF('Round 2 - RIVER'!O13,"="&amp;$O$2))+(COUNTIF('Round 2 - RIVER'!P13,"="&amp;$P$2))+(COUNTIF('Round 2 - RIVER'!Q13,"="&amp;$Q$2))+(COUNTIF('Round 2 - RIVER'!R13,"="&amp;$R$2))+(COUNTIF('Round 2 - RIVER'!S13,"="&amp;$S$2))+(COUNTIF('Round 2 - RIVER'!T13,"="&amp;$T$2))</f>
        <v>0</v>
      </c>
      <c r="M16" s="100">
        <f>SUM(COUNTIF('Round 2 - RIVER'!B13,"="&amp;$B$2+1))+(COUNTIF('Round 2 - RIVER'!C13,"="&amp;$C$2+1))+(COUNTIF('Round 2 - RIVER'!D13,"="&amp;$D$2+1))+(COUNTIF('Round 2 - RIVER'!E13,"="&amp;$E$2+1))+(COUNTIF('Round 2 - RIVER'!F13,"="&amp;$F$2+1))+(COUNTIF('Round 2 - RIVER'!G13,"="&amp;$G$2+1))+(COUNTIF('Round 2 - RIVER'!H13,"="&amp;$H$2+1))+(COUNTIF('Round 2 - RIVER'!I13,"="&amp;$I$2+1))+(COUNTIF('Round 2 - RIVER'!J13,"="&amp;$J$2+1))+(COUNTIF('Round 2 - RIVER'!L13,"="&amp;$L$2+1))+(COUNTIF('Round 2 - RIVER'!M13,"="&amp;$M$2+1))+(COUNTIF('Round 2 - RIVER'!N13,"="&amp;$N$2+1))+(COUNTIF('Round 2 - RIVER'!O13,"="&amp;$O$2+1))+(COUNTIF('Round 2 - RIVER'!P13,"="&amp;$P$2+1))+(COUNTIF('Round 2 - RIVER'!Q13,"="&amp;$Q$2+1))+(COUNTIF('Round 2 - RIVER'!R13,"="&amp;$R$2+1))+(COUNTIF('Round 2 - RIVER'!S13,"="&amp;$S$2+1))+(COUNTIF('Round 2 - RIVER'!T13,"="&amp;$T$2+1))</f>
        <v>0</v>
      </c>
      <c r="N16" s="100">
        <f>SUM(COUNTIF('Round 2 - RIVER'!B13,"="&amp;$B$2+2))+(COUNTIF('Round 2 - RIVER'!C13,"="&amp;$C$2+2))+(COUNTIF('Round 2 - RIVER'!D13,"="&amp;$D$2+2))+(COUNTIF('Round 2 - RIVER'!E13,"="&amp;$E$2+2))+(COUNTIF('Round 2 - RIVER'!F13,"="&amp;$F$2+2))+(COUNTIF('Round 2 - RIVER'!G13,"="&amp;$G$2+2))+(COUNTIF('Round 2 - RIVER'!H13,"="&amp;$H$2+2))+(COUNTIF('Round 2 - RIVER'!I13,"="&amp;$I$2+2))+(COUNTIF('Round 2 - RIVER'!J13,"="&amp;$J$2+2))+(COUNTIF('Round 2 - RIVER'!L13,"="&amp;$L$2+2))+(COUNTIF('Round 2 - RIVER'!M13,"="&amp;$M$2+2))+(COUNTIF('Round 2 - RIVER'!N13,"="&amp;$N$2+2))+(COUNTIF('Round 2 - RIVER'!O13,"="&amp;$O$2+2))+(COUNTIF('Round 2 - RIVER'!P13,"="&amp;$P$2+2))+(COUNTIF('Round 2 - RIVER'!Q13,"="&amp;$Q$2+2))+(COUNTIF('Round 2 - RIVER'!R13,"="&amp;$R$2+2))+(COUNTIF('Round 2 - RIVER'!S13,"="&amp;$S$2+2))+(COUNTIF('Round 2 - RIVER'!T13,"="&amp;$T$2+2))</f>
        <v>0</v>
      </c>
      <c r="O16" s="100">
        <f>SUM(COUNTIF('Round 2 - RIVER'!B13,"&gt;"&amp;$B$2+2.1))+(COUNTIF('Round 2 - RIVER'!C13,"&gt;"&amp;$C$2+2.1))+(COUNTIF('Round 2 - RIVER'!D13,"&gt;"&amp;$D$2+2.1))+(COUNTIF('Round 2 - RIVER'!E13,"&gt;"&amp;$E$2+2.1))+(COUNTIF('Round 2 - RIVER'!F13,"&gt;"&amp;$F$2+2.1))+(COUNTIF('Round 2 - RIVER'!G13,"&gt;"&amp;$G$2+2.1))+(COUNTIF('Round 2 - RIVER'!H13,"&gt;"&amp;$H$2+2.1))+(COUNTIF('Round 2 - RIVER'!I13,"&gt;"&amp;$I$2+2.1))+(COUNTIF('Round 2 - RIVER'!J13,"&gt;"&amp;$J$2+2.1))+(COUNTIF('Round 2 - RIVER'!L13,"&gt;"&amp;$L$2+2.1))+(COUNTIF('Round 2 - RIVER'!M13,"&gt;"&amp;$M$2+2.1))+(COUNTIF('Round 2 - RIVER'!N13,"&gt;"&amp;$N$2+2.1))+(COUNTIF('Round 2 - RIVER'!O13,"&gt;"&amp;$O$2+2.1))+(COUNTIF('Round 2 - RIVER'!P13,"&gt;"&amp;$P$2+2.1))+(COUNTIF('Round 2 - RIVER'!Q13,"&gt;"&amp;$Q$2+2.1))+(COUNTIF('Round 2 - RIVER'!R13,"&gt;"&amp;$R$2+2.1))+(COUNTIF('Round 2 - RIVER'!S13,"&gt;"&amp;$S$2+2.1))+(COUNTIF('Round 2 - RIVER'!T13,"&gt;"&amp;$T$2+2.1))</f>
        <v>0</v>
      </c>
      <c r="Q16" s="94"/>
      <c r="R16" s="94"/>
      <c r="S16" s="94"/>
      <c r="T16" s="94"/>
      <c r="U16" s="94"/>
      <c r="V16" s="94"/>
      <c r="X16" s="99">
        <f t="shared" ref="X16:X19" si="11">SUM(C16,J16,Q16)</f>
        <v>0</v>
      </c>
      <c r="Y16" s="100">
        <f t="shared" si="10"/>
        <v>0</v>
      </c>
      <c r="Z16" s="100">
        <f t="shared" si="10"/>
        <v>0</v>
      </c>
      <c r="AA16" s="100">
        <f t="shared" si="10"/>
        <v>0</v>
      </c>
      <c r="AB16" s="100">
        <f t="shared" si="10"/>
        <v>0</v>
      </c>
      <c r="AC16" s="100">
        <f t="shared" si="10"/>
        <v>0</v>
      </c>
    </row>
    <row r="17" spans="1:29" x14ac:dyDescent="0.2">
      <c r="A17" s="33" t="str">
        <f>'Players by Team'!G4</f>
        <v>Chelsea Simpson</v>
      </c>
      <c r="B17" s="91"/>
      <c r="C17" s="92">
        <f>SUM(COUNTIF('Round 1 - HILLS'!B14,"&lt;"&amp;$B$3-1.9))+(COUNTIF('Round 1 - HILLS'!C14,"&lt;"&amp;$C$3-1.9))+(COUNTIF('Round 1 - HILLS'!D14,"&lt;"&amp;$D$3-1.9))+(COUNTIF('Round 1 - HILLS'!E14,"&lt;"&amp;$E$3-1.9))+(COUNTIF('Round 1 - HILLS'!F14,"&lt;"&amp;$F$3-1.9))+(COUNTIF('Round 1 - HILLS'!G14,"&lt;"&amp;$G$3-1.9))+(COUNTIF('Round 1 - HILLS'!H14,"&lt;"&amp;$H$3-1.9))+(COUNTIF('Round 1 - HILLS'!I14,"&lt;"&amp;$I$3-1.9))+(COUNTIF('Round 1 - HILLS'!J14,"&lt;"&amp;$J$3-1.9))+(COUNTIF('Round 1 - HILLS'!L14,"&lt;"&amp;$L$3-1.9))+(COUNTIF('Round 1 - HILLS'!M14,"&lt;"&amp;$M$3-1.9))+(COUNTIF('Round 1 - HILLS'!N14,"&lt;"&amp;$N$3-1.9))+(COUNTIF('Round 1 - HILLS'!O14,"&lt;"&amp;$O$3-1.9))+(COUNTIF('Round 1 - HILLS'!P14,"&lt;"&amp;$P$3-1.9))+(COUNTIF('Round 1 - HILLS'!Q14,"&lt;"&amp;$Q$3-1.9))+(COUNTIF('Round 1 - HILLS'!R14,"&lt;"&amp;$R$3-1.9))+(COUNTIF('Round 1 - HILLS'!S14,"&lt;"&amp;$S$3-1.9))+(COUNTIF('Round 1 - HILLS'!T14,"&lt;"&amp;$T$3-1.9))</f>
        <v>0</v>
      </c>
      <c r="D17" s="93">
        <f>SUM(COUNTIF('Round 1 - HILLS'!B14,"="&amp;$B$3-1))+(COUNTIF('Round 1 - HILLS'!C14,"="&amp;$C$3-1))+(COUNTIF('Round 1 - HILLS'!D14,"="&amp;$D$3-1))+(COUNTIF('Round 1 - HILLS'!E14,"="&amp;$E$3-1))+(COUNTIF('Round 1 - HILLS'!F14,"="&amp;$F$3-1))+(COUNTIF('Round 1 - HILLS'!G14,"="&amp;$G$3-1))+(COUNTIF('Round 1 - HILLS'!H14,"="&amp;$H$3-1))+(COUNTIF('Round 1 - HILLS'!I14,"="&amp;$I$3-1))+(COUNTIF('Round 1 - HILLS'!J14,"="&amp;$J$3-1))+(COUNTIF('Round 1 - HILLS'!L14,"="&amp;$L$3-1))+(COUNTIF('Round 1 - HILLS'!M14,"="&amp;$M$3-1))+(COUNTIF('Round 1 - HILLS'!N14,"="&amp;$N$3-1))+(COUNTIF('Round 1 - HILLS'!O14,"="&amp;$O$3-1))+(COUNTIF('Round 1 - HILLS'!P14,"="&amp;$P$3-1))+(COUNTIF('Round 1 - HILLS'!Q14,"="&amp;$Q$3-1))+(COUNTIF('Round 1 - HILLS'!R14,"="&amp;$R$3-1))+(COUNTIF('Round 1 - HILLS'!S14,"="&amp;$S$3-1))+(COUNTIF('Round 1 - HILLS'!T14,"="&amp;$T$3-1))</f>
        <v>0</v>
      </c>
      <c r="E17" s="93">
        <f>SUM(COUNTIF('Round 1 - HILLS'!B14,"="&amp;$B$3))+(COUNTIF('Round 1 - HILLS'!C14,"="&amp;$C$3))+(COUNTIF('Round 1 - HILLS'!D14,"="&amp;$D$3))+(COUNTIF('Round 1 - HILLS'!E14,"="&amp;$E$3))+(COUNTIF('Round 1 - HILLS'!F14,"="&amp;$F$3))+(COUNTIF('Round 1 - HILLS'!G14,"="&amp;$G$3))+(COUNTIF('Round 1 - HILLS'!H14,"="&amp;$H$3))+(COUNTIF('Round 1 - HILLS'!I14,"="&amp;$I$3))+(COUNTIF('Round 1 - HILLS'!J14,"="&amp;$J$3))+(COUNTIF('Round 1 - HILLS'!L14,"="&amp;$L$3))+(COUNTIF('Round 1 - HILLS'!M14,"="&amp;$M$3))+(COUNTIF('Round 1 - HILLS'!N14,"="&amp;$N$3))+(COUNTIF('Round 1 - HILLS'!O14,"="&amp;$O$3))+(COUNTIF('Round 1 - HILLS'!P14,"="&amp;$P$3))+(COUNTIF('Round 1 - HILLS'!Q14,"="&amp;$Q$3))+(COUNTIF('Round 1 - HILLS'!R14,"="&amp;$R$3))+(COUNTIF('Round 1 - HILLS'!S14,"="&amp;$S$3))+(COUNTIF('Round 1 - HILLS'!T14,"="&amp;$T$3))</f>
        <v>0</v>
      </c>
      <c r="F17" s="93">
        <f>SUM(COUNTIF('Round 1 - HILLS'!B14,"="&amp;$B$3+1))+(COUNTIF('Round 1 - HILLS'!C14,"="&amp;$C$3+1))+(COUNTIF('Round 1 - HILLS'!D14,"="&amp;$D$3+1))+(COUNTIF('Round 1 - HILLS'!E14,"="&amp;$E$3+1))+(COUNTIF('Round 1 - HILLS'!F14,"="&amp;$F$3+1))+(COUNTIF('Round 1 - HILLS'!G14,"="&amp;$G$3+1))+(COUNTIF('Round 1 - HILLS'!H14,"="&amp;$H$3+1))+(COUNTIF('Round 1 - HILLS'!I14,"="&amp;$I$3+1))+(COUNTIF('Round 1 - HILLS'!J14,"="&amp;$J$3+1))+(COUNTIF('Round 1 - HILLS'!L14,"="&amp;$L$3+1))+(COUNTIF('Round 1 - HILLS'!M14,"="&amp;$M$3+1))+(COUNTIF('Round 1 - HILLS'!N14,"="&amp;$N$3+1))+(COUNTIF('Round 1 - HILLS'!O14,"="&amp;$O$3+1))+(COUNTIF('Round 1 - HILLS'!P14,"="&amp;$P$3+1))+(COUNTIF('Round 1 - HILLS'!Q14,"="&amp;$Q$3+1))+(COUNTIF('Round 1 - HILLS'!R14,"="&amp;$R$3+1))+(COUNTIF('Round 1 - HILLS'!S14,"="&amp;$S$3+1))+(COUNTIF('Round 1 - HILLS'!T14,"="&amp;$T$3+1))</f>
        <v>0</v>
      </c>
      <c r="G17" s="93">
        <f>SUM(COUNTIF('Round 1 - HILLS'!B14,"="&amp;$B$3+2))+(COUNTIF('Round 1 - HILLS'!C14,"="&amp;$C$3+2))+(COUNTIF('Round 1 - HILLS'!D14,"="&amp;$D$3+2))+(COUNTIF('Round 1 - HILLS'!E14,"="&amp;$E$3+2))+(COUNTIF('Round 1 - HILLS'!F14,"="&amp;$F$3+2))+(COUNTIF('Round 1 - HILLS'!G14,"="&amp;$G$3+2))+(COUNTIF('Round 1 - HILLS'!H14,"="&amp;$H$3+2))+(COUNTIF('Round 1 - HILLS'!I14,"="&amp;$I$3+2))+(COUNTIF('Round 1 - HILLS'!J14,"="&amp;$J$3+2))+(COUNTIF('Round 1 - HILLS'!L14,"="&amp;$L$3+2))+(COUNTIF('Round 1 - HILLS'!M14,"="&amp;$M$3+2))+(COUNTIF('Round 1 - HILLS'!N14,"="&amp;$N$3+2))+(COUNTIF('Round 1 - HILLS'!O14,"="&amp;$O$3+2))+(COUNTIF('Round 1 - HILLS'!P14,"="&amp;$P$3+2))+(COUNTIF('Round 1 - HILLS'!Q14,"="&amp;$Q$3+2))+(COUNTIF('Round 1 - HILLS'!R14,"="&amp;$R$3+2))+(COUNTIF('Round 1 - HILLS'!S14,"="&amp;$S$3+2))+(COUNTIF('Round 1 - HILLS'!T14,"="&amp;$T$3+2))</f>
        <v>0</v>
      </c>
      <c r="H17" s="93">
        <f>SUM(COUNTIF('Round 1 - HILLS'!B14,"&gt;"&amp;$B$3+2.1))+(COUNTIF('Round 1 - HILLS'!C14,"&gt;"&amp;$C$3+2.1))+(COUNTIF('Round 1 - HILLS'!D14,"&gt;"&amp;$D$3+2.1))+(COUNTIF('Round 1 - HILLS'!E14,"&gt;"&amp;$E$3+2.1))+(COUNTIF('Round 1 - HILLS'!F14,"&gt;"&amp;$F$3+2.1))+(COUNTIF('Round 1 - HILLS'!G14,"&gt;"&amp;$G$3+2.1))+(COUNTIF('Round 1 - HILLS'!H14,"&gt;"&amp;$H$3+2.1))+(COUNTIF('Round 1 - HILLS'!I14,"&gt;"&amp;$I$3+2.1))+(COUNTIF('Round 1 - HILLS'!J14,"&gt;"&amp;$J$3+2.1))+(COUNTIF('Round 1 - HILLS'!L14,"&gt;"&amp;$L$3+2.1))+(COUNTIF('Round 1 - HILLS'!M14,"&gt;"&amp;$M$3+2.1))+(COUNTIF('Round 1 - HILLS'!N14,"&gt;"&amp;$N$3+2.1))+(COUNTIF('Round 1 - HILLS'!O14,"&gt;"&amp;$O$3+2.1))+(COUNTIF('Round 1 - HILLS'!P14,"&gt;"&amp;$P$3+2.1))+(COUNTIF('Round 1 - HILLS'!Q14,"&gt;"&amp;$Q$3+2.1))+(COUNTIF('Round 1 - HILLS'!R14,"&gt;"&amp;$R$3+2.1))+(COUNTIF('Round 1 - HILLS'!S14,"&gt;"&amp;$S$3+2.1))+(COUNTIF('Round 1 - HILLS'!T14,"&gt;"&amp;$T$3+2.1))</f>
        <v>0</v>
      </c>
      <c r="J17" s="92">
        <f>SUM(COUNTIF('Round 2 - RIVER'!B14,"&lt;"&amp;$B$2-1.9))+(COUNTIF('Round 2 - RIVER'!C14,"&lt;"&amp;$C$2-1.9))+(COUNTIF('Round 2 - RIVER'!D14,"&lt;"&amp;$D$2-1.9))+(COUNTIF('Round 2 - RIVER'!E14,"&lt;"&amp;$E$2-1.9))+(COUNTIF('Round 2 - RIVER'!F14,"&lt;"&amp;$F$2-1.9))+(COUNTIF('Round 2 - RIVER'!G14,"&lt;"&amp;$G$2-1.9))+(COUNTIF('Round 2 - RIVER'!H14,"&lt;"&amp;$H$2-1.9))+(COUNTIF('Round 2 - RIVER'!I14,"&lt;"&amp;$I$2-1.9))+(COUNTIF('Round 2 - RIVER'!J14,"&lt;"&amp;$J$2-1.9))+(COUNTIF('Round 2 - RIVER'!L14,"&lt;"&amp;$L$2-1.9))+(COUNTIF('Round 2 - RIVER'!M14,"&lt;"&amp;$M$2-1.9))+(COUNTIF('Round 2 - RIVER'!N14,"&lt;"&amp;$N$2-1.9))+(COUNTIF('Round 2 - RIVER'!O14,"&lt;"&amp;$O$2-1.9))+(COUNTIF('Round 2 - RIVER'!P14,"&lt;"&amp;$P$2-1.9))+(COUNTIF('Round 2 - RIVER'!Q14,"&lt;"&amp;$Q$2-1.9))+(COUNTIF('Round 2 - RIVER'!R14,"&lt;"&amp;$R$2-1.9))+(COUNTIF('Round 2 - RIVER'!S14,"&lt;"&amp;$S$2-1.9))+(COUNTIF('Round 2 - RIVER'!T14,"&lt;"&amp;$T$2-1.9))</f>
        <v>0</v>
      </c>
      <c r="K17" s="93">
        <f>SUM(COUNTIF('Round 2 - RIVER'!B14,"="&amp;$B$2-1))+(COUNTIF('Round 2 - RIVER'!C14,"="&amp;$C$2-1))+(COUNTIF('Round 2 - RIVER'!D14,"="&amp;$D$2-1))+(COUNTIF('Round 2 - RIVER'!E14,"="&amp;$E$2-1))+(COUNTIF('Round 2 - RIVER'!F14,"="&amp;$F$2-1))+(COUNTIF('Round 2 - RIVER'!G14,"="&amp;$G$2-1))+(COUNTIF('Round 2 - RIVER'!H14,"="&amp;$H$2-1))+(COUNTIF('Round 2 - RIVER'!I14,"="&amp;$I$2-1))+(COUNTIF('Round 2 - RIVER'!J14,"="&amp;$J$2-1))+(COUNTIF('Round 2 - RIVER'!L14,"="&amp;$L$2-1))+(COUNTIF('Round 2 - RIVER'!M14,"="&amp;$M$2-1))+(COUNTIF('Round 2 - RIVER'!N14,"="&amp;$N$2-1))+(COUNTIF('Round 2 - RIVER'!O14,"="&amp;$O$2-1))+(COUNTIF('Round 2 - RIVER'!P14,"="&amp;$P$2-1))+(COUNTIF('Round 2 - RIVER'!Q14,"="&amp;$Q$2-1))+(COUNTIF('Round 2 - RIVER'!R14,"="&amp;$R$2-1))+(COUNTIF('Round 2 - RIVER'!S14,"="&amp;$S$2-1))+(COUNTIF('Round 2 - RIVER'!T14,"="&amp;$T$2-1))</f>
        <v>0</v>
      </c>
      <c r="L17" s="93">
        <f>SUM(COUNTIF('Round 2 - RIVER'!B14,"="&amp;$B$2))+(COUNTIF('Round 2 - RIVER'!C14,"="&amp;$C$2))+(COUNTIF('Round 2 - RIVER'!D14,"="&amp;$D$2))+(COUNTIF('Round 2 - RIVER'!E14,"="&amp;$E$2))+(COUNTIF('Round 2 - RIVER'!F14,"="&amp;$F$2))+(COUNTIF('Round 2 - RIVER'!G14,"="&amp;$G$2))+(COUNTIF('Round 2 - RIVER'!H14,"="&amp;$H$2))+(COUNTIF('Round 2 - RIVER'!I14,"="&amp;$I$2))+(COUNTIF('Round 2 - RIVER'!J14,"="&amp;$J$2))+(COUNTIF('Round 2 - RIVER'!L14,"="&amp;$L$2))+(COUNTIF('Round 2 - RIVER'!M14,"="&amp;$M$2))+(COUNTIF('Round 2 - RIVER'!N14,"="&amp;$N$2))+(COUNTIF('Round 2 - RIVER'!O14,"="&amp;$O$2))+(COUNTIF('Round 2 - RIVER'!P14,"="&amp;$P$2))+(COUNTIF('Round 2 - RIVER'!Q14,"="&amp;$Q$2))+(COUNTIF('Round 2 - RIVER'!R14,"="&amp;$R$2))+(COUNTIF('Round 2 - RIVER'!S14,"="&amp;$S$2))+(COUNTIF('Round 2 - RIVER'!T14,"="&amp;$T$2))</f>
        <v>0</v>
      </c>
      <c r="M17" s="93">
        <f>SUM(COUNTIF('Round 2 - RIVER'!B14,"="&amp;$B$2+1))+(COUNTIF('Round 2 - RIVER'!C14,"="&amp;$C$2+1))+(COUNTIF('Round 2 - RIVER'!D14,"="&amp;$D$2+1))+(COUNTIF('Round 2 - RIVER'!E14,"="&amp;$E$2+1))+(COUNTIF('Round 2 - RIVER'!F14,"="&amp;$F$2+1))+(COUNTIF('Round 2 - RIVER'!G14,"="&amp;$G$2+1))+(COUNTIF('Round 2 - RIVER'!H14,"="&amp;$H$2+1))+(COUNTIF('Round 2 - RIVER'!I14,"="&amp;$I$2+1))+(COUNTIF('Round 2 - RIVER'!J14,"="&amp;$J$2+1))+(COUNTIF('Round 2 - RIVER'!L14,"="&amp;$L$2+1))+(COUNTIF('Round 2 - RIVER'!M14,"="&amp;$M$2+1))+(COUNTIF('Round 2 - RIVER'!N14,"="&amp;$N$2+1))+(COUNTIF('Round 2 - RIVER'!O14,"="&amp;$O$2+1))+(COUNTIF('Round 2 - RIVER'!P14,"="&amp;$P$2+1))+(COUNTIF('Round 2 - RIVER'!Q14,"="&amp;$Q$2+1))+(COUNTIF('Round 2 - RIVER'!R14,"="&amp;$R$2+1))+(COUNTIF('Round 2 - RIVER'!S14,"="&amp;$S$2+1))+(COUNTIF('Round 2 - RIVER'!T14,"="&amp;$T$2+1))</f>
        <v>0</v>
      </c>
      <c r="N17" s="93">
        <f>SUM(COUNTIF('Round 2 - RIVER'!B14,"="&amp;$B$2+2))+(COUNTIF('Round 2 - RIVER'!C14,"="&amp;$C$2+2))+(COUNTIF('Round 2 - RIVER'!D14,"="&amp;$D$2+2))+(COUNTIF('Round 2 - RIVER'!E14,"="&amp;$E$2+2))+(COUNTIF('Round 2 - RIVER'!F14,"="&amp;$F$2+2))+(COUNTIF('Round 2 - RIVER'!G14,"="&amp;$G$2+2))+(COUNTIF('Round 2 - RIVER'!H14,"="&amp;$H$2+2))+(COUNTIF('Round 2 - RIVER'!I14,"="&amp;$I$2+2))+(COUNTIF('Round 2 - RIVER'!J14,"="&amp;$J$2+2))+(COUNTIF('Round 2 - RIVER'!L14,"="&amp;$L$2+2))+(COUNTIF('Round 2 - RIVER'!M14,"="&amp;$M$2+2))+(COUNTIF('Round 2 - RIVER'!N14,"="&amp;$N$2+2))+(COUNTIF('Round 2 - RIVER'!O14,"="&amp;$O$2+2))+(COUNTIF('Round 2 - RIVER'!P14,"="&amp;$P$2+2))+(COUNTIF('Round 2 - RIVER'!Q14,"="&amp;$Q$2+2))+(COUNTIF('Round 2 - RIVER'!R14,"="&amp;$R$2+2))+(COUNTIF('Round 2 - RIVER'!S14,"="&amp;$S$2+2))+(COUNTIF('Round 2 - RIVER'!T14,"="&amp;$T$2+2))</f>
        <v>0</v>
      </c>
      <c r="O17" s="93">
        <f>SUM(COUNTIF('Round 2 - RIVER'!B14,"&gt;"&amp;$B$2+2.1))+(COUNTIF('Round 2 - RIVER'!C14,"&gt;"&amp;$C$2+2.1))+(COUNTIF('Round 2 - RIVER'!D14,"&gt;"&amp;$D$2+2.1))+(COUNTIF('Round 2 - RIVER'!E14,"&gt;"&amp;$E$2+2.1))+(COUNTIF('Round 2 - RIVER'!F14,"&gt;"&amp;$F$2+2.1))+(COUNTIF('Round 2 - RIVER'!G14,"&gt;"&amp;$G$2+2.1))+(COUNTIF('Round 2 - RIVER'!H14,"&gt;"&amp;$H$2+2.1))+(COUNTIF('Round 2 - RIVER'!I14,"&gt;"&amp;$I$2+2.1))+(COUNTIF('Round 2 - RIVER'!J14,"&gt;"&amp;$J$2+2.1))+(COUNTIF('Round 2 - RIVER'!L14,"&gt;"&amp;$L$2+2.1))+(COUNTIF('Round 2 - RIVER'!M14,"&gt;"&amp;$M$2+2.1))+(COUNTIF('Round 2 - RIVER'!N14,"&gt;"&amp;$N$2+2.1))+(COUNTIF('Round 2 - RIVER'!O14,"&gt;"&amp;$O$2+2.1))+(COUNTIF('Round 2 - RIVER'!P14,"&gt;"&amp;$P$2+2.1))+(COUNTIF('Round 2 - RIVER'!Q14,"&gt;"&amp;$Q$2+2.1))+(COUNTIF('Round 2 - RIVER'!R14,"&gt;"&amp;$R$2+2.1))+(COUNTIF('Round 2 - RIVER'!S14,"&gt;"&amp;$S$2+2.1))+(COUNTIF('Round 2 - RIVER'!T14,"&gt;"&amp;$T$2+2.1))</f>
        <v>0</v>
      </c>
      <c r="Q17" s="92"/>
      <c r="R17" s="93"/>
      <c r="S17" s="93"/>
      <c r="T17" s="93"/>
      <c r="U17" s="93"/>
      <c r="V17" s="93"/>
      <c r="X17" s="92">
        <f t="shared" si="11"/>
        <v>0</v>
      </c>
      <c r="Y17" s="93">
        <f t="shared" si="10"/>
        <v>0</v>
      </c>
      <c r="Z17" s="93">
        <f t="shared" si="10"/>
        <v>0</v>
      </c>
      <c r="AA17" s="93">
        <f t="shared" si="10"/>
        <v>0</v>
      </c>
      <c r="AB17" s="93">
        <f t="shared" si="10"/>
        <v>0</v>
      </c>
      <c r="AC17" s="93">
        <f t="shared" si="10"/>
        <v>0</v>
      </c>
    </row>
    <row r="18" spans="1:29" x14ac:dyDescent="0.2">
      <c r="A18" s="33" t="str">
        <f>'Players by Team'!G5</f>
        <v>Jorie Losack</v>
      </c>
      <c r="B18" s="91"/>
      <c r="C18" s="99">
        <f>SUM(COUNTIF('Round 1 - HILLS'!B15,"&lt;"&amp;$B$3-1.9))+(COUNTIF('Round 1 - HILLS'!C15,"&lt;"&amp;$C$3-1.9))+(COUNTIF('Round 1 - HILLS'!D15,"&lt;"&amp;$D$3-1.9))+(COUNTIF('Round 1 - HILLS'!E15,"&lt;"&amp;$E$3-1.9))+(COUNTIF('Round 1 - HILLS'!F15,"&lt;"&amp;$F$3-1.9))+(COUNTIF('Round 1 - HILLS'!G15,"&lt;"&amp;$G$3-1.9))+(COUNTIF('Round 1 - HILLS'!H15,"&lt;"&amp;$H$3-1.9))+(COUNTIF('Round 1 - HILLS'!I15,"&lt;"&amp;$I$3-1.9))+(COUNTIF('Round 1 - HILLS'!J15,"&lt;"&amp;$J$3-1.9))+(COUNTIF('Round 1 - HILLS'!L15,"&lt;"&amp;$L$3-1.9))+(COUNTIF('Round 1 - HILLS'!M15,"&lt;"&amp;$M$3-1.9))+(COUNTIF('Round 1 - HILLS'!N15,"&lt;"&amp;$N$3-1.9))+(COUNTIF('Round 1 - HILLS'!O15,"&lt;"&amp;$O$3-1.9))+(COUNTIF('Round 1 - HILLS'!P15,"&lt;"&amp;$P$3-1.9))+(COUNTIF('Round 1 - HILLS'!Q15,"&lt;"&amp;$Q$3-1.9))+(COUNTIF('Round 1 - HILLS'!R15,"&lt;"&amp;$R$3-1.9))+(COUNTIF('Round 1 - HILLS'!S15,"&lt;"&amp;$S$3-1.9))+(COUNTIF('Round 1 - HILLS'!T15,"&lt;"&amp;$T$3-1.9))</f>
        <v>0</v>
      </c>
      <c r="D18" s="100">
        <f>SUM(COUNTIF('Round 1 - HILLS'!B15,"="&amp;$B$3-1))+(COUNTIF('Round 1 - HILLS'!C15,"="&amp;$C$3-1))+(COUNTIF('Round 1 - HILLS'!D15,"="&amp;$D$3-1))+(COUNTIF('Round 1 - HILLS'!E15,"="&amp;$E$3-1))+(COUNTIF('Round 1 - HILLS'!F15,"="&amp;$F$3-1))+(COUNTIF('Round 1 - HILLS'!G15,"="&amp;$G$3-1))+(COUNTIF('Round 1 - HILLS'!H15,"="&amp;$H$3-1))+(COUNTIF('Round 1 - HILLS'!I15,"="&amp;$I$3-1))+(COUNTIF('Round 1 - HILLS'!J15,"="&amp;$J$3-1))+(COUNTIF('Round 1 - HILLS'!L15,"="&amp;$L$3-1))+(COUNTIF('Round 1 - HILLS'!M15,"="&amp;$M$3-1))+(COUNTIF('Round 1 - HILLS'!N15,"="&amp;$N$3-1))+(COUNTIF('Round 1 - HILLS'!O15,"="&amp;$O$3-1))+(COUNTIF('Round 1 - HILLS'!P15,"="&amp;$P$3-1))+(COUNTIF('Round 1 - HILLS'!Q15,"="&amp;$Q$3-1))+(COUNTIF('Round 1 - HILLS'!R15,"="&amp;$R$3-1))+(COUNTIF('Round 1 - HILLS'!S15,"="&amp;$S$3-1))+(COUNTIF('Round 1 - HILLS'!T15,"="&amp;$T$3-1))</f>
        <v>0</v>
      </c>
      <c r="E18" s="100">
        <f>SUM(COUNTIF('Round 1 - HILLS'!B15,"="&amp;$B$3))+(COUNTIF('Round 1 - HILLS'!C15,"="&amp;$C$3))+(COUNTIF('Round 1 - HILLS'!D15,"="&amp;$D$3))+(COUNTIF('Round 1 - HILLS'!E15,"="&amp;$E$3))+(COUNTIF('Round 1 - HILLS'!F15,"="&amp;$F$3))+(COUNTIF('Round 1 - HILLS'!G15,"="&amp;$G$3))+(COUNTIF('Round 1 - HILLS'!H15,"="&amp;$H$3))+(COUNTIF('Round 1 - HILLS'!I15,"="&amp;$I$3))+(COUNTIF('Round 1 - HILLS'!J15,"="&amp;$J$3))+(COUNTIF('Round 1 - HILLS'!L15,"="&amp;$L$3))+(COUNTIF('Round 1 - HILLS'!M15,"="&amp;$M$3))+(COUNTIF('Round 1 - HILLS'!N15,"="&amp;$N$3))+(COUNTIF('Round 1 - HILLS'!O15,"="&amp;$O$3))+(COUNTIF('Round 1 - HILLS'!P15,"="&amp;$P$3))+(COUNTIF('Round 1 - HILLS'!Q15,"="&amp;$Q$3))+(COUNTIF('Round 1 - HILLS'!R15,"="&amp;$R$3))+(COUNTIF('Round 1 - HILLS'!S15,"="&amp;$S$3))+(COUNTIF('Round 1 - HILLS'!T15,"="&amp;$T$3))</f>
        <v>0</v>
      </c>
      <c r="F18" s="100">
        <f>SUM(COUNTIF('Round 1 - HILLS'!B15,"="&amp;$B$3+1))+(COUNTIF('Round 1 - HILLS'!C15,"="&amp;$C$3+1))+(COUNTIF('Round 1 - HILLS'!D15,"="&amp;$D$3+1))+(COUNTIF('Round 1 - HILLS'!E15,"="&amp;$E$3+1))+(COUNTIF('Round 1 - HILLS'!F15,"="&amp;$F$3+1))+(COUNTIF('Round 1 - HILLS'!G15,"="&amp;$G$3+1))+(COUNTIF('Round 1 - HILLS'!H15,"="&amp;$H$3+1))+(COUNTIF('Round 1 - HILLS'!I15,"="&amp;$I$3+1))+(COUNTIF('Round 1 - HILLS'!J15,"="&amp;$J$3+1))+(COUNTIF('Round 1 - HILLS'!L15,"="&amp;$L$3+1))+(COUNTIF('Round 1 - HILLS'!M15,"="&amp;$M$3+1))+(COUNTIF('Round 1 - HILLS'!N15,"="&amp;$N$3+1))+(COUNTIF('Round 1 - HILLS'!O15,"="&amp;$O$3+1))+(COUNTIF('Round 1 - HILLS'!P15,"="&amp;$P$3+1))+(COUNTIF('Round 1 - HILLS'!Q15,"="&amp;$Q$3+1))+(COUNTIF('Round 1 - HILLS'!R15,"="&amp;$R$3+1))+(COUNTIF('Round 1 - HILLS'!S15,"="&amp;$S$3+1))+(COUNTIF('Round 1 - HILLS'!T15,"="&amp;$T$3+1))</f>
        <v>0</v>
      </c>
      <c r="G18" s="100">
        <f>SUM(COUNTIF('Round 1 - HILLS'!B15,"="&amp;$B$3+2))+(COUNTIF('Round 1 - HILLS'!C15,"="&amp;$C$3+2))+(COUNTIF('Round 1 - HILLS'!D15,"="&amp;$D$3+2))+(COUNTIF('Round 1 - HILLS'!E15,"="&amp;$E$3+2))+(COUNTIF('Round 1 - HILLS'!F15,"="&amp;$F$3+2))+(COUNTIF('Round 1 - HILLS'!G15,"="&amp;$G$3+2))+(COUNTIF('Round 1 - HILLS'!H15,"="&amp;$H$3+2))+(COUNTIF('Round 1 - HILLS'!I15,"="&amp;$I$3+2))+(COUNTIF('Round 1 - HILLS'!J15,"="&amp;$J$3+2))+(COUNTIF('Round 1 - HILLS'!L15,"="&amp;$L$3+2))+(COUNTIF('Round 1 - HILLS'!M15,"="&amp;$M$3+2))+(COUNTIF('Round 1 - HILLS'!N15,"="&amp;$N$3+2))+(COUNTIF('Round 1 - HILLS'!O15,"="&amp;$O$3+2))+(COUNTIF('Round 1 - HILLS'!P15,"="&amp;$P$3+2))+(COUNTIF('Round 1 - HILLS'!Q15,"="&amp;$Q$3+2))+(COUNTIF('Round 1 - HILLS'!R15,"="&amp;$R$3+2))+(COUNTIF('Round 1 - HILLS'!S15,"="&amp;$S$3+2))+(COUNTIF('Round 1 - HILLS'!T15,"="&amp;$T$3+2))</f>
        <v>0</v>
      </c>
      <c r="H18" s="100">
        <f>SUM(COUNTIF('Round 1 - HILLS'!B15,"&gt;"&amp;$B$3+2.1))+(COUNTIF('Round 1 - HILLS'!C15,"&gt;"&amp;$C$3+2.1))+(COUNTIF('Round 1 - HILLS'!D15,"&gt;"&amp;$D$3+2.1))+(COUNTIF('Round 1 - HILLS'!E15,"&gt;"&amp;$E$3+2.1))+(COUNTIF('Round 1 - HILLS'!F15,"&gt;"&amp;$F$3+2.1))+(COUNTIF('Round 1 - HILLS'!G15,"&gt;"&amp;$G$3+2.1))+(COUNTIF('Round 1 - HILLS'!H15,"&gt;"&amp;$H$3+2.1))+(COUNTIF('Round 1 - HILLS'!I15,"&gt;"&amp;$I$3+2.1))+(COUNTIF('Round 1 - HILLS'!J15,"&gt;"&amp;$J$3+2.1))+(COUNTIF('Round 1 - HILLS'!L15,"&gt;"&amp;$L$3+2.1))+(COUNTIF('Round 1 - HILLS'!M15,"&gt;"&amp;$M$3+2.1))+(COUNTIF('Round 1 - HILLS'!N15,"&gt;"&amp;$N$3+2.1))+(COUNTIF('Round 1 - HILLS'!O15,"&gt;"&amp;$O$3+2.1))+(COUNTIF('Round 1 - HILLS'!P15,"&gt;"&amp;$P$3+2.1))+(COUNTIF('Round 1 - HILLS'!Q15,"&gt;"&amp;$Q$3+2.1))+(COUNTIF('Round 1 - HILLS'!R15,"&gt;"&amp;$R$3+2.1))+(COUNTIF('Round 1 - HILLS'!S15,"&gt;"&amp;$S$3+2.1))+(COUNTIF('Round 1 - HILLS'!T15,"&gt;"&amp;$T$3+2.1))</f>
        <v>0</v>
      </c>
      <c r="J18" s="99">
        <f>SUM(COUNTIF('Round 2 - RIVER'!B15,"&lt;"&amp;$B$2-1.9))+(COUNTIF('Round 2 - RIVER'!C15,"&lt;"&amp;$C$2-1.9))+(COUNTIF('Round 2 - RIVER'!D15,"&lt;"&amp;$D$2-1.9))+(COUNTIF('Round 2 - RIVER'!E15,"&lt;"&amp;$E$2-1.9))+(COUNTIF('Round 2 - RIVER'!F15,"&lt;"&amp;$F$2-1.9))+(COUNTIF('Round 2 - RIVER'!G15,"&lt;"&amp;$G$2-1.9))+(COUNTIF('Round 2 - RIVER'!H15,"&lt;"&amp;$H$2-1.9))+(COUNTIF('Round 2 - RIVER'!I15,"&lt;"&amp;$I$2-1.9))+(COUNTIF('Round 2 - RIVER'!J15,"&lt;"&amp;$J$2-1.9))+(COUNTIF('Round 2 - RIVER'!L15,"&lt;"&amp;$L$2-1.9))+(COUNTIF('Round 2 - RIVER'!M15,"&lt;"&amp;$M$2-1.9))+(COUNTIF('Round 2 - RIVER'!N15,"&lt;"&amp;$N$2-1.9))+(COUNTIF('Round 2 - RIVER'!O15,"&lt;"&amp;$O$2-1.9))+(COUNTIF('Round 2 - RIVER'!P15,"&lt;"&amp;$P$2-1.9))+(COUNTIF('Round 2 - RIVER'!Q15,"&lt;"&amp;$Q$2-1.9))+(COUNTIF('Round 2 - RIVER'!R15,"&lt;"&amp;$R$2-1.9))+(COUNTIF('Round 2 - RIVER'!S15,"&lt;"&amp;$S$2-1.9))+(COUNTIF('Round 2 - RIVER'!T15,"&lt;"&amp;$T$2-1.9))</f>
        <v>0</v>
      </c>
      <c r="K18" s="100">
        <f>SUM(COUNTIF('Round 2 - RIVER'!B15,"="&amp;$B$2-1))+(COUNTIF('Round 2 - RIVER'!C15,"="&amp;$C$2-1))+(COUNTIF('Round 2 - RIVER'!D15,"="&amp;$D$2-1))+(COUNTIF('Round 2 - RIVER'!E15,"="&amp;$E$2-1))+(COUNTIF('Round 2 - RIVER'!F15,"="&amp;$F$2-1))+(COUNTIF('Round 2 - RIVER'!G15,"="&amp;$G$2-1))+(COUNTIF('Round 2 - RIVER'!H15,"="&amp;$H$2-1))+(COUNTIF('Round 2 - RIVER'!I15,"="&amp;$I$2-1))+(COUNTIF('Round 2 - RIVER'!J15,"="&amp;$J$2-1))+(COUNTIF('Round 2 - RIVER'!L15,"="&amp;$L$2-1))+(COUNTIF('Round 2 - RIVER'!M15,"="&amp;$M$2-1))+(COUNTIF('Round 2 - RIVER'!N15,"="&amp;$N$2-1))+(COUNTIF('Round 2 - RIVER'!O15,"="&amp;$O$2-1))+(COUNTIF('Round 2 - RIVER'!P15,"="&amp;$P$2-1))+(COUNTIF('Round 2 - RIVER'!Q15,"="&amp;$Q$2-1))+(COUNTIF('Round 2 - RIVER'!R15,"="&amp;$R$2-1))+(COUNTIF('Round 2 - RIVER'!S15,"="&amp;$S$2-1))+(COUNTIF('Round 2 - RIVER'!T15,"="&amp;$T$2-1))</f>
        <v>0</v>
      </c>
      <c r="L18" s="100">
        <f>SUM(COUNTIF('Round 2 - RIVER'!B15,"="&amp;$B$2))+(COUNTIF('Round 2 - RIVER'!C15,"="&amp;$C$2))+(COUNTIF('Round 2 - RIVER'!D15,"="&amp;$D$2))+(COUNTIF('Round 2 - RIVER'!E15,"="&amp;$E$2))+(COUNTIF('Round 2 - RIVER'!F15,"="&amp;$F$2))+(COUNTIF('Round 2 - RIVER'!G15,"="&amp;$G$2))+(COUNTIF('Round 2 - RIVER'!H15,"="&amp;$H$2))+(COUNTIF('Round 2 - RIVER'!I15,"="&amp;$I$2))+(COUNTIF('Round 2 - RIVER'!J15,"="&amp;$J$2))+(COUNTIF('Round 2 - RIVER'!L15,"="&amp;$L$2))+(COUNTIF('Round 2 - RIVER'!M15,"="&amp;$M$2))+(COUNTIF('Round 2 - RIVER'!N15,"="&amp;$N$2))+(COUNTIF('Round 2 - RIVER'!O15,"="&amp;$O$2))+(COUNTIF('Round 2 - RIVER'!P15,"="&amp;$P$2))+(COUNTIF('Round 2 - RIVER'!Q15,"="&amp;$Q$2))+(COUNTIF('Round 2 - RIVER'!R15,"="&amp;$R$2))+(COUNTIF('Round 2 - RIVER'!S15,"="&amp;$S$2))+(COUNTIF('Round 2 - RIVER'!T15,"="&amp;$T$2))</f>
        <v>0</v>
      </c>
      <c r="M18" s="100">
        <f>SUM(COUNTIF('Round 2 - RIVER'!B15,"="&amp;$B$2+1))+(COUNTIF('Round 2 - RIVER'!C15,"="&amp;$C$2+1))+(COUNTIF('Round 2 - RIVER'!D15,"="&amp;$D$2+1))+(COUNTIF('Round 2 - RIVER'!E15,"="&amp;$E$2+1))+(COUNTIF('Round 2 - RIVER'!F15,"="&amp;$F$2+1))+(COUNTIF('Round 2 - RIVER'!G15,"="&amp;$G$2+1))+(COUNTIF('Round 2 - RIVER'!H15,"="&amp;$H$2+1))+(COUNTIF('Round 2 - RIVER'!I15,"="&amp;$I$2+1))+(COUNTIF('Round 2 - RIVER'!J15,"="&amp;$J$2+1))+(COUNTIF('Round 2 - RIVER'!L15,"="&amp;$L$2+1))+(COUNTIF('Round 2 - RIVER'!M15,"="&amp;$M$2+1))+(COUNTIF('Round 2 - RIVER'!N15,"="&amp;$N$2+1))+(COUNTIF('Round 2 - RIVER'!O15,"="&amp;$O$2+1))+(COUNTIF('Round 2 - RIVER'!P15,"="&amp;$P$2+1))+(COUNTIF('Round 2 - RIVER'!Q15,"="&amp;$Q$2+1))+(COUNTIF('Round 2 - RIVER'!R15,"="&amp;$R$2+1))+(COUNTIF('Round 2 - RIVER'!S15,"="&amp;$S$2+1))+(COUNTIF('Round 2 - RIVER'!T15,"="&amp;$T$2+1))</f>
        <v>0</v>
      </c>
      <c r="N18" s="100">
        <f>SUM(COUNTIF('Round 2 - RIVER'!B15,"="&amp;$B$2+2))+(COUNTIF('Round 2 - RIVER'!C15,"="&amp;$C$2+2))+(COUNTIF('Round 2 - RIVER'!D15,"="&amp;$D$2+2))+(COUNTIF('Round 2 - RIVER'!E15,"="&amp;$E$2+2))+(COUNTIF('Round 2 - RIVER'!F15,"="&amp;$F$2+2))+(COUNTIF('Round 2 - RIVER'!G15,"="&amp;$G$2+2))+(COUNTIF('Round 2 - RIVER'!H15,"="&amp;$H$2+2))+(COUNTIF('Round 2 - RIVER'!I15,"="&amp;$I$2+2))+(COUNTIF('Round 2 - RIVER'!J15,"="&amp;$J$2+2))+(COUNTIF('Round 2 - RIVER'!L15,"="&amp;$L$2+2))+(COUNTIF('Round 2 - RIVER'!M15,"="&amp;$M$2+2))+(COUNTIF('Round 2 - RIVER'!N15,"="&amp;$N$2+2))+(COUNTIF('Round 2 - RIVER'!O15,"="&amp;$O$2+2))+(COUNTIF('Round 2 - RIVER'!P15,"="&amp;$P$2+2))+(COUNTIF('Round 2 - RIVER'!Q15,"="&amp;$Q$2+2))+(COUNTIF('Round 2 - RIVER'!R15,"="&amp;$R$2+2))+(COUNTIF('Round 2 - RIVER'!S15,"="&amp;$S$2+2))+(COUNTIF('Round 2 - RIVER'!T15,"="&amp;$T$2+2))</f>
        <v>0</v>
      </c>
      <c r="O18" s="100">
        <f>SUM(COUNTIF('Round 2 - RIVER'!B15,"&gt;"&amp;$B$2+2.1))+(COUNTIF('Round 2 - RIVER'!C15,"&gt;"&amp;$C$2+2.1))+(COUNTIF('Round 2 - RIVER'!D15,"&gt;"&amp;$D$2+2.1))+(COUNTIF('Round 2 - RIVER'!E15,"&gt;"&amp;$E$2+2.1))+(COUNTIF('Round 2 - RIVER'!F15,"&gt;"&amp;$F$2+2.1))+(COUNTIF('Round 2 - RIVER'!G15,"&gt;"&amp;$G$2+2.1))+(COUNTIF('Round 2 - RIVER'!H15,"&gt;"&amp;$H$2+2.1))+(COUNTIF('Round 2 - RIVER'!I15,"&gt;"&amp;$I$2+2.1))+(COUNTIF('Round 2 - RIVER'!J15,"&gt;"&amp;$J$2+2.1))+(COUNTIF('Round 2 - RIVER'!L15,"&gt;"&amp;$L$2+2.1))+(COUNTIF('Round 2 - RIVER'!M15,"&gt;"&amp;$M$2+2.1))+(COUNTIF('Round 2 - RIVER'!N15,"&gt;"&amp;$N$2+2.1))+(COUNTIF('Round 2 - RIVER'!O15,"&gt;"&amp;$O$2+2.1))+(COUNTIF('Round 2 - RIVER'!P15,"&gt;"&amp;$P$2+2.1))+(COUNTIF('Round 2 - RIVER'!Q15,"&gt;"&amp;$Q$2+2.1))+(COUNTIF('Round 2 - RIVER'!R15,"&gt;"&amp;$R$2+2.1))+(COUNTIF('Round 2 - RIVER'!S15,"&gt;"&amp;$S$2+2.1))+(COUNTIF('Round 2 - RIVER'!T15,"&gt;"&amp;$T$2+2.1))</f>
        <v>0</v>
      </c>
      <c r="Q18" s="94"/>
      <c r="R18" s="94"/>
      <c r="S18" s="94"/>
      <c r="T18" s="94"/>
      <c r="U18" s="94"/>
      <c r="V18" s="94"/>
      <c r="X18" s="99">
        <f t="shared" si="11"/>
        <v>0</v>
      </c>
      <c r="Y18" s="100">
        <f t="shared" si="10"/>
        <v>0</v>
      </c>
      <c r="Z18" s="100">
        <f t="shared" si="10"/>
        <v>0</v>
      </c>
      <c r="AA18" s="100">
        <f t="shared" si="10"/>
        <v>0</v>
      </c>
      <c r="AB18" s="100">
        <f t="shared" si="10"/>
        <v>0</v>
      </c>
      <c r="AC18" s="100">
        <f t="shared" si="10"/>
        <v>0</v>
      </c>
    </row>
    <row r="19" spans="1:29" x14ac:dyDescent="0.2">
      <c r="A19" s="33">
        <f>'Players by Team'!G6</f>
        <v>0</v>
      </c>
      <c r="B19" s="91"/>
      <c r="C19" s="92">
        <f>SUM(COUNTIF('Round 1 - HILLS'!B16,"&lt;"&amp;$B$3-1.9))+(COUNTIF('Round 1 - HILLS'!C16,"&lt;"&amp;$C$3-1.9))+(COUNTIF('Round 1 - HILLS'!D16,"&lt;"&amp;$D$3-1.9))+(COUNTIF('Round 1 - HILLS'!E16,"&lt;"&amp;$E$3-1.9))+(COUNTIF('Round 1 - HILLS'!F16,"&lt;"&amp;$F$3-1.9))+(COUNTIF('Round 1 - HILLS'!G16,"&lt;"&amp;$G$3-1.9))+(COUNTIF('Round 1 - HILLS'!H16,"&lt;"&amp;$H$3-1.9))+(COUNTIF('Round 1 - HILLS'!I16,"&lt;"&amp;$I$3-1.9))+(COUNTIF('Round 1 - HILLS'!J16,"&lt;"&amp;$J$3-1.9))+(COUNTIF('Round 1 - HILLS'!L16,"&lt;"&amp;$L$3-1.9))+(COUNTIF('Round 1 - HILLS'!M16,"&lt;"&amp;$M$3-1.9))+(COUNTIF('Round 1 - HILLS'!N16,"&lt;"&amp;$N$3-1.9))+(COUNTIF('Round 1 - HILLS'!O16,"&lt;"&amp;$O$3-1.9))+(COUNTIF('Round 1 - HILLS'!P16,"&lt;"&amp;$P$3-1.9))+(COUNTIF('Round 1 - HILLS'!Q16,"&lt;"&amp;$Q$3-1.9))+(COUNTIF('Round 1 - HILLS'!R16,"&lt;"&amp;$R$3-1.9))+(COUNTIF('Round 1 - HILLS'!S16,"&lt;"&amp;$S$3-1.9))+(COUNTIF('Round 1 - HILLS'!T16,"&lt;"&amp;$T$3-1.9))</f>
        <v>0</v>
      </c>
      <c r="D19" s="93">
        <f>SUM(COUNTIF('Round 1 - HILLS'!B16,"="&amp;$B$3-1))+(COUNTIF('Round 1 - HILLS'!C16,"="&amp;$C$3-1))+(COUNTIF('Round 1 - HILLS'!D16,"="&amp;$D$3-1))+(COUNTIF('Round 1 - HILLS'!E16,"="&amp;$E$3-1))+(COUNTIF('Round 1 - HILLS'!F16,"="&amp;$F$3-1))+(COUNTIF('Round 1 - HILLS'!G16,"="&amp;$G$3-1))+(COUNTIF('Round 1 - HILLS'!H16,"="&amp;$H$3-1))+(COUNTIF('Round 1 - HILLS'!I16,"="&amp;$I$3-1))+(COUNTIF('Round 1 - HILLS'!J16,"="&amp;$J$3-1))+(COUNTIF('Round 1 - HILLS'!L16,"="&amp;$L$3-1))+(COUNTIF('Round 1 - HILLS'!M16,"="&amp;$M$3-1))+(COUNTIF('Round 1 - HILLS'!N16,"="&amp;$N$3-1))+(COUNTIF('Round 1 - HILLS'!O16,"="&amp;$O$3-1))+(COUNTIF('Round 1 - HILLS'!P16,"="&amp;$P$3-1))+(COUNTIF('Round 1 - HILLS'!Q16,"="&amp;$Q$3-1))+(COUNTIF('Round 1 - HILLS'!R16,"="&amp;$R$3-1))+(COUNTIF('Round 1 - HILLS'!S16,"="&amp;$S$3-1))+(COUNTIF('Round 1 - HILLS'!T16,"="&amp;$T$3-1))</f>
        <v>0</v>
      </c>
      <c r="E19" s="93">
        <f>SUM(COUNTIF('Round 1 - HILLS'!B16,"="&amp;$B$3))+(COUNTIF('Round 1 - HILLS'!C16,"="&amp;$C$3))+(COUNTIF('Round 1 - HILLS'!D16,"="&amp;$D$3))+(COUNTIF('Round 1 - HILLS'!E16,"="&amp;$E$3))+(COUNTIF('Round 1 - HILLS'!F16,"="&amp;$F$3))+(COUNTIF('Round 1 - HILLS'!G16,"="&amp;$G$3))+(COUNTIF('Round 1 - HILLS'!H16,"="&amp;$H$3))+(COUNTIF('Round 1 - HILLS'!I16,"="&amp;$I$3))+(COUNTIF('Round 1 - HILLS'!J16,"="&amp;$J$3))+(COUNTIF('Round 1 - HILLS'!L16,"="&amp;$L$3))+(COUNTIF('Round 1 - HILLS'!M16,"="&amp;$M$3))+(COUNTIF('Round 1 - HILLS'!N16,"="&amp;$N$3))+(COUNTIF('Round 1 - HILLS'!O16,"="&amp;$O$3))+(COUNTIF('Round 1 - HILLS'!P16,"="&amp;$P$3))+(COUNTIF('Round 1 - HILLS'!Q16,"="&amp;$Q$3))+(COUNTIF('Round 1 - HILLS'!R16,"="&amp;$R$3))+(COUNTIF('Round 1 - HILLS'!S16,"="&amp;$S$3))+(COUNTIF('Round 1 - HILLS'!T16,"="&amp;$T$3))</f>
        <v>0</v>
      </c>
      <c r="F19" s="93">
        <f>SUM(COUNTIF('Round 1 - HILLS'!B16,"="&amp;$B$3+1))+(COUNTIF('Round 1 - HILLS'!C16,"="&amp;$C$3+1))+(COUNTIF('Round 1 - HILLS'!D16,"="&amp;$D$3+1))+(COUNTIF('Round 1 - HILLS'!E16,"="&amp;$E$3+1))+(COUNTIF('Round 1 - HILLS'!F16,"="&amp;$F$3+1))+(COUNTIF('Round 1 - HILLS'!G16,"="&amp;$G$3+1))+(COUNTIF('Round 1 - HILLS'!H16,"="&amp;$H$3+1))+(COUNTIF('Round 1 - HILLS'!I16,"="&amp;$I$3+1))+(COUNTIF('Round 1 - HILLS'!J16,"="&amp;$J$3+1))+(COUNTIF('Round 1 - HILLS'!L16,"="&amp;$L$3+1))+(COUNTIF('Round 1 - HILLS'!M16,"="&amp;$M$3+1))+(COUNTIF('Round 1 - HILLS'!N16,"="&amp;$N$3+1))+(COUNTIF('Round 1 - HILLS'!O16,"="&amp;$O$3+1))+(COUNTIF('Round 1 - HILLS'!P16,"="&amp;$P$3+1))+(COUNTIF('Round 1 - HILLS'!Q16,"="&amp;$Q$3+1))+(COUNTIF('Round 1 - HILLS'!R16,"="&amp;$R$3+1))+(COUNTIF('Round 1 - HILLS'!S16,"="&amp;$S$3+1))+(COUNTIF('Round 1 - HILLS'!T16,"="&amp;$T$3+1))</f>
        <v>0</v>
      </c>
      <c r="G19" s="93">
        <f>SUM(COUNTIF('Round 1 - HILLS'!B16,"="&amp;$B$3+2))+(COUNTIF('Round 1 - HILLS'!C16,"="&amp;$C$3+2))+(COUNTIF('Round 1 - HILLS'!D16,"="&amp;$D$3+2))+(COUNTIF('Round 1 - HILLS'!E16,"="&amp;$E$3+2))+(COUNTIF('Round 1 - HILLS'!F16,"="&amp;$F$3+2))+(COUNTIF('Round 1 - HILLS'!G16,"="&amp;$G$3+2))+(COUNTIF('Round 1 - HILLS'!H16,"="&amp;$H$3+2))+(COUNTIF('Round 1 - HILLS'!I16,"="&amp;$I$3+2))+(COUNTIF('Round 1 - HILLS'!J16,"="&amp;$J$3+2))+(COUNTIF('Round 1 - HILLS'!L16,"="&amp;$L$3+2))+(COUNTIF('Round 1 - HILLS'!M16,"="&amp;$M$3+2))+(COUNTIF('Round 1 - HILLS'!N16,"="&amp;$N$3+2))+(COUNTIF('Round 1 - HILLS'!O16,"="&amp;$O$3+2))+(COUNTIF('Round 1 - HILLS'!P16,"="&amp;$P$3+2))+(COUNTIF('Round 1 - HILLS'!Q16,"="&amp;$Q$3+2))+(COUNTIF('Round 1 - HILLS'!R16,"="&amp;$R$3+2))+(COUNTIF('Round 1 - HILLS'!S16,"="&amp;$S$3+2))+(COUNTIF('Round 1 - HILLS'!T16,"="&amp;$T$3+2))</f>
        <v>0</v>
      </c>
      <c r="H19" s="93">
        <f>SUM(COUNTIF('Round 1 - HILLS'!B16,"&gt;"&amp;$B$3+2.1))+(COUNTIF('Round 1 - HILLS'!C16,"&gt;"&amp;$C$3+2.1))+(COUNTIF('Round 1 - HILLS'!D16,"&gt;"&amp;$D$3+2.1))+(COUNTIF('Round 1 - HILLS'!E16,"&gt;"&amp;$E$3+2.1))+(COUNTIF('Round 1 - HILLS'!F16,"&gt;"&amp;$F$3+2.1))+(COUNTIF('Round 1 - HILLS'!G16,"&gt;"&amp;$G$3+2.1))+(COUNTIF('Round 1 - HILLS'!H16,"&gt;"&amp;$H$3+2.1))+(COUNTIF('Round 1 - HILLS'!I16,"&gt;"&amp;$I$3+2.1))+(COUNTIF('Round 1 - HILLS'!J16,"&gt;"&amp;$J$3+2.1))+(COUNTIF('Round 1 - HILLS'!L16,"&gt;"&amp;$L$3+2.1))+(COUNTIF('Round 1 - HILLS'!M16,"&gt;"&amp;$M$3+2.1))+(COUNTIF('Round 1 - HILLS'!N16,"&gt;"&amp;$N$3+2.1))+(COUNTIF('Round 1 - HILLS'!O16,"&gt;"&amp;$O$3+2.1))+(COUNTIF('Round 1 - HILLS'!P16,"&gt;"&amp;$P$3+2.1))+(COUNTIF('Round 1 - HILLS'!Q16,"&gt;"&amp;$Q$3+2.1))+(COUNTIF('Round 1 - HILLS'!R16,"&gt;"&amp;$R$3+2.1))+(COUNTIF('Round 1 - HILLS'!S16,"&gt;"&amp;$S$3+2.1))+(COUNTIF('Round 1 - HILLS'!T16,"&gt;"&amp;$T$3+2.1))</f>
        <v>0</v>
      </c>
      <c r="J19" s="92">
        <f>SUM(COUNTIF('Round 2 - RIVER'!B16,"&lt;"&amp;$B$2-1.9))+(COUNTIF('Round 2 - RIVER'!C16,"&lt;"&amp;$C$2-1.9))+(COUNTIF('Round 2 - RIVER'!D16,"&lt;"&amp;$D$2-1.9))+(COUNTIF('Round 2 - RIVER'!E16,"&lt;"&amp;$E$2-1.9))+(COUNTIF('Round 2 - RIVER'!F16,"&lt;"&amp;$F$2-1.9))+(COUNTIF('Round 2 - RIVER'!G16,"&lt;"&amp;$G$2-1.9))+(COUNTIF('Round 2 - RIVER'!H16,"&lt;"&amp;$H$2-1.9))+(COUNTIF('Round 2 - RIVER'!I16,"&lt;"&amp;$I$2-1.9))+(COUNTIF('Round 2 - RIVER'!J16,"&lt;"&amp;$J$2-1.9))+(COUNTIF('Round 2 - RIVER'!L16,"&lt;"&amp;$L$2-1.9))+(COUNTIF('Round 2 - RIVER'!M16,"&lt;"&amp;$M$2-1.9))+(COUNTIF('Round 2 - RIVER'!N16,"&lt;"&amp;$N$2-1.9))+(COUNTIF('Round 2 - RIVER'!O16,"&lt;"&amp;$O$2-1.9))+(COUNTIF('Round 2 - RIVER'!P16,"&lt;"&amp;$P$2-1.9))+(COUNTIF('Round 2 - RIVER'!Q16,"&lt;"&amp;$Q$2-1.9))+(COUNTIF('Round 2 - RIVER'!R16,"&lt;"&amp;$R$2-1.9))+(COUNTIF('Round 2 - RIVER'!S16,"&lt;"&amp;$S$2-1.9))+(COUNTIF('Round 2 - RIVER'!T16,"&lt;"&amp;$T$2-1.9))</f>
        <v>0</v>
      </c>
      <c r="K19" s="93">
        <f>SUM(COUNTIF('Round 2 - RIVER'!B16,"="&amp;$B$2-1))+(COUNTIF('Round 2 - RIVER'!C16,"="&amp;$C$2-1))+(COUNTIF('Round 2 - RIVER'!D16,"="&amp;$D$2-1))+(COUNTIF('Round 2 - RIVER'!E16,"="&amp;$E$2-1))+(COUNTIF('Round 2 - RIVER'!F16,"="&amp;$F$2-1))+(COUNTIF('Round 2 - RIVER'!G16,"="&amp;$G$2-1))+(COUNTIF('Round 2 - RIVER'!H16,"="&amp;$H$2-1))+(COUNTIF('Round 2 - RIVER'!I16,"="&amp;$I$2-1))+(COUNTIF('Round 2 - RIVER'!J16,"="&amp;$J$2-1))+(COUNTIF('Round 2 - RIVER'!L16,"="&amp;$L$2-1))+(COUNTIF('Round 2 - RIVER'!M16,"="&amp;$M$2-1))+(COUNTIF('Round 2 - RIVER'!N16,"="&amp;$N$2-1))+(COUNTIF('Round 2 - RIVER'!O16,"="&amp;$O$2-1))+(COUNTIF('Round 2 - RIVER'!P16,"="&amp;$P$2-1))+(COUNTIF('Round 2 - RIVER'!Q16,"="&amp;$Q$2-1))+(COUNTIF('Round 2 - RIVER'!R16,"="&amp;$R$2-1))+(COUNTIF('Round 2 - RIVER'!S16,"="&amp;$S$2-1))+(COUNTIF('Round 2 - RIVER'!T16,"="&amp;$T$2-1))</f>
        <v>0</v>
      </c>
      <c r="L19" s="93">
        <f>SUM(COUNTIF('Round 2 - RIVER'!B16,"="&amp;$B$2))+(COUNTIF('Round 2 - RIVER'!C16,"="&amp;$C$2))+(COUNTIF('Round 2 - RIVER'!D16,"="&amp;$D$2))+(COUNTIF('Round 2 - RIVER'!E16,"="&amp;$E$2))+(COUNTIF('Round 2 - RIVER'!F16,"="&amp;$F$2))+(COUNTIF('Round 2 - RIVER'!G16,"="&amp;$G$2))+(COUNTIF('Round 2 - RIVER'!H16,"="&amp;$H$2))+(COUNTIF('Round 2 - RIVER'!I16,"="&amp;$I$2))+(COUNTIF('Round 2 - RIVER'!J16,"="&amp;$J$2))+(COUNTIF('Round 2 - RIVER'!L16,"="&amp;$L$2))+(COUNTIF('Round 2 - RIVER'!M16,"="&amp;$M$2))+(COUNTIF('Round 2 - RIVER'!N16,"="&amp;$N$2))+(COUNTIF('Round 2 - RIVER'!O16,"="&amp;$O$2))+(COUNTIF('Round 2 - RIVER'!P16,"="&amp;$P$2))+(COUNTIF('Round 2 - RIVER'!Q16,"="&amp;$Q$2))+(COUNTIF('Round 2 - RIVER'!R16,"="&amp;$R$2))+(COUNTIF('Round 2 - RIVER'!S16,"="&amp;$S$2))+(COUNTIF('Round 2 - RIVER'!T16,"="&amp;$T$2))</f>
        <v>0</v>
      </c>
      <c r="M19" s="93">
        <f>SUM(COUNTIF('Round 2 - RIVER'!B16,"="&amp;$B$2+1))+(COUNTIF('Round 2 - RIVER'!C16,"="&amp;$C$2+1))+(COUNTIF('Round 2 - RIVER'!D16,"="&amp;$D$2+1))+(COUNTIF('Round 2 - RIVER'!E16,"="&amp;$E$2+1))+(COUNTIF('Round 2 - RIVER'!F16,"="&amp;$F$2+1))+(COUNTIF('Round 2 - RIVER'!G16,"="&amp;$G$2+1))+(COUNTIF('Round 2 - RIVER'!H16,"="&amp;$H$2+1))+(COUNTIF('Round 2 - RIVER'!I16,"="&amp;$I$2+1))+(COUNTIF('Round 2 - RIVER'!J16,"="&amp;$J$2+1))+(COUNTIF('Round 2 - RIVER'!L16,"="&amp;$L$2+1))+(COUNTIF('Round 2 - RIVER'!M16,"="&amp;$M$2+1))+(COUNTIF('Round 2 - RIVER'!N16,"="&amp;$N$2+1))+(COUNTIF('Round 2 - RIVER'!O16,"="&amp;$O$2+1))+(COUNTIF('Round 2 - RIVER'!P16,"="&amp;$P$2+1))+(COUNTIF('Round 2 - RIVER'!Q16,"="&amp;$Q$2+1))+(COUNTIF('Round 2 - RIVER'!R16,"="&amp;$R$2+1))+(COUNTIF('Round 2 - RIVER'!S16,"="&amp;$S$2+1))+(COUNTIF('Round 2 - RIVER'!T16,"="&amp;$T$2+1))</f>
        <v>0</v>
      </c>
      <c r="N19" s="93">
        <f>SUM(COUNTIF('Round 2 - RIVER'!B16,"="&amp;$B$2+2))+(COUNTIF('Round 2 - RIVER'!C16,"="&amp;$C$2+2))+(COUNTIF('Round 2 - RIVER'!D16,"="&amp;$D$2+2))+(COUNTIF('Round 2 - RIVER'!E16,"="&amp;$E$2+2))+(COUNTIF('Round 2 - RIVER'!F16,"="&amp;$F$2+2))+(COUNTIF('Round 2 - RIVER'!G16,"="&amp;$G$2+2))+(COUNTIF('Round 2 - RIVER'!H16,"="&amp;$H$2+2))+(COUNTIF('Round 2 - RIVER'!I16,"="&amp;$I$2+2))+(COUNTIF('Round 2 - RIVER'!J16,"="&amp;$J$2+2))+(COUNTIF('Round 2 - RIVER'!L16,"="&amp;$L$2+2))+(COUNTIF('Round 2 - RIVER'!M16,"="&amp;$M$2+2))+(COUNTIF('Round 2 - RIVER'!N16,"="&amp;$N$2+2))+(COUNTIF('Round 2 - RIVER'!O16,"="&amp;$O$2+2))+(COUNTIF('Round 2 - RIVER'!P16,"="&amp;$P$2+2))+(COUNTIF('Round 2 - RIVER'!Q16,"="&amp;$Q$2+2))+(COUNTIF('Round 2 - RIVER'!R16,"="&amp;$R$2+2))+(COUNTIF('Round 2 - RIVER'!S16,"="&amp;$S$2+2))+(COUNTIF('Round 2 - RIVER'!T16,"="&amp;$T$2+2))</f>
        <v>0</v>
      </c>
      <c r="O19" s="93">
        <f>SUM(COUNTIF('Round 2 - RIVER'!B16,"&gt;"&amp;$B$2+2.1))+(COUNTIF('Round 2 - RIVER'!C16,"&gt;"&amp;$C$2+2.1))+(COUNTIF('Round 2 - RIVER'!D16,"&gt;"&amp;$D$2+2.1))+(COUNTIF('Round 2 - RIVER'!E16,"&gt;"&amp;$E$2+2.1))+(COUNTIF('Round 2 - RIVER'!F16,"&gt;"&amp;$F$2+2.1))+(COUNTIF('Round 2 - RIVER'!G16,"&gt;"&amp;$G$2+2.1))+(COUNTIF('Round 2 - RIVER'!H16,"&gt;"&amp;$H$2+2.1))+(COUNTIF('Round 2 - RIVER'!I16,"&gt;"&amp;$I$2+2.1))+(COUNTIF('Round 2 - RIVER'!J16,"&gt;"&amp;$J$2+2.1))+(COUNTIF('Round 2 - RIVER'!L16,"&gt;"&amp;$L$2+2.1))+(COUNTIF('Round 2 - RIVER'!M16,"&gt;"&amp;$M$2+2.1))+(COUNTIF('Round 2 - RIVER'!N16,"&gt;"&amp;$N$2+2.1))+(COUNTIF('Round 2 - RIVER'!O16,"&gt;"&amp;$O$2+2.1))+(COUNTIF('Round 2 - RIVER'!P16,"&gt;"&amp;$P$2+2.1))+(COUNTIF('Round 2 - RIVER'!Q16,"&gt;"&amp;$Q$2+2.1))+(COUNTIF('Round 2 - RIVER'!R16,"&gt;"&amp;$R$2+2.1))+(COUNTIF('Round 2 - RIVER'!S16,"&gt;"&amp;$S$2+2.1))+(COUNTIF('Round 2 - RIVER'!T16,"&gt;"&amp;$T$2+2.1))</f>
        <v>0</v>
      </c>
      <c r="Q19" s="92"/>
      <c r="R19" s="93"/>
      <c r="S19" s="93"/>
      <c r="T19" s="93"/>
      <c r="U19" s="93"/>
      <c r="V19" s="93"/>
      <c r="X19" s="92">
        <f t="shared" si="11"/>
        <v>0</v>
      </c>
      <c r="Y19" s="93">
        <f t="shared" si="10"/>
        <v>0</v>
      </c>
      <c r="Z19" s="93">
        <f t="shared" si="10"/>
        <v>0</v>
      </c>
      <c r="AA19" s="93">
        <f t="shared" si="10"/>
        <v>0</v>
      </c>
      <c r="AB19" s="93">
        <f t="shared" si="10"/>
        <v>0</v>
      </c>
      <c r="AC19" s="93">
        <f t="shared" si="10"/>
        <v>0</v>
      </c>
    </row>
    <row r="20" spans="1:29" x14ac:dyDescent="0.2">
      <c r="X20" s="6"/>
      <c r="Y20" s="6"/>
      <c r="Z20" s="6"/>
      <c r="AA20" s="6"/>
      <c r="AB20" s="6"/>
      <c r="AC20" s="6"/>
    </row>
    <row r="21" spans="1:29" ht="15.75" x14ac:dyDescent="0.25">
      <c r="A21" s="107" t="str">
        <f>'Players by Team'!M1</f>
        <v xml:space="preserve">ALLEN </v>
      </c>
      <c r="B21" s="89"/>
      <c r="C21" s="90">
        <f t="shared" ref="C21:H21" si="12">SUM(C22:C26)</f>
        <v>0</v>
      </c>
      <c r="D21" s="90">
        <f t="shared" si="12"/>
        <v>0</v>
      </c>
      <c r="E21" s="90">
        <f t="shared" si="12"/>
        <v>0</v>
      </c>
      <c r="F21" s="90">
        <f t="shared" si="12"/>
        <v>0</v>
      </c>
      <c r="G21" s="90">
        <f t="shared" si="12"/>
        <v>0</v>
      </c>
      <c r="H21" s="90">
        <f t="shared" si="12"/>
        <v>0</v>
      </c>
      <c r="J21" s="90">
        <f t="shared" ref="J21:O21" si="13">SUM(J22:J26)</f>
        <v>0</v>
      </c>
      <c r="K21" s="90">
        <f t="shared" si="13"/>
        <v>0</v>
      </c>
      <c r="L21" s="90">
        <f t="shared" si="13"/>
        <v>0</v>
      </c>
      <c r="M21" s="90">
        <f t="shared" si="13"/>
        <v>0</v>
      </c>
      <c r="N21" s="90">
        <f t="shared" si="13"/>
        <v>0</v>
      </c>
      <c r="O21" s="90">
        <f t="shared" si="13"/>
        <v>0</v>
      </c>
      <c r="Q21" s="90">
        <f t="shared" ref="Q21:V21" si="14">SUM(Q22:Q26)</f>
        <v>0</v>
      </c>
      <c r="R21" s="90">
        <f t="shared" si="14"/>
        <v>0</v>
      </c>
      <c r="S21" s="90">
        <f t="shared" si="14"/>
        <v>0</v>
      </c>
      <c r="T21" s="90">
        <f t="shared" si="14"/>
        <v>0</v>
      </c>
      <c r="U21" s="90">
        <f t="shared" si="14"/>
        <v>0</v>
      </c>
      <c r="V21" s="90">
        <f t="shared" si="14"/>
        <v>0</v>
      </c>
      <c r="X21" s="90">
        <f t="shared" ref="X21:AC21" si="15">SUM(X22:X26)</f>
        <v>0</v>
      </c>
      <c r="Y21" s="90">
        <f t="shared" si="15"/>
        <v>0</v>
      </c>
      <c r="Z21" s="90">
        <f t="shared" si="15"/>
        <v>0</v>
      </c>
      <c r="AA21" s="90">
        <f t="shared" si="15"/>
        <v>0</v>
      </c>
      <c r="AB21" s="90">
        <f t="shared" si="15"/>
        <v>0</v>
      </c>
      <c r="AC21" s="90">
        <f t="shared" si="15"/>
        <v>0</v>
      </c>
    </row>
    <row r="22" spans="1:29" x14ac:dyDescent="0.2">
      <c r="A22" s="33" t="str">
        <f>'Players by Team'!M2</f>
        <v>Abigail Inocian</v>
      </c>
      <c r="B22" s="91"/>
      <c r="C22" s="99">
        <f>SUM(COUNTIF('Round 1 - HILLS'!B19,"&lt;"&amp;$B$3-1.9))+(COUNTIF('Round 1 - HILLS'!C19,"&lt;"&amp;$C$3-1.9))+(COUNTIF('Round 1 - HILLS'!D19,"&lt;"&amp;$D$3-1.9))+(COUNTIF('Round 1 - HILLS'!E19,"&lt;"&amp;$E$3-1.9))+(COUNTIF('Round 1 - HILLS'!F19,"&lt;"&amp;$F$3-1.9))+(COUNTIF('Round 1 - HILLS'!G19,"&lt;"&amp;$G$3-1.9))+(COUNTIF('Round 1 - HILLS'!H19,"&lt;"&amp;$H$3-1.9))+(COUNTIF('Round 1 - HILLS'!I19,"&lt;"&amp;$I$3-1.9))+(COUNTIF('Round 1 - HILLS'!J19,"&lt;"&amp;$J$3-1.9))+(COUNTIF('Round 1 - HILLS'!L19,"&lt;"&amp;$L$3-1.9))+(COUNTIF('Round 1 - HILLS'!M19,"&lt;"&amp;$M$3-1.9))+(COUNTIF('Round 1 - HILLS'!N19,"&lt;"&amp;$N$3-1.9))+(COUNTIF('Round 1 - HILLS'!O19,"&lt;"&amp;$O$3-1.9))+(COUNTIF('Round 1 - HILLS'!P19,"&lt;"&amp;$P$3-1.9))+(COUNTIF('Round 1 - HILLS'!Q19,"&lt;"&amp;$Q$3-1.9))+(COUNTIF('Round 1 - HILLS'!R19,"&lt;"&amp;$R$3-1.9))+(COUNTIF('Round 1 - HILLS'!S19,"&lt;"&amp;$S$3-1.9))+(COUNTIF('Round 1 - HILLS'!T19,"&lt;"&amp;$T$3-1.9))</f>
        <v>0</v>
      </c>
      <c r="D22" s="100">
        <f>SUM(COUNTIF('Round 1 - HILLS'!B19,"="&amp;$B$3-1))+(COUNTIF('Round 1 - HILLS'!C19,"="&amp;$C$3-1))+(COUNTIF('Round 1 - HILLS'!D19,"="&amp;$D$3-1))+(COUNTIF('Round 1 - HILLS'!E19,"="&amp;$E$3-1))+(COUNTIF('Round 1 - HILLS'!F19,"="&amp;$F$3-1))+(COUNTIF('Round 1 - HILLS'!G19,"="&amp;$G$3-1))+(COUNTIF('Round 1 - HILLS'!H19,"="&amp;$H$3-1))+(COUNTIF('Round 1 - HILLS'!I19,"="&amp;$I$3-1))+(COUNTIF('Round 1 - HILLS'!J19,"="&amp;$J$3-1))+(COUNTIF('Round 1 - HILLS'!L19,"="&amp;$L$3-1))+(COUNTIF('Round 1 - HILLS'!M19,"="&amp;$M$3-1))+(COUNTIF('Round 1 - HILLS'!N19,"="&amp;$N$3-1))+(COUNTIF('Round 1 - HILLS'!O19,"="&amp;$O$3-1))+(COUNTIF('Round 1 - HILLS'!P19,"="&amp;$P$3-1))+(COUNTIF('Round 1 - HILLS'!Q19,"="&amp;$Q$3-1))+(COUNTIF('Round 1 - HILLS'!R19,"="&amp;$R$3-1))+(COUNTIF('Round 1 - HILLS'!S19,"="&amp;$S$3-1))+(COUNTIF('Round 1 - HILLS'!T19,"="&amp;$T$3-1))</f>
        <v>0</v>
      </c>
      <c r="E22" s="100">
        <f>SUM(COUNTIF('Round 1 - HILLS'!B19,"="&amp;$B$3))+(COUNTIF('Round 1 - HILLS'!C19,"="&amp;$C$3))+(COUNTIF('Round 1 - HILLS'!D19,"="&amp;$D$3))+(COUNTIF('Round 1 - HILLS'!E19,"="&amp;$E$3))+(COUNTIF('Round 1 - HILLS'!F19,"="&amp;$F$3))+(COUNTIF('Round 1 - HILLS'!G19,"="&amp;$G$3))+(COUNTIF('Round 1 - HILLS'!H19,"="&amp;$H$3))+(COUNTIF('Round 1 - HILLS'!I19,"="&amp;$I$3))+(COUNTIF('Round 1 - HILLS'!J19,"="&amp;$J$3))+(COUNTIF('Round 1 - HILLS'!L19,"="&amp;$L$3))+(COUNTIF('Round 1 - HILLS'!M19,"="&amp;$M$3))+(COUNTIF('Round 1 - HILLS'!N19,"="&amp;$N$3))+(COUNTIF('Round 1 - HILLS'!O19,"="&amp;$O$3))+(COUNTIF('Round 1 - HILLS'!P19,"="&amp;$P$3))+(COUNTIF('Round 1 - HILLS'!Q19,"="&amp;$Q$3))+(COUNTIF('Round 1 - HILLS'!R19,"="&amp;$R$3))+(COUNTIF('Round 1 - HILLS'!S19,"="&amp;$S$3))+(COUNTIF('Round 1 - HILLS'!T19,"="&amp;$T$3))</f>
        <v>0</v>
      </c>
      <c r="F22" s="100">
        <f>SUM(COUNTIF('Round 1 - HILLS'!B19,"="&amp;$B$3+1))+(COUNTIF('Round 1 - HILLS'!C19,"="&amp;$C$3+1))+(COUNTIF('Round 1 - HILLS'!D19,"="&amp;$D$3+1))+(COUNTIF('Round 1 - HILLS'!E19,"="&amp;$E$3+1))+(COUNTIF('Round 1 - HILLS'!F19,"="&amp;$F$3+1))+(COUNTIF('Round 1 - HILLS'!G19,"="&amp;$G$3+1))+(COUNTIF('Round 1 - HILLS'!H19,"="&amp;$H$3+1))+(COUNTIF('Round 1 - HILLS'!I19,"="&amp;$I$3+1))+(COUNTIF('Round 1 - HILLS'!J19,"="&amp;$J$3+1))+(COUNTIF('Round 1 - HILLS'!L19,"="&amp;$L$3+1))+(COUNTIF('Round 1 - HILLS'!M19,"="&amp;$M$3+1))+(COUNTIF('Round 1 - HILLS'!N19,"="&amp;$N$3+1))+(COUNTIF('Round 1 - HILLS'!O19,"="&amp;$O$3+1))+(COUNTIF('Round 1 - HILLS'!P19,"="&amp;$P$3+1))+(COUNTIF('Round 1 - HILLS'!Q19,"="&amp;$Q$3+1))+(COUNTIF('Round 1 - HILLS'!R19,"="&amp;$R$3+1))+(COUNTIF('Round 1 - HILLS'!S19,"="&amp;$S$3+1))+(COUNTIF('Round 1 - HILLS'!T19,"="&amp;$T$3+1))</f>
        <v>0</v>
      </c>
      <c r="G22" s="100">
        <f>SUM(COUNTIF('Round 1 - HILLS'!B19,"="&amp;$B$3+2))+(COUNTIF('Round 1 - HILLS'!C19,"="&amp;$C$3+2))+(COUNTIF('Round 1 - HILLS'!D19,"="&amp;$D$3+2))+(COUNTIF('Round 1 - HILLS'!E19,"="&amp;$E$3+2))+(COUNTIF('Round 1 - HILLS'!F19,"="&amp;$F$3+2))+(COUNTIF('Round 1 - HILLS'!G19,"="&amp;$G$3+2))+(COUNTIF('Round 1 - HILLS'!H19,"="&amp;$H$3+2))+(COUNTIF('Round 1 - HILLS'!I19,"="&amp;$I$3+2))+(COUNTIF('Round 1 - HILLS'!J19,"="&amp;$J$3+2))+(COUNTIF('Round 1 - HILLS'!L19,"="&amp;$L$3+2))+(COUNTIF('Round 1 - HILLS'!M19,"="&amp;$M$3+2))+(COUNTIF('Round 1 - HILLS'!N19,"="&amp;$N$3+2))+(COUNTIF('Round 1 - HILLS'!O19,"="&amp;$O$3+2))+(COUNTIF('Round 1 - HILLS'!P19,"="&amp;$P$3+2))+(COUNTIF('Round 1 - HILLS'!Q19,"="&amp;$Q$3+2))+(COUNTIF('Round 1 - HILLS'!R19,"="&amp;$R$3+2))+(COUNTIF('Round 1 - HILLS'!S19,"="&amp;$S$3+2))+(COUNTIF('Round 1 - HILLS'!T19,"="&amp;$T$3+2))</f>
        <v>0</v>
      </c>
      <c r="H22" s="100">
        <f>SUM(COUNTIF('Round 1 - HILLS'!B19,"&gt;"&amp;$B$3+2.1))+(COUNTIF('Round 1 - HILLS'!C19,"&gt;"&amp;$C$3+2.1))+(COUNTIF('Round 1 - HILLS'!D19,"&gt;"&amp;$D$3+2.1))+(COUNTIF('Round 1 - HILLS'!E19,"&gt;"&amp;$E$3+2.1))+(COUNTIF('Round 1 - HILLS'!F19,"&gt;"&amp;$F$3+2.1))+(COUNTIF('Round 1 - HILLS'!G19,"&gt;"&amp;$G$3+2.1))+(COUNTIF('Round 1 - HILLS'!H19,"&gt;"&amp;$H$3+2.1))+(COUNTIF('Round 1 - HILLS'!I19,"&gt;"&amp;$I$3+2.1))+(COUNTIF('Round 1 - HILLS'!J19,"&gt;"&amp;$J$3+2.1))+(COUNTIF('Round 1 - HILLS'!L19,"&gt;"&amp;$L$3+2.1))+(COUNTIF('Round 1 - HILLS'!M19,"&gt;"&amp;$M$3+2.1))+(COUNTIF('Round 1 - HILLS'!N19,"&gt;"&amp;$N$3+2.1))+(COUNTIF('Round 1 - HILLS'!O19,"&gt;"&amp;$O$3+2.1))+(COUNTIF('Round 1 - HILLS'!P19,"&gt;"&amp;$P$3+2.1))+(COUNTIF('Round 1 - HILLS'!Q19,"&gt;"&amp;$Q$3+2.1))+(COUNTIF('Round 1 - HILLS'!R19,"&gt;"&amp;$R$3+2.1))+(COUNTIF('Round 1 - HILLS'!S19,"&gt;"&amp;$S$3+2.1))+(COUNTIF('Round 1 - HILLS'!T19,"&gt;"&amp;$T$3+2.1))</f>
        <v>0</v>
      </c>
      <c r="I22" s="77"/>
      <c r="J22" s="99">
        <f>SUM(COUNTIF('Round 2 - RIVER'!B19,"&lt;"&amp;$B$2-1.9))+(COUNTIF('Round 2 - RIVER'!C19,"&lt;"&amp;$C$2-1.9))+(COUNTIF('Round 2 - RIVER'!D19,"&lt;"&amp;$D$2-1.9))+(COUNTIF('Round 2 - RIVER'!E19,"&lt;"&amp;$E$2-1.9))+(COUNTIF('Round 2 - RIVER'!F19,"&lt;"&amp;$F$2-1.9))+(COUNTIF('Round 2 - RIVER'!G19,"&lt;"&amp;$G$2-1.9))+(COUNTIF('Round 2 - RIVER'!H19,"&lt;"&amp;$H$2-1.9))+(COUNTIF('Round 2 - RIVER'!I19,"&lt;"&amp;$I$2-1.9))+(COUNTIF('Round 2 - RIVER'!J19,"&lt;"&amp;$J$2-1.9))+(COUNTIF('Round 2 - RIVER'!L19,"&lt;"&amp;$L$2-1.9))+(COUNTIF('Round 2 - RIVER'!M19,"&lt;"&amp;$M$2-1.9))+(COUNTIF('Round 2 - RIVER'!N19,"&lt;"&amp;$N$2-1.9))+(COUNTIF('Round 2 - RIVER'!O19,"&lt;"&amp;$O$2-1.9))+(COUNTIF('Round 2 - RIVER'!P19,"&lt;"&amp;$P$2-1.9))+(COUNTIF('Round 2 - RIVER'!Q19,"&lt;"&amp;$Q$2-1.9))+(COUNTIF('Round 2 - RIVER'!R19,"&lt;"&amp;$R$2-1.9))+(COUNTIF('Round 2 - RIVER'!S19,"&lt;"&amp;$S$2-1.9))+(COUNTIF('Round 2 - RIVER'!T19,"&lt;"&amp;$T$2-1.9))</f>
        <v>0</v>
      </c>
      <c r="K22" s="100">
        <f>SUM(COUNTIF('Round 2 - RIVER'!B19,"="&amp;$B$2-1))+(COUNTIF('Round 2 - RIVER'!C19,"="&amp;$C$2-1))+(COUNTIF('Round 2 - RIVER'!D19,"="&amp;$D$2-1))+(COUNTIF('Round 2 - RIVER'!E19,"="&amp;$E$2-1))+(COUNTIF('Round 2 - RIVER'!F19,"="&amp;$F$2-1))+(COUNTIF('Round 2 - RIVER'!G19,"="&amp;$G$2-1))+(COUNTIF('Round 2 - RIVER'!H19,"="&amp;$H$2-1))+(COUNTIF('Round 2 - RIVER'!I19,"="&amp;$I$2-1))+(COUNTIF('Round 2 - RIVER'!J19,"="&amp;$J$2-1))+(COUNTIF('Round 2 - RIVER'!L19,"="&amp;$L$2-1))+(COUNTIF('Round 2 - RIVER'!M19,"="&amp;$M$2-1))+(COUNTIF('Round 2 - RIVER'!N19,"="&amp;$N$2-1))+(COUNTIF('Round 2 - RIVER'!O19,"="&amp;$O$2-1))+(COUNTIF('Round 2 - RIVER'!P19,"="&amp;$P$2-1))+(COUNTIF('Round 2 - RIVER'!Q19,"="&amp;$Q$2-1))+(COUNTIF('Round 2 - RIVER'!R19,"="&amp;$R$2-1))+(COUNTIF('Round 2 - RIVER'!S19,"="&amp;$S$2-1))+(COUNTIF('Round 2 - RIVER'!T19,"="&amp;$T$2-1))</f>
        <v>0</v>
      </c>
      <c r="L22" s="100">
        <f>SUM(COUNTIF('Round 2 - RIVER'!B19,"="&amp;$B$2))+(COUNTIF('Round 2 - RIVER'!C19,"="&amp;$C$2))+(COUNTIF('Round 2 - RIVER'!D19,"="&amp;$D$2))+(COUNTIF('Round 2 - RIVER'!E19,"="&amp;$E$2))+(COUNTIF('Round 2 - RIVER'!F19,"="&amp;$F$2))+(COUNTIF('Round 2 - RIVER'!G19,"="&amp;$G$2))+(COUNTIF('Round 2 - RIVER'!H19,"="&amp;$H$2))+(COUNTIF('Round 2 - RIVER'!I19,"="&amp;$I$2))+(COUNTIF('Round 2 - RIVER'!J19,"="&amp;$J$2))+(COUNTIF('Round 2 - RIVER'!L19,"="&amp;$L$2))+(COUNTIF('Round 2 - RIVER'!M19,"="&amp;$M$2))+(COUNTIF('Round 2 - RIVER'!N19,"="&amp;$N$2))+(COUNTIF('Round 2 - RIVER'!O19,"="&amp;$O$2))+(COUNTIF('Round 2 - RIVER'!P19,"="&amp;$P$2))+(COUNTIF('Round 2 - RIVER'!Q19,"="&amp;$Q$2))+(COUNTIF('Round 2 - RIVER'!R19,"="&amp;$R$2))+(COUNTIF('Round 2 - RIVER'!S19,"="&amp;$S$2))+(COUNTIF('Round 2 - RIVER'!T19,"="&amp;$T$2))</f>
        <v>0</v>
      </c>
      <c r="M22" s="100">
        <f>SUM(COUNTIF('Round 2 - RIVER'!B19,"="&amp;$B$2+1))+(COUNTIF('Round 2 - RIVER'!C19,"="&amp;$C$2+1))+(COUNTIF('Round 2 - RIVER'!D19,"="&amp;$D$2+1))+(COUNTIF('Round 2 - RIVER'!E19,"="&amp;$E$2+1))+(COUNTIF('Round 2 - RIVER'!F19,"="&amp;$F$2+1))+(COUNTIF('Round 2 - RIVER'!G19,"="&amp;$G$2+1))+(COUNTIF('Round 2 - RIVER'!H19,"="&amp;$H$2+1))+(COUNTIF('Round 2 - RIVER'!I19,"="&amp;$I$2+1))+(COUNTIF('Round 2 - RIVER'!J19,"="&amp;$J$2+1))+(COUNTIF('Round 2 - RIVER'!L19,"="&amp;$L$2+1))+(COUNTIF('Round 2 - RIVER'!M19,"="&amp;$M$2+1))+(COUNTIF('Round 2 - RIVER'!N19,"="&amp;$N$2+1))+(COUNTIF('Round 2 - RIVER'!O19,"="&amp;$O$2+1))+(COUNTIF('Round 2 - RIVER'!P19,"="&amp;$P$2+1))+(COUNTIF('Round 2 - RIVER'!Q19,"="&amp;$Q$2+1))+(COUNTIF('Round 2 - RIVER'!R19,"="&amp;$R$2+1))+(COUNTIF('Round 2 - RIVER'!S19,"="&amp;$S$2+1))+(COUNTIF('Round 2 - RIVER'!T19,"="&amp;$T$2+1))</f>
        <v>0</v>
      </c>
      <c r="N22" s="100">
        <f>SUM(COUNTIF('Round 2 - RIVER'!B19,"="&amp;$B$2+2))+(COUNTIF('Round 2 - RIVER'!C19,"="&amp;$C$2+2))+(COUNTIF('Round 2 - RIVER'!D19,"="&amp;$D$2+2))+(COUNTIF('Round 2 - RIVER'!E19,"="&amp;$E$2+2))+(COUNTIF('Round 2 - RIVER'!F19,"="&amp;$F$2+2))+(COUNTIF('Round 2 - RIVER'!G19,"="&amp;$G$2+2))+(COUNTIF('Round 2 - RIVER'!H19,"="&amp;$H$2+2))+(COUNTIF('Round 2 - RIVER'!I19,"="&amp;$I$2+2))+(COUNTIF('Round 2 - RIVER'!J19,"="&amp;$J$2+2))+(COUNTIF('Round 2 - RIVER'!L19,"="&amp;$L$2+2))+(COUNTIF('Round 2 - RIVER'!M19,"="&amp;$M$2+2))+(COUNTIF('Round 2 - RIVER'!N19,"="&amp;$N$2+2))+(COUNTIF('Round 2 - RIVER'!O19,"="&amp;$O$2+2))+(COUNTIF('Round 2 - RIVER'!P19,"="&amp;$P$2+2))+(COUNTIF('Round 2 - RIVER'!Q19,"="&amp;$Q$2+2))+(COUNTIF('Round 2 - RIVER'!R19,"="&amp;$R$2+2))+(COUNTIF('Round 2 - RIVER'!S19,"="&amp;$S$2+2))+(COUNTIF('Round 2 - RIVER'!T19,"="&amp;$T$2+2))</f>
        <v>0</v>
      </c>
      <c r="O22" s="100">
        <f>SUM(COUNTIF('Round 2 - RIVER'!B19,"&gt;"&amp;$B$2+2.1))+(COUNTIF('Round 2 - RIVER'!C19,"&gt;"&amp;$C$2+2.1))+(COUNTIF('Round 2 - RIVER'!D19,"&gt;"&amp;$D$2+2.1))+(COUNTIF('Round 2 - RIVER'!E19,"&gt;"&amp;$E$2+2.1))+(COUNTIF('Round 2 - RIVER'!F19,"&gt;"&amp;$F$2+2.1))+(COUNTIF('Round 2 - RIVER'!G19,"&gt;"&amp;$G$2+2.1))+(COUNTIF('Round 2 - RIVER'!H19,"&gt;"&amp;$H$2+2.1))+(COUNTIF('Round 2 - RIVER'!I19,"&gt;"&amp;$I$2+2.1))+(COUNTIF('Round 2 - RIVER'!J19,"&gt;"&amp;$J$2+2.1))+(COUNTIF('Round 2 - RIVER'!L19,"&gt;"&amp;$L$2+2.1))+(COUNTIF('Round 2 - RIVER'!M19,"&gt;"&amp;$M$2+2.1))+(COUNTIF('Round 2 - RIVER'!N19,"&gt;"&amp;$N$2+2.1))+(COUNTIF('Round 2 - RIVER'!O19,"&gt;"&amp;$O$2+2.1))+(COUNTIF('Round 2 - RIVER'!P19,"&gt;"&amp;$P$2+2.1))+(COUNTIF('Round 2 - RIVER'!Q19,"&gt;"&amp;$Q$2+2.1))+(COUNTIF('Round 2 - RIVER'!R19,"&gt;"&amp;$R$2+2.1))+(COUNTIF('Round 2 - RIVER'!S19,"&gt;"&amp;$S$2+2.1))+(COUNTIF('Round 2 - RIVER'!T19,"&gt;"&amp;$T$2+2.1))</f>
        <v>0</v>
      </c>
      <c r="Q22" s="92"/>
      <c r="R22" s="93"/>
      <c r="S22" s="93"/>
      <c r="T22" s="93"/>
      <c r="U22" s="93"/>
      <c r="V22" s="93"/>
      <c r="X22" s="92">
        <f>SUM(C22,J22,Q22)</f>
        <v>0</v>
      </c>
      <c r="Y22" s="93">
        <f t="shared" ref="Y22:AC26" si="16">SUM(D22,K22,R22)</f>
        <v>0</v>
      </c>
      <c r="Z22" s="93">
        <f t="shared" si="16"/>
        <v>0</v>
      </c>
      <c r="AA22" s="93">
        <f t="shared" si="16"/>
        <v>0</v>
      </c>
      <c r="AB22" s="93">
        <f t="shared" si="16"/>
        <v>0</v>
      </c>
      <c r="AC22" s="93">
        <f>SUM(H22,O22,V22)</f>
        <v>0</v>
      </c>
    </row>
    <row r="23" spans="1:29" x14ac:dyDescent="0.2">
      <c r="A23" s="33" t="str">
        <f>'Players by Team'!M3</f>
        <v>Natalie Quintana</v>
      </c>
      <c r="B23" s="91"/>
      <c r="C23" s="105">
        <f>SUM(COUNTIF('Round 1 - HILLS'!B20,"&lt;"&amp;$B$3-1.9))+(COUNTIF('Round 1 - HILLS'!C20,"&lt;"&amp;$C$3-1.9))+(COUNTIF('Round 1 - HILLS'!D20,"&lt;"&amp;$D$3-1.9))+(COUNTIF('Round 1 - HILLS'!E20,"&lt;"&amp;$E$3-1.9))+(COUNTIF('Round 1 - HILLS'!F20,"&lt;"&amp;$F$3-1.9))+(COUNTIF('Round 1 - HILLS'!G20,"&lt;"&amp;$G$3-1.9))+(COUNTIF('Round 1 - HILLS'!H20,"&lt;"&amp;$H$3-1.9))+(COUNTIF('Round 1 - HILLS'!I20,"&lt;"&amp;$I$3-1.9))+(COUNTIF('Round 1 - HILLS'!J20,"&lt;"&amp;$J$3-1.9))+(COUNTIF('Round 1 - HILLS'!L20,"&lt;"&amp;$L$3-1.9))+(COUNTIF('Round 1 - HILLS'!M20,"&lt;"&amp;$M$3-1.9))+(COUNTIF('Round 1 - HILLS'!N20,"&lt;"&amp;$N$3-1.9))+(COUNTIF('Round 1 - HILLS'!O20,"&lt;"&amp;$O$3-1.9))+(COUNTIF('Round 1 - HILLS'!P20,"&lt;"&amp;$P$3-1.9))+(COUNTIF('Round 1 - HILLS'!Q20,"&lt;"&amp;$Q$3-1.9))+(COUNTIF('Round 1 - HILLS'!R20,"&lt;"&amp;$R$3-1.9))+(COUNTIF('Round 1 - HILLS'!S20,"&lt;"&amp;$S$3-1.9))+(COUNTIF('Round 1 - HILLS'!T20,"&lt;"&amp;$T$3-1.9))</f>
        <v>0</v>
      </c>
      <c r="D23" s="106">
        <f>SUM(COUNTIF('Round 1 - HILLS'!B20,"="&amp;$B$3-1))+(COUNTIF('Round 1 - HILLS'!C20,"="&amp;$C$3-1))+(COUNTIF('Round 1 - HILLS'!D20,"="&amp;$D$3-1))+(COUNTIF('Round 1 - HILLS'!E20,"="&amp;$E$3-1))+(COUNTIF('Round 1 - HILLS'!F20,"="&amp;$F$3-1))+(COUNTIF('Round 1 - HILLS'!G20,"="&amp;$G$3-1))+(COUNTIF('Round 1 - HILLS'!H20,"="&amp;$H$3-1))+(COUNTIF('Round 1 - HILLS'!I20,"="&amp;$I$3-1))+(COUNTIF('Round 1 - HILLS'!J20,"="&amp;$J$3-1))+(COUNTIF('Round 1 - HILLS'!L20,"="&amp;$L$3-1))+(COUNTIF('Round 1 - HILLS'!M20,"="&amp;$M$3-1))+(COUNTIF('Round 1 - HILLS'!N20,"="&amp;$N$3-1))+(COUNTIF('Round 1 - HILLS'!O20,"="&amp;$O$3-1))+(COUNTIF('Round 1 - HILLS'!P20,"="&amp;$P$3-1))+(COUNTIF('Round 1 - HILLS'!Q20,"="&amp;$Q$3-1))+(COUNTIF('Round 1 - HILLS'!R20,"="&amp;$R$3-1))+(COUNTIF('Round 1 - HILLS'!S20,"="&amp;$S$3-1))+(COUNTIF('Round 1 - HILLS'!T20,"="&amp;$T$3-1))</f>
        <v>0</v>
      </c>
      <c r="E23" s="106">
        <f>SUM(COUNTIF('Round 1 - HILLS'!B20,"="&amp;$B$3))+(COUNTIF('Round 1 - HILLS'!C20,"="&amp;$C$3))+(COUNTIF('Round 1 - HILLS'!D20,"="&amp;$D$3))+(COUNTIF('Round 1 - HILLS'!E20,"="&amp;$E$3))+(COUNTIF('Round 1 - HILLS'!F20,"="&amp;$F$3))+(COUNTIF('Round 1 - HILLS'!G20,"="&amp;$G$3))+(COUNTIF('Round 1 - HILLS'!H20,"="&amp;$H$3))+(COUNTIF('Round 1 - HILLS'!I20,"="&amp;$I$3))+(COUNTIF('Round 1 - HILLS'!J20,"="&amp;$J$3))+(COUNTIF('Round 1 - HILLS'!L20,"="&amp;$L$3))+(COUNTIF('Round 1 - HILLS'!M20,"="&amp;$M$3))+(COUNTIF('Round 1 - HILLS'!N20,"="&amp;$N$3))+(COUNTIF('Round 1 - HILLS'!O20,"="&amp;$O$3))+(COUNTIF('Round 1 - HILLS'!P20,"="&amp;$P$3))+(COUNTIF('Round 1 - HILLS'!Q20,"="&amp;$Q$3))+(COUNTIF('Round 1 - HILLS'!R20,"="&amp;$R$3))+(COUNTIF('Round 1 - HILLS'!S20,"="&amp;$S$3))+(COUNTIF('Round 1 - HILLS'!T20,"="&amp;$T$3))</f>
        <v>0</v>
      </c>
      <c r="F23" s="106">
        <f>SUM(COUNTIF('Round 1 - HILLS'!B20,"="&amp;$B$3+1))+(COUNTIF('Round 1 - HILLS'!C20,"="&amp;$C$3+1))+(COUNTIF('Round 1 - HILLS'!D20,"="&amp;$D$3+1))+(COUNTIF('Round 1 - HILLS'!E20,"="&amp;$E$3+1))+(COUNTIF('Round 1 - HILLS'!F20,"="&amp;$F$3+1))+(COUNTIF('Round 1 - HILLS'!G20,"="&amp;$G$3+1))+(COUNTIF('Round 1 - HILLS'!H20,"="&amp;$H$3+1))+(COUNTIF('Round 1 - HILLS'!I20,"="&amp;$I$3+1))+(COUNTIF('Round 1 - HILLS'!J20,"="&amp;$J$3+1))+(COUNTIF('Round 1 - HILLS'!L20,"="&amp;$L$3+1))+(COUNTIF('Round 1 - HILLS'!M20,"="&amp;$M$3+1))+(COUNTIF('Round 1 - HILLS'!N20,"="&amp;$N$3+1))+(COUNTIF('Round 1 - HILLS'!O20,"="&amp;$O$3+1))+(COUNTIF('Round 1 - HILLS'!P20,"="&amp;$P$3+1))+(COUNTIF('Round 1 - HILLS'!Q20,"="&amp;$Q$3+1))+(COUNTIF('Round 1 - HILLS'!R20,"="&amp;$R$3+1))+(COUNTIF('Round 1 - HILLS'!S20,"="&amp;$S$3+1))+(COUNTIF('Round 1 - HILLS'!T20,"="&amp;$T$3+1))</f>
        <v>0</v>
      </c>
      <c r="G23" s="106">
        <f>SUM(COUNTIF('Round 1 - HILLS'!B20,"="&amp;$B$3+2))+(COUNTIF('Round 1 - HILLS'!C20,"="&amp;$C$3+2))+(COUNTIF('Round 1 - HILLS'!D20,"="&amp;$D$3+2))+(COUNTIF('Round 1 - HILLS'!E20,"="&amp;$E$3+2))+(COUNTIF('Round 1 - HILLS'!F20,"="&amp;$F$3+2))+(COUNTIF('Round 1 - HILLS'!G20,"="&amp;$G$3+2))+(COUNTIF('Round 1 - HILLS'!H20,"="&amp;$H$3+2))+(COUNTIF('Round 1 - HILLS'!I20,"="&amp;$I$3+2))+(COUNTIF('Round 1 - HILLS'!J20,"="&amp;$J$3+2))+(COUNTIF('Round 1 - HILLS'!L20,"="&amp;$L$3+2))+(COUNTIF('Round 1 - HILLS'!M20,"="&amp;$M$3+2))+(COUNTIF('Round 1 - HILLS'!N20,"="&amp;$N$3+2))+(COUNTIF('Round 1 - HILLS'!O20,"="&amp;$O$3+2))+(COUNTIF('Round 1 - HILLS'!P20,"="&amp;$P$3+2))+(COUNTIF('Round 1 - HILLS'!Q20,"="&amp;$Q$3+2))+(COUNTIF('Round 1 - HILLS'!R20,"="&amp;$R$3+2))+(COUNTIF('Round 1 - HILLS'!S20,"="&amp;$S$3+2))+(COUNTIF('Round 1 - HILLS'!T20,"="&amp;$T$3+2))</f>
        <v>0</v>
      </c>
      <c r="H23" s="106">
        <f>SUM(COUNTIF('Round 1 - HILLS'!B20,"&gt;"&amp;$B$3+2.1))+(COUNTIF('Round 1 - HILLS'!C20,"&gt;"&amp;$C$3+2.1))+(COUNTIF('Round 1 - HILLS'!D20,"&gt;"&amp;$D$3+2.1))+(COUNTIF('Round 1 - HILLS'!E20,"&gt;"&amp;$E$3+2.1))+(COUNTIF('Round 1 - HILLS'!F20,"&gt;"&amp;$F$3+2.1))+(COUNTIF('Round 1 - HILLS'!G20,"&gt;"&amp;$G$3+2.1))+(COUNTIF('Round 1 - HILLS'!H20,"&gt;"&amp;$H$3+2.1))+(COUNTIF('Round 1 - HILLS'!I20,"&gt;"&amp;$I$3+2.1))+(COUNTIF('Round 1 - HILLS'!J20,"&gt;"&amp;$J$3+2.1))+(COUNTIF('Round 1 - HILLS'!L20,"&gt;"&amp;$L$3+2.1))+(COUNTIF('Round 1 - HILLS'!M20,"&gt;"&amp;$M$3+2.1))+(COUNTIF('Round 1 - HILLS'!N20,"&gt;"&amp;$N$3+2.1))+(COUNTIF('Round 1 - HILLS'!O20,"&gt;"&amp;$O$3+2.1))+(COUNTIF('Round 1 - HILLS'!P20,"&gt;"&amp;$P$3+2.1))+(COUNTIF('Round 1 - HILLS'!Q20,"&gt;"&amp;$Q$3+2.1))+(COUNTIF('Round 1 - HILLS'!R20,"&gt;"&amp;$R$3+2.1))+(COUNTIF('Round 1 - HILLS'!S20,"&gt;"&amp;$S$3+2.1))+(COUNTIF('Round 1 - HILLS'!T20,"&gt;"&amp;$T$3+2.1))</f>
        <v>0</v>
      </c>
      <c r="I23" s="77"/>
      <c r="J23" s="105">
        <f>SUM(COUNTIF('Round 2 - RIVER'!B20,"&lt;"&amp;$B$2-1.9))+(COUNTIF('Round 2 - RIVER'!C20,"&lt;"&amp;$C$2-1.9))+(COUNTIF('Round 2 - RIVER'!D20,"&lt;"&amp;$D$2-1.9))+(COUNTIF('Round 2 - RIVER'!E20,"&lt;"&amp;$E$2-1.9))+(COUNTIF('Round 2 - RIVER'!F20,"&lt;"&amp;$F$2-1.9))+(COUNTIF('Round 2 - RIVER'!G20,"&lt;"&amp;$G$2-1.9))+(COUNTIF('Round 2 - RIVER'!H20,"&lt;"&amp;$H$2-1.9))+(COUNTIF('Round 2 - RIVER'!I20,"&lt;"&amp;$I$2-1.9))+(COUNTIF('Round 2 - RIVER'!J20,"&lt;"&amp;$J$2-1.9))+(COUNTIF('Round 2 - RIVER'!L20,"&lt;"&amp;$L$2-1.9))+(COUNTIF('Round 2 - RIVER'!M20,"&lt;"&amp;$M$2-1.9))+(COUNTIF('Round 2 - RIVER'!N20,"&lt;"&amp;$N$2-1.9))+(COUNTIF('Round 2 - RIVER'!O20,"&lt;"&amp;$O$2-1.9))+(COUNTIF('Round 2 - RIVER'!P20,"&lt;"&amp;$P$2-1.9))+(COUNTIF('Round 2 - RIVER'!Q20,"&lt;"&amp;$Q$2-1.9))+(COUNTIF('Round 2 - RIVER'!R20,"&lt;"&amp;$R$2-1.9))+(COUNTIF('Round 2 - RIVER'!S20,"&lt;"&amp;$S$2-1.9))+(COUNTIF('Round 2 - RIVER'!T20,"&lt;"&amp;$T$2-1.9))</f>
        <v>0</v>
      </c>
      <c r="K23" s="106">
        <f>SUM(COUNTIF('Round 2 - RIVER'!B20,"="&amp;$B$2-1))+(COUNTIF('Round 2 - RIVER'!C20,"="&amp;$C$2-1))+(COUNTIF('Round 2 - RIVER'!D20,"="&amp;$D$2-1))+(COUNTIF('Round 2 - RIVER'!E20,"="&amp;$E$2-1))+(COUNTIF('Round 2 - RIVER'!F20,"="&amp;$F$2-1))+(COUNTIF('Round 2 - RIVER'!G20,"="&amp;$G$2-1))+(COUNTIF('Round 2 - RIVER'!H20,"="&amp;$H$2-1))+(COUNTIF('Round 2 - RIVER'!I20,"="&amp;$I$2-1))+(COUNTIF('Round 2 - RIVER'!J20,"="&amp;$J$2-1))+(COUNTIF('Round 2 - RIVER'!L20,"="&amp;$L$2-1))+(COUNTIF('Round 2 - RIVER'!M20,"="&amp;$M$2-1))+(COUNTIF('Round 2 - RIVER'!N20,"="&amp;$N$2-1))+(COUNTIF('Round 2 - RIVER'!O20,"="&amp;$O$2-1))+(COUNTIF('Round 2 - RIVER'!P20,"="&amp;$P$2-1))+(COUNTIF('Round 2 - RIVER'!Q20,"="&amp;$Q$2-1))+(COUNTIF('Round 2 - RIVER'!R20,"="&amp;$R$2-1))+(COUNTIF('Round 2 - RIVER'!S20,"="&amp;$S$2-1))+(COUNTIF('Round 2 - RIVER'!T20,"="&amp;$T$2-1))</f>
        <v>0</v>
      </c>
      <c r="L23" s="106">
        <f>SUM(COUNTIF('Round 2 - RIVER'!B20,"="&amp;$B$2))+(COUNTIF('Round 2 - RIVER'!C20,"="&amp;$C$2))+(COUNTIF('Round 2 - RIVER'!D20,"="&amp;$D$2))+(COUNTIF('Round 2 - RIVER'!E20,"="&amp;$E$2))+(COUNTIF('Round 2 - RIVER'!F20,"="&amp;$F$2))+(COUNTIF('Round 2 - RIVER'!G20,"="&amp;$G$2))+(COUNTIF('Round 2 - RIVER'!H20,"="&amp;$H$2))+(COUNTIF('Round 2 - RIVER'!I20,"="&amp;$I$2))+(COUNTIF('Round 2 - RIVER'!J20,"="&amp;$J$2))+(COUNTIF('Round 2 - RIVER'!L20,"="&amp;$L$2))+(COUNTIF('Round 2 - RIVER'!M20,"="&amp;$M$2))+(COUNTIF('Round 2 - RIVER'!N20,"="&amp;$N$2))+(COUNTIF('Round 2 - RIVER'!O20,"="&amp;$O$2))+(COUNTIF('Round 2 - RIVER'!P20,"="&amp;$P$2))+(COUNTIF('Round 2 - RIVER'!Q20,"="&amp;$Q$2))+(COUNTIF('Round 2 - RIVER'!R20,"="&amp;$R$2))+(COUNTIF('Round 2 - RIVER'!S20,"="&amp;$S$2))+(COUNTIF('Round 2 - RIVER'!T20,"="&amp;$T$2))</f>
        <v>0</v>
      </c>
      <c r="M23" s="106">
        <f>SUM(COUNTIF('Round 2 - RIVER'!B20,"="&amp;$B$2+1))+(COUNTIF('Round 2 - RIVER'!C20,"="&amp;$C$2+1))+(COUNTIF('Round 2 - RIVER'!D20,"="&amp;$D$2+1))+(COUNTIF('Round 2 - RIVER'!E20,"="&amp;$E$2+1))+(COUNTIF('Round 2 - RIVER'!F20,"="&amp;$F$2+1))+(COUNTIF('Round 2 - RIVER'!G20,"="&amp;$G$2+1))+(COUNTIF('Round 2 - RIVER'!H20,"="&amp;$H$2+1))+(COUNTIF('Round 2 - RIVER'!I20,"="&amp;$I$2+1))+(COUNTIF('Round 2 - RIVER'!J20,"="&amp;$J$2+1))+(COUNTIF('Round 2 - RIVER'!L20,"="&amp;$L$2+1))+(COUNTIF('Round 2 - RIVER'!M20,"="&amp;$M$2+1))+(COUNTIF('Round 2 - RIVER'!N20,"="&amp;$N$2+1))+(COUNTIF('Round 2 - RIVER'!O20,"="&amp;$O$2+1))+(COUNTIF('Round 2 - RIVER'!P20,"="&amp;$P$2+1))+(COUNTIF('Round 2 - RIVER'!Q20,"="&amp;$Q$2+1))+(COUNTIF('Round 2 - RIVER'!R20,"="&amp;$R$2+1))+(COUNTIF('Round 2 - RIVER'!S20,"="&amp;$S$2+1))+(COUNTIF('Round 2 - RIVER'!T20,"="&amp;$T$2+1))</f>
        <v>0</v>
      </c>
      <c r="N23" s="106">
        <f>SUM(COUNTIF('Round 2 - RIVER'!B20,"="&amp;$B$2+2))+(COUNTIF('Round 2 - RIVER'!C20,"="&amp;$C$2+2))+(COUNTIF('Round 2 - RIVER'!D20,"="&amp;$D$2+2))+(COUNTIF('Round 2 - RIVER'!E20,"="&amp;$E$2+2))+(COUNTIF('Round 2 - RIVER'!F20,"="&amp;$F$2+2))+(COUNTIF('Round 2 - RIVER'!G20,"="&amp;$G$2+2))+(COUNTIF('Round 2 - RIVER'!H20,"="&amp;$H$2+2))+(COUNTIF('Round 2 - RIVER'!I20,"="&amp;$I$2+2))+(COUNTIF('Round 2 - RIVER'!J20,"="&amp;$J$2+2))+(COUNTIF('Round 2 - RIVER'!L20,"="&amp;$L$2+2))+(COUNTIF('Round 2 - RIVER'!M20,"="&amp;$M$2+2))+(COUNTIF('Round 2 - RIVER'!N20,"="&amp;$N$2+2))+(COUNTIF('Round 2 - RIVER'!O20,"="&amp;$O$2+2))+(COUNTIF('Round 2 - RIVER'!P20,"="&amp;$P$2+2))+(COUNTIF('Round 2 - RIVER'!Q20,"="&amp;$Q$2+2))+(COUNTIF('Round 2 - RIVER'!R20,"="&amp;$R$2+2))+(COUNTIF('Round 2 - RIVER'!S20,"="&amp;$S$2+2))+(COUNTIF('Round 2 - RIVER'!T20,"="&amp;$T$2+2))</f>
        <v>0</v>
      </c>
      <c r="O23" s="106">
        <f>SUM(COUNTIF('Round 2 - RIVER'!B20,"&gt;"&amp;$B$2+2.1))+(COUNTIF('Round 2 - RIVER'!C20,"&gt;"&amp;$C$2+2.1))+(COUNTIF('Round 2 - RIVER'!D20,"&gt;"&amp;$D$2+2.1))+(COUNTIF('Round 2 - RIVER'!E20,"&gt;"&amp;$E$2+2.1))+(COUNTIF('Round 2 - RIVER'!F20,"&gt;"&amp;$F$2+2.1))+(COUNTIF('Round 2 - RIVER'!G20,"&gt;"&amp;$G$2+2.1))+(COUNTIF('Round 2 - RIVER'!H20,"&gt;"&amp;$H$2+2.1))+(COUNTIF('Round 2 - RIVER'!I20,"&gt;"&amp;$I$2+2.1))+(COUNTIF('Round 2 - RIVER'!J20,"&gt;"&amp;$J$2+2.1))+(COUNTIF('Round 2 - RIVER'!L20,"&gt;"&amp;$L$2+2.1))+(COUNTIF('Round 2 - RIVER'!M20,"&gt;"&amp;$M$2+2.1))+(COUNTIF('Round 2 - RIVER'!N20,"&gt;"&amp;$N$2+2.1))+(COUNTIF('Round 2 - RIVER'!O20,"&gt;"&amp;$O$2+2.1))+(COUNTIF('Round 2 - RIVER'!P20,"&gt;"&amp;$P$2+2.1))+(COUNTIF('Round 2 - RIVER'!Q20,"&gt;"&amp;$Q$2+2.1))+(COUNTIF('Round 2 - RIVER'!R20,"&gt;"&amp;$R$2+2.1))+(COUNTIF('Round 2 - RIVER'!S20,"&gt;"&amp;$S$2+2.1))+(COUNTIF('Round 2 - RIVER'!T20,"&gt;"&amp;$T$2+2.1))</f>
        <v>0</v>
      </c>
      <c r="Q23" s="94"/>
      <c r="R23" s="94"/>
      <c r="S23" s="94"/>
      <c r="T23" s="94"/>
      <c r="U23" s="94"/>
      <c r="V23" s="94"/>
      <c r="X23" s="99">
        <f t="shared" ref="X23:X26" si="17">SUM(C23,J23,Q23)</f>
        <v>0</v>
      </c>
      <c r="Y23" s="100">
        <f t="shared" si="16"/>
        <v>0</v>
      </c>
      <c r="Z23" s="100">
        <f t="shared" si="16"/>
        <v>0</v>
      </c>
      <c r="AA23" s="100">
        <f t="shared" si="16"/>
        <v>0</v>
      </c>
      <c r="AB23" s="100">
        <f t="shared" si="16"/>
        <v>0</v>
      </c>
      <c r="AC23" s="100">
        <f t="shared" si="16"/>
        <v>0</v>
      </c>
    </row>
    <row r="24" spans="1:29" x14ac:dyDescent="0.2">
      <c r="A24" s="33" t="str">
        <f>'Players by Team'!M4</f>
        <v>Maddie Wong</v>
      </c>
      <c r="B24" s="91"/>
      <c r="C24" s="99">
        <f>SUM(COUNTIF('Round 1 - HILLS'!B21,"&lt;"&amp;$B$3-1.9))+(COUNTIF('Round 1 - HILLS'!C21,"&lt;"&amp;$C$3-1.9))+(COUNTIF('Round 1 - HILLS'!D21,"&lt;"&amp;$D$3-1.9))+(COUNTIF('Round 1 - HILLS'!E21,"&lt;"&amp;$E$3-1.9))+(COUNTIF('Round 1 - HILLS'!F21,"&lt;"&amp;$F$3-1.9))+(COUNTIF('Round 1 - HILLS'!G21,"&lt;"&amp;$G$3-1.9))+(COUNTIF('Round 1 - HILLS'!H21,"&lt;"&amp;$H$3-1.9))+(COUNTIF('Round 1 - HILLS'!I21,"&lt;"&amp;$I$3-1.9))+(COUNTIF('Round 1 - HILLS'!J21,"&lt;"&amp;$J$3-1.9))+(COUNTIF('Round 1 - HILLS'!L21,"&lt;"&amp;$L$3-1.9))+(COUNTIF('Round 1 - HILLS'!M21,"&lt;"&amp;$M$3-1.9))+(COUNTIF('Round 1 - HILLS'!N21,"&lt;"&amp;$N$3-1.9))+(COUNTIF('Round 1 - HILLS'!O21,"&lt;"&amp;$O$3-1.9))+(COUNTIF('Round 1 - HILLS'!P21,"&lt;"&amp;$P$3-1.9))+(COUNTIF('Round 1 - HILLS'!Q21,"&lt;"&amp;$Q$3-1.9))+(COUNTIF('Round 1 - HILLS'!R21,"&lt;"&amp;$R$3-1.9))+(COUNTIF('Round 1 - HILLS'!S21,"&lt;"&amp;$S$3-1.9))+(COUNTIF('Round 1 - HILLS'!T21,"&lt;"&amp;$T$3-1.9))</f>
        <v>0</v>
      </c>
      <c r="D24" s="100">
        <f>SUM(COUNTIF('Round 1 - HILLS'!B21,"="&amp;$B$3-1))+(COUNTIF('Round 1 - HILLS'!C21,"="&amp;$C$3-1))+(COUNTIF('Round 1 - HILLS'!D21,"="&amp;$D$3-1))+(COUNTIF('Round 1 - HILLS'!E21,"="&amp;$E$3-1))+(COUNTIF('Round 1 - HILLS'!F21,"="&amp;$F$3-1))+(COUNTIF('Round 1 - HILLS'!G21,"="&amp;$G$3-1))+(COUNTIF('Round 1 - HILLS'!H21,"="&amp;$H$3-1))+(COUNTIF('Round 1 - HILLS'!I21,"="&amp;$I$3-1))+(COUNTIF('Round 1 - HILLS'!J21,"="&amp;$J$3-1))+(COUNTIF('Round 1 - HILLS'!L21,"="&amp;$L$3-1))+(COUNTIF('Round 1 - HILLS'!M21,"="&amp;$M$3-1))+(COUNTIF('Round 1 - HILLS'!N21,"="&amp;$N$3-1))+(COUNTIF('Round 1 - HILLS'!O21,"="&amp;$O$3-1))+(COUNTIF('Round 1 - HILLS'!P21,"="&amp;$P$3-1))+(COUNTIF('Round 1 - HILLS'!Q21,"="&amp;$Q$3-1))+(COUNTIF('Round 1 - HILLS'!R21,"="&amp;$R$3-1))+(COUNTIF('Round 1 - HILLS'!S21,"="&amp;$S$3-1))+(COUNTIF('Round 1 - HILLS'!T21,"="&amp;$T$3-1))</f>
        <v>0</v>
      </c>
      <c r="E24" s="100">
        <f>SUM(COUNTIF('Round 1 - HILLS'!B21,"="&amp;$B$3))+(COUNTIF('Round 1 - HILLS'!C21,"="&amp;$C$3))+(COUNTIF('Round 1 - HILLS'!D21,"="&amp;$D$3))+(COUNTIF('Round 1 - HILLS'!E21,"="&amp;$E$3))+(COUNTIF('Round 1 - HILLS'!F21,"="&amp;$F$3))+(COUNTIF('Round 1 - HILLS'!G21,"="&amp;$G$3))+(COUNTIF('Round 1 - HILLS'!H21,"="&amp;$H$3))+(COUNTIF('Round 1 - HILLS'!I21,"="&amp;$I$3))+(COUNTIF('Round 1 - HILLS'!J21,"="&amp;$J$3))+(COUNTIF('Round 1 - HILLS'!L21,"="&amp;$L$3))+(COUNTIF('Round 1 - HILLS'!M21,"="&amp;$M$3))+(COUNTIF('Round 1 - HILLS'!N21,"="&amp;$N$3))+(COUNTIF('Round 1 - HILLS'!O21,"="&amp;$O$3))+(COUNTIF('Round 1 - HILLS'!P21,"="&amp;$P$3))+(COUNTIF('Round 1 - HILLS'!Q21,"="&amp;$Q$3))+(COUNTIF('Round 1 - HILLS'!R21,"="&amp;$R$3))+(COUNTIF('Round 1 - HILLS'!S21,"="&amp;$S$3))+(COUNTIF('Round 1 - HILLS'!T21,"="&amp;$T$3))</f>
        <v>0</v>
      </c>
      <c r="F24" s="100">
        <f>SUM(COUNTIF('Round 1 - HILLS'!B21,"="&amp;$B$3+1))+(COUNTIF('Round 1 - HILLS'!C21,"="&amp;$C$3+1))+(COUNTIF('Round 1 - HILLS'!D21,"="&amp;$D$3+1))+(COUNTIF('Round 1 - HILLS'!E21,"="&amp;$E$3+1))+(COUNTIF('Round 1 - HILLS'!F21,"="&amp;$F$3+1))+(COUNTIF('Round 1 - HILLS'!G21,"="&amp;$G$3+1))+(COUNTIF('Round 1 - HILLS'!H21,"="&amp;$H$3+1))+(COUNTIF('Round 1 - HILLS'!I21,"="&amp;$I$3+1))+(COUNTIF('Round 1 - HILLS'!J21,"="&amp;$J$3+1))+(COUNTIF('Round 1 - HILLS'!L21,"="&amp;$L$3+1))+(COUNTIF('Round 1 - HILLS'!M21,"="&amp;$M$3+1))+(COUNTIF('Round 1 - HILLS'!N21,"="&amp;$N$3+1))+(COUNTIF('Round 1 - HILLS'!O21,"="&amp;$O$3+1))+(COUNTIF('Round 1 - HILLS'!P21,"="&amp;$P$3+1))+(COUNTIF('Round 1 - HILLS'!Q21,"="&amp;$Q$3+1))+(COUNTIF('Round 1 - HILLS'!R21,"="&amp;$R$3+1))+(COUNTIF('Round 1 - HILLS'!S21,"="&amp;$S$3+1))+(COUNTIF('Round 1 - HILLS'!T21,"="&amp;$T$3+1))</f>
        <v>0</v>
      </c>
      <c r="G24" s="100">
        <f>SUM(COUNTIF('Round 1 - HILLS'!B21,"="&amp;$B$3+2))+(COUNTIF('Round 1 - HILLS'!C21,"="&amp;$C$3+2))+(COUNTIF('Round 1 - HILLS'!D21,"="&amp;$D$3+2))+(COUNTIF('Round 1 - HILLS'!E21,"="&amp;$E$3+2))+(COUNTIF('Round 1 - HILLS'!F21,"="&amp;$F$3+2))+(COUNTIF('Round 1 - HILLS'!G21,"="&amp;$G$3+2))+(COUNTIF('Round 1 - HILLS'!H21,"="&amp;$H$3+2))+(COUNTIF('Round 1 - HILLS'!I21,"="&amp;$I$3+2))+(COUNTIF('Round 1 - HILLS'!J21,"="&amp;$J$3+2))+(COUNTIF('Round 1 - HILLS'!L21,"="&amp;$L$3+2))+(COUNTIF('Round 1 - HILLS'!M21,"="&amp;$M$3+2))+(COUNTIF('Round 1 - HILLS'!N21,"="&amp;$N$3+2))+(COUNTIF('Round 1 - HILLS'!O21,"="&amp;$O$3+2))+(COUNTIF('Round 1 - HILLS'!P21,"="&amp;$P$3+2))+(COUNTIF('Round 1 - HILLS'!Q21,"="&amp;$Q$3+2))+(COUNTIF('Round 1 - HILLS'!R21,"="&amp;$R$3+2))+(COUNTIF('Round 1 - HILLS'!S21,"="&amp;$S$3+2))+(COUNTIF('Round 1 - HILLS'!T21,"="&amp;$T$3+2))</f>
        <v>0</v>
      </c>
      <c r="H24" s="100">
        <f>SUM(COUNTIF('Round 1 - HILLS'!B21,"&gt;"&amp;$B$3+2.1))+(COUNTIF('Round 1 - HILLS'!C21,"&gt;"&amp;$C$3+2.1))+(COUNTIF('Round 1 - HILLS'!D21,"&gt;"&amp;$D$3+2.1))+(COUNTIF('Round 1 - HILLS'!E21,"&gt;"&amp;$E$3+2.1))+(COUNTIF('Round 1 - HILLS'!F21,"&gt;"&amp;$F$3+2.1))+(COUNTIF('Round 1 - HILLS'!G21,"&gt;"&amp;$G$3+2.1))+(COUNTIF('Round 1 - HILLS'!H21,"&gt;"&amp;$H$3+2.1))+(COUNTIF('Round 1 - HILLS'!I21,"&gt;"&amp;$I$3+2.1))+(COUNTIF('Round 1 - HILLS'!J21,"&gt;"&amp;$J$3+2.1))+(COUNTIF('Round 1 - HILLS'!L21,"&gt;"&amp;$L$3+2.1))+(COUNTIF('Round 1 - HILLS'!M21,"&gt;"&amp;$M$3+2.1))+(COUNTIF('Round 1 - HILLS'!N21,"&gt;"&amp;$N$3+2.1))+(COUNTIF('Round 1 - HILLS'!O21,"&gt;"&amp;$O$3+2.1))+(COUNTIF('Round 1 - HILLS'!P21,"&gt;"&amp;$P$3+2.1))+(COUNTIF('Round 1 - HILLS'!Q21,"&gt;"&amp;$Q$3+2.1))+(COUNTIF('Round 1 - HILLS'!R21,"&gt;"&amp;$R$3+2.1))+(COUNTIF('Round 1 - HILLS'!S21,"&gt;"&amp;$S$3+2.1))+(COUNTIF('Round 1 - HILLS'!T21,"&gt;"&amp;$T$3+2.1))</f>
        <v>0</v>
      </c>
      <c r="I24" s="77"/>
      <c r="J24" s="99">
        <f>SUM(COUNTIF('Round 2 - RIVER'!B21,"&lt;"&amp;$B$2-1.9))+(COUNTIF('Round 2 - RIVER'!C21,"&lt;"&amp;$C$2-1.9))+(COUNTIF('Round 2 - RIVER'!D21,"&lt;"&amp;$D$2-1.9))+(COUNTIF('Round 2 - RIVER'!E21,"&lt;"&amp;$E$2-1.9))+(COUNTIF('Round 2 - RIVER'!F21,"&lt;"&amp;$F$2-1.9))+(COUNTIF('Round 2 - RIVER'!G21,"&lt;"&amp;$G$2-1.9))+(COUNTIF('Round 2 - RIVER'!H21,"&lt;"&amp;$H$2-1.9))+(COUNTIF('Round 2 - RIVER'!I21,"&lt;"&amp;$I$2-1.9))+(COUNTIF('Round 2 - RIVER'!J21,"&lt;"&amp;$J$2-1.9))+(COUNTIF('Round 2 - RIVER'!L21,"&lt;"&amp;$L$2-1.9))+(COUNTIF('Round 2 - RIVER'!M21,"&lt;"&amp;$M$2-1.9))+(COUNTIF('Round 2 - RIVER'!N21,"&lt;"&amp;$N$2-1.9))+(COUNTIF('Round 2 - RIVER'!O21,"&lt;"&amp;$O$2-1.9))+(COUNTIF('Round 2 - RIVER'!P21,"&lt;"&amp;$P$2-1.9))+(COUNTIF('Round 2 - RIVER'!Q21,"&lt;"&amp;$Q$2-1.9))+(COUNTIF('Round 2 - RIVER'!R21,"&lt;"&amp;$R$2-1.9))+(COUNTIF('Round 2 - RIVER'!S21,"&lt;"&amp;$S$2-1.9))+(COUNTIF('Round 2 - RIVER'!T21,"&lt;"&amp;$T$2-1.9))</f>
        <v>0</v>
      </c>
      <c r="K24" s="100">
        <f>SUM(COUNTIF('Round 2 - RIVER'!B21,"="&amp;$B$2-1))+(COUNTIF('Round 2 - RIVER'!C21,"="&amp;$C$2-1))+(COUNTIF('Round 2 - RIVER'!D21,"="&amp;$D$2-1))+(COUNTIF('Round 2 - RIVER'!E21,"="&amp;$E$2-1))+(COUNTIF('Round 2 - RIVER'!F21,"="&amp;$F$2-1))+(COUNTIF('Round 2 - RIVER'!G21,"="&amp;$G$2-1))+(COUNTIF('Round 2 - RIVER'!H21,"="&amp;$H$2-1))+(COUNTIF('Round 2 - RIVER'!I21,"="&amp;$I$2-1))+(COUNTIF('Round 2 - RIVER'!J21,"="&amp;$J$2-1))+(COUNTIF('Round 2 - RIVER'!L21,"="&amp;$L$2-1))+(COUNTIF('Round 2 - RIVER'!M21,"="&amp;$M$2-1))+(COUNTIF('Round 2 - RIVER'!N21,"="&amp;$N$2-1))+(COUNTIF('Round 2 - RIVER'!O21,"="&amp;$O$2-1))+(COUNTIF('Round 2 - RIVER'!P21,"="&amp;$P$2-1))+(COUNTIF('Round 2 - RIVER'!Q21,"="&amp;$Q$2-1))+(COUNTIF('Round 2 - RIVER'!R21,"="&amp;$R$2-1))+(COUNTIF('Round 2 - RIVER'!S21,"="&amp;$S$2-1))+(COUNTIF('Round 2 - RIVER'!T21,"="&amp;$T$2-1))</f>
        <v>0</v>
      </c>
      <c r="L24" s="100">
        <f>SUM(COUNTIF('Round 2 - RIVER'!B21,"="&amp;$B$2))+(COUNTIF('Round 2 - RIVER'!C21,"="&amp;$C$2))+(COUNTIF('Round 2 - RIVER'!D21,"="&amp;$D$2))+(COUNTIF('Round 2 - RIVER'!E21,"="&amp;$E$2))+(COUNTIF('Round 2 - RIVER'!F21,"="&amp;$F$2))+(COUNTIF('Round 2 - RIVER'!G21,"="&amp;$G$2))+(COUNTIF('Round 2 - RIVER'!H21,"="&amp;$H$2))+(COUNTIF('Round 2 - RIVER'!I21,"="&amp;$I$2))+(COUNTIF('Round 2 - RIVER'!J21,"="&amp;$J$2))+(COUNTIF('Round 2 - RIVER'!L21,"="&amp;$L$2))+(COUNTIF('Round 2 - RIVER'!M21,"="&amp;$M$2))+(COUNTIF('Round 2 - RIVER'!N21,"="&amp;$N$2))+(COUNTIF('Round 2 - RIVER'!O21,"="&amp;$O$2))+(COUNTIF('Round 2 - RIVER'!P21,"="&amp;$P$2))+(COUNTIF('Round 2 - RIVER'!Q21,"="&amp;$Q$2))+(COUNTIF('Round 2 - RIVER'!R21,"="&amp;$R$2))+(COUNTIF('Round 2 - RIVER'!S21,"="&amp;$S$2))+(COUNTIF('Round 2 - RIVER'!T21,"="&amp;$T$2))</f>
        <v>0</v>
      </c>
      <c r="M24" s="100">
        <f>SUM(COUNTIF('Round 2 - RIVER'!B21,"="&amp;$B$2+1))+(COUNTIF('Round 2 - RIVER'!C21,"="&amp;$C$2+1))+(COUNTIF('Round 2 - RIVER'!D21,"="&amp;$D$2+1))+(COUNTIF('Round 2 - RIVER'!E21,"="&amp;$E$2+1))+(COUNTIF('Round 2 - RIVER'!F21,"="&amp;$F$2+1))+(COUNTIF('Round 2 - RIVER'!G21,"="&amp;$G$2+1))+(COUNTIF('Round 2 - RIVER'!H21,"="&amp;$H$2+1))+(COUNTIF('Round 2 - RIVER'!I21,"="&amp;$I$2+1))+(COUNTIF('Round 2 - RIVER'!J21,"="&amp;$J$2+1))+(COUNTIF('Round 2 - RIVER'!L21,"="&amp;$L$2+1))+(COUNTIF('Round 2 - RIVER'!M21,"="&amp;$M$2+1))+(COUNTIF('Round 2 - RIVER'!N21,"="&amp;$N$2+1))+(COUNTIF('Round 2 - RIVER'!O21,"="&amp;$O$2+1))+(COUNTIF('Round 2 - RIVER'!P21,"="&amp;$P$2+1))+(COUNTIF('Round 2 - RIVER'!Q21,"="&amp;$Q$2+1))+(COUNTIF('Round 2 - RIVER'!R21,"="&amp;$R$2+1))+(COUNTIF('Round 2 - RIVER'!S21,"="&amp;$S$2+1))+(COUNTIF('Round 2 - RIVER'!T21,"="&amp;$T$2+1))</f>
        <v>0</v>
      </c>
      <c r="N24" s="100">
        <f>SUM(COUNTIF('Round 2 - RIVER'!B21,"="&amp;$B$2+2))+(COUNTIF('Round 2 - RIVER'!C21,"="&amp;$C$2+2))+(COUNTIF('Round 2 - RIVER'!D21,"="&amp;$D$2+2))+(COUNTIF('Round 2 - RIVER'!E21,"="&amp;$E$2+2))+(COUNTIF('Round 2 - RIVER'!F21,"="&amp;$F$2+2))+(COUNTIF('Round 2 - RIVER'!G21,"="&amp;$G$2+2))+(COUNTIF('Round 2 - RIVER'!H21,"="&amp;$H$2+2))+(COUNTIF('Round 2 - RIVER'!I21,"="&amp;$I$2+2))+(COUNTIF('Round 2 - RIVER'!J21,"="&amp;$J$2+2))+(COUNTIF('Round 2 - RIVER'!L21,"="&amp;$L$2+2))+(COUNTIF('Round 2 - RIVER'!M21,"="&amp;$M$2+2))+(COUNTIF('Round 2 - RIVER'!N21,"="&amp;$N$2+2))+(COUNTIF('Round 2 - RIVER'!O21,"="&amp;$O$2+2))+(COUNTIF('Round 2 - RIVER'!P21,"="&amp;$P$2+2))+(COUNTIF('Round 2 - RIVER'!Q21,"="&amp;$Q$2+2))+(COUNTIF('Round 2 - RIVER'!R21,"="&amp;$R$2+2))+(COUNTIF('Round 2 - RIVER'!S21,"="&amp;$S$2+2))+(COUNTIF('Round 2 - RIVER'!T21,"="&amp;$T$2+2))</f>
        <v>0</v>
      </c>
      <c r="O24" s="100">
        <f>SUM(COUNTIF('Round 2 - RIVER'!B21,"&gt;"&amp;$B$2+2.1))+(COUNTIF('Round 2 - RIVER'!C21,"&gt;"&amp;$C$2+2.1))+(COUNTIF('Round 2 - RIVER'!D21,"&gt;"&amp;$D$2+2.1))+(COUNTIF('Round 2 - RIVER'!E21,"&gt;"&amp;$E$2+2.1))+(COUNTIF('Round 2 - RIVER'!F21,"&gt;"&amp;$F$2+2.1))+(COUNTIF('Round 2 - RIVER'!G21,"&gt;"&amp;$G$2+2.1))+(COUNTIF('Round 2 - RIVER'!H21,"&gt;"&amp;$H$2+2.1))+(COUNTIF('Round 2 - RIVER'!I21,"&gt;"&amp;$I$2+2.1))+(COUNTIF('Round 2 - RIVER'!J21,"&gt;"&amp;$J$2+2.1))+(COUNTIF('Round 2 - RIVER'!L21,"&gt;"&amp;$L$2+2.1))+(COUNTIF('Round 2 - RIVER'!M21,"&gt;"&amp;$M$2+2.1))+(COUNTIF('Round 2 - RIVER'!N21,"&gt;"&amp;$N$2+2.1))+(COUNTIF('Round 2 - RIVER'!O21,"&gt;"&amp;$O$2+2.1))+(COUNTIF('Round 2 - RIVER'!P21,"&gt;"&amp;$P$2+2.1))+(COUNTIF('Round 2 - RIVER'!Q21,"&gt;"&amp;$Q$2+2.1))+(COUNTIF('Round 2 - RIVER'!R21,"&gt;"&amp;$R$2+2.1))+(COUNTIF('Round 2 - RIVER'!S21,"&gt;"&amp;$S$2+2.1))+(COUNTIF('Round 2 - RIVER'!T21,"&gt;"&amp;$T$2+2.1))</f>
        <v>0</v>
      </c>
      <c r="Q24" s="92"/>
      <c r="R24" s="93"/>
      <c r="S24" s="93"/>
      <c r="T24" s="93"/>
      <c r="U24" s="93"/>
      <c r="V24" s="93"/>
      <c r="X24" s="92">
        <f t="shared" si="17"/>
        <v>0</v>
      </c>
      <c r="Y24" s="93">
        <f t="shared" si="16"/>
        <v>0</v>
      </c>
      <c r="Z24" s="93">
        <f t="shared" si="16"/>
        <v>0</v>
      </c>
      <c r="AA24" s="93">
        <f t="shared" si="16"/>
        <v>0</v>
      </c>
      <c r="AB24" s="93">
        <f t="shared" si="16"/>
        <v>0</v>
      </c>
      <c r="AC24" s="93">
        <f t="shared" si="16"/>
        <v>0</v>
      </c>
    </row>
    <row r="25" spans="1:29" x14ac:dyDescent="0.2">
      <c r="A25" s="33" t="str">
        <f>'Players by Team'!M5</f>
        <v>Jaelin Sun</v>
      </c>
      <c r="B25" s="91"/>
      <c r="C25" s="105">
        <f>SUM(COUNTIF('Round 1 - HILLS'!B22,"&lt;"&amp;$B$3-1.9))+(COUNTIF('Round 1 - HILLS'!C22,"&lt;"&amp;$C$3-1.9))+(COUNTIF('Round 1 - HILLS'!D22,"&lt;"&amp;$D$3-1.9))+(COUNTIF('Round 1 - HILLS'!E22,"&lt;"&amp;$E$3-1.9))+(COUNTIF('Round 1 - HILLS'!F22,"&lt;"&amp;$F$3-1.9))+(COUNTIF('Round 1 - HILLS'!G22,"&lt;"&amp;$G$3-1.9))+(COUNTIF('Round 1 - HILLS'!H22,"&lt;"&amp;$H$3-1.9))+(COUNTIF('Round 1 - HILLS'!I22,"&lt;"&amp;$I$3-1.9))+(COUNTIF('Round 1 - HILLS'!J22,"&lt;"&amp;$J$3-1.9))+(COUNTIF('Round 1 - HILLS'!L22,"&lt;"&amp;$L$3-1.9))+(COUNTIF('Round 1 - HILLS'!M22,"&lt;"&amp;$M$3-1.9))+(COUNTIF('Round 1 - HILLS'!N22,"&lt;"&amp;$N$3-1.9))+(COUNTIF('Round 1 - HILLS'!O22,"&lt;"&amp;$O$3-1.9))+(COUNTIF('Round 1 - HILLS'!P22,"&lt;"&amp;$P$3-1.9))+(COUNTIF('Round 1 - HILLS'!Q22,"&lt;"&amp;$Q$3-1.9))+(COUNTIF('Round 1 - HILLS'!R22,"&lt;"&amp;$R$3-1.9))+(COUNTIF('Round 1 - HILLS'!S22,"&lt;"&amp;$S$3-1.9))+(COUNTIF('Round 1 - HILLS'!T22,"&lt;"&amp;$T$3-1.9))</f>
        <v>0</v>
      </c>
      <c r="D25" s="106">
        <f>SUM(COUNTIF('Round 1 - HILLS'!B22,"="&amp;$B$3-1))+(COUNTIF('Round 1 - HILLS'!C22,"="&amp;$C$3-1))+(COUNTIF('Round 1 - HILLS'!D22,"="&amp;$D$3-1))+(COUNTIF('Round 1 - HILLS'!E22,"="&amp;$E$3-1))+(COUNTIF('Round 1 - HILLS'!F22,"="&amp;$F$3-1))+(COUNTIF('Round 1 - HILLS'!G22,"="&amp;$G$3-1))+(COUNTIF('Round 1 - HILLS'!H22,"="&amp;$H$3-1))+(COUNTIF('Round 1 - HILLS'!I22,"="&amp;$I$3-1))+(COUNTIF('Round 1 - HILLS'!J22,"="&amp;$J$3-1))+(COUNTIF('Round 1 - HILLS'!L22,"="&amp;$L$3-1))+(COUNTIF('Round 1 - HILLS'!M22,"="&amp;$M$3-1))+(COUNTIF('Round 1 - HILLS'!N22,"="&amp;$N$3-1))+(COUNTIF('Round 1 - HILLS'!O22,"="&amp;$O$3-1))+(COUNTIF('Round 1 - HILLS'!P22,"="&amp;$P$3-1))+(COUNTIF('Round 1 - HILLS'!Q22,"="&amp;$Q$3-1))+(COUNTIF('Round 1 - HILLS'!R22,"="&amp;$R$3-1))+(COUNTIF('Round 1 - HILLS'!S22,"="&amp;$S$3-1))+(COUNTIF('Round 1 - HILLS'!T22,"="&amp;$T$3-1))</f>
        <v>0</v>
      </c>
      <c r="E25" s="106">
        <f>SUM(COUNTIF('Round 1 - HILLS'!B22,"="&amp;$B$3))+(COUNTIF('Round 1 - HILLS'!C22,"="&amp;$C$3))+(COUNTIF('Round 1 - HILLS'!D22,"="&amp;$D$3))+(COUNTIF('Round 1 - HILLS'!E22,"="&amp;$E$3))+(COUNTIF('Round 1 - HILLS'!F22,"="&amp;$F$3))+(COUNTIF('Round 1 - HILLS'!G22,"="&amp;$G$3))+(COUNTIF('Round 1 - HILLS'!H22,"="&amp;$H$3))+(COUNTIF('Round 1 - HILLS'!I22,"="&amp;$I$3))+(COUNTIF('Round 1 - HILLS'!J22,"="&amp;$J$3))+(COUNTIF('Round 1 - HILLS'!L22,"="&amp;$L$3))+(COUNTIF('Round 1 - HILLS'!M22,"="&amp;$M$3))+(COUNTIF('Round 1 - HILLS'!N22,"="&amp;$N$3))+(COUNTIF('Round 1 - HILLS'!O22,"="&amp;$O$3))+(COUNTIF('Round 1 - HILLS'!P22,"="&amp;$P$3))+(COUNTIF('Round 1 - HILLS'!Q22,"="&amp;$Q$3))+(COUNTIF('Round 1 - HILLS'!R22,"="&amp;$R$3))+(COUNTIF('Round 1 - HILLS'!S22,"="&amp;$S$3))+(COUNTIF('Round 1 - HILLS'!T22,"="&amp;$T$3))</f>
        <v>0</v>
      </c>
      <c r="F25" s="106">
        <f>SUM(COUNTIF('Round 1 - HILLS'!B22,"="&amp;$B$3+1))+(COUNTIF('Round 1 - HILLS'!C22,"="&amp;$C$3+1))+(COUNTIF('Round 1 - HILLS'!D22,"="&amp;$D$3+1))+(COUNTIF('Round 1 - HILLS'!E22,"="&amp;$E$3+1))+(COUNTIF('Round 1 - HILLS'!F22,"="&amp;$F$3+1))+(COUNTIF('Round 1 - HILLS'!G22,"="&amp;$G$3+1))+(COUNTIF('Round 1 - HILLS'!H22,"="&amp;$H$3+1))+(COUNTIF('Round 1 - HILLS'!I22,"="&amp;$I$3+1))+(COUNTIF('Round 1 - HILLS'!J22,"="&amp;$J$3+1))+(COUNTIF('Round 1 - HILLS'!L22,"="&amp;$L$3+1))+(COUNTIF('Round 1 - HILLS'!M22,"="&amp;$M$3+1))+(COUNTIF('Round 1 - HILLS'!N22,"="&amp;$N$3+1))+(COUNTIF('Round 1 - HILLS'!O22,"="&amp;$O$3+1))+(COUNTIF('Round 1 - HILLS'!P22,"="&amp;$P$3+1))+(COUNTIF('Round 1 - HILLS'!Q22,"="&amp;$Q$3+1))+(COUNTIF('Round 1 - HILLS'!R22,"="&amp;$R$3+1))+(COUNTIF('Round 1 - HILLS'!S22,"="&amp;$S$3+1))+(COUNTIF('Round 1 - HILLS'!T22,"="&amp;$T$3+1))</f>
        <v>0</v>
      </c>
      <c r="G25" s="106">
        <f>SUM(COUNTIF('Round 1 - HILLS'!B22,"="&amp;$B$3+2))+(COUNTIF('Round 1 - HILLS'!C22,"="&amp;$C$3+2))+(COUNTIF('Round 1 - HILLS'!D22,"="&amp;$D$3+2))+(COUNTIF('Round 1 - HILLS'!E22,"="&amp;$E$3+2))+(COUNTIF('Round 1 - HILLS'!F22,"="&amp;$F$3+2))+(COUNTIF('Round 1 - HILLS'!G22,"="&amp;$G$3+2))+(COUNTIF('Round 1 - HILLS'!H22,"="&amp;$H$3+2))+(COUNTIF('Round 1 - HILLS'!I22,"="&amp;$I$3+2))+(COUNTIF('Round 1 - HILLS'!J22,"="&amp;$J$3+2))+(COUNTIF('Round 1 - HILLS'!L22,"="&amp;$L$3+2))+(COUNTIF('Round 1 - HILLS'!M22,"="&amp;$M$3+2))+(COUNTIF('Round 1 - HILLS'!N22,"="&amp;$N$3+2))+(COUNTIF('Round 1 - HILLS'!O22,"="&amp;$O$3+2))+(COUNTIF('Round 1 - HILLS'!P22,"="&amp;$P$3+2))+(COUNTIF('Round 1 - HILLS'!Q22,"="&amp;$Q$3+2))+(COUNTIF('Round 1 - HILLS'!R22,"="&amp;$R$3+2))+(COUNTIF('Round 1 - HILLS'!S22,"="&amp;$S$3+2))+(COUNTIF('Round 1 - HILLS'!T22,"="&amp;$T$3+2))</f>
        <v>0</v>
      </c>
      <c r="H25" s="106">
        <f>SUM(COUNTIF('Round 1 - HILLS'!B22,"&gt;"&amp;$B$3+2.1))+(COUNTIF('Round 1 - HILLS'!C22,"&gt;"&amp;$C$3+2.1))+(COUNTIF('Round 1 - HILLS'!D22,"&gt;"&amp;$D$3+2.1))+(COUNTIF('Round 1 - HILLS'!E22,"&gt;"&amp;$E$3+2.1))+(COUNTIF('Round 1 - HILLS'!F22,"&gt;"&amp;$F$3+2.1))+(COUNTIF('Round 1 - HILLS'!G22,"&gt;"&amp;$G$3+2.1))+(COUNTIF('Round 1 - HILLS'!H22,"&gt;"&amp;$H$3+2.1))+(COUNTIF('Round 1 - HILLS'!I22,"&gt;"&amp;$I$3+2.1))+(COUNTIF('Round 1 - HILLS'!J22,"&gt;"&amp;$J$3+2.1))+(COUNTIF('Round 1 - HILLS'!L22,"&gt;"&amp;$L$3+2.1))+(COUNTIF('Round 1 - HILLS'!M22,"&gt;"&amp;$M$3+2.1))+(COUNTIF('Round 1 - HILLS'!N22,"&gt;"&amp;$N$3+2.1))+(COUNTIF('Round 1 - HILLS'!O22,"&gt;"&amp;$O$3+2.1))+(COUNTIF('Round 1 - HILLS'!P22,"&gt;"&amp;$P$3+2.1))+(COUNTIF('Round 1 - HILLS'!Q22,"&gt;"&amp;$Q$3+2.1))+(COUNTIF('Round 1 - HILLS'!R22,"&gt;"&amp;$R$3+2.1))+(COUNTIF('Round 1 - HILLS'!S22,"&gt;"&amp;$S$3+2.1))+(COUNTIF('Round 1 - HILLS'!T22,"&gt;"&amp;$T$3+2.1))</f>
        <v>0</v>
      </c>
      <c r="I25" s="77"/>
      <c r="J25" s="105">
        <f>SUM(COUNTIF('Round 2 - RIVER'!B22,"&lt;"&amp;$B$2-1.9))+(COUNTIF('Round 2 - RIVER'!C22,"&lt;"&amp;$C$2-1.9))+(COUNTIF('Round 2 - RIVER'!D22,"&lt;"&amp;$D$2-1.9))+(COUNTIF('Round 2 - RIVER'!E22,"&lt;"&amp;$E$2-1.9))+(COUNTIF('Round 2 - RIVER'!F22,"&lt;"&amp;$F$2-1.9))+(COUNTIF('Round 2 - RIVER'!G22,"&lt;"&amp;$G$2-1.9))+(COUNTIF('Round 2 - RIVER'!H22,"&lt;"&amp;$H$2-1.9))+(COUNTIF('Round 2 - RIVER'!I22,"&lt;"&amp;$I$2-1.9))+(COUNTIF('Round 2 - RIVER'!J22,"&lt;"&amp;$J$2-1.9))+(COUNTIF('Round 2 - RIVER'!L22,"&lt;"&amp;$L$2-1.9))+(COUNTIF('Round 2 - RIVER'!M22,"&lt;"&amp;$M$2-1.9))+(COUNTIF('Round 2 - RIVER'!N22,"&lt;"&amp;$N$2-1.9))+(COUNTIF('Round 2 - RIVER'!O22,"&lt;"&amp;$O$2-1.9))+(COUNTIF('Round 2 - RIVER'!P22,"&lt;"&amp;$P$2-1.9))+(COUNTIF('Round 2 - RIVER'!Q22,"&lt;"&amp;$Q$2-1.9))+(COUNTIF('Round 2 - RIVER'!R22,"&lt;"&amp;$R$2-1.9))+(COUNTIF('Round 2 - RIVER'!S22,"&lt;"&amp;$S$2-1.9))+(COUNTIF('Round 2 - RIVER'!T22,"&lt;"&amp;$T$2-1.9))</f>
        <v>0</v>
      </c>
      <c r="K25" s="106">
        <f>SUM(COUNTIF('Round 2 - RIVER'!B22,"="&amp;$B$2-1))+(COUNTIF('Round 2 - RIVER'!C22,"="&amp;$C$2-1))+(COUNTIF('Round 2 - RIVER'!D22,"="&amp;$D$2-1))+(COUNTIF('Round 2 - RIVER'!E22,"="&amp;$E$2-1))+(COUNTIF('Round 2 - RIVER'!F22,"="&amp;$F$2-1))+(COUNTIF('Round 2 - RIVER'!G22,"="&amp;$G$2-1))+(COUNTIF('Round 2 - RIVER'!H22,"="&amp;$H$2-1))+(COUNTIF('Round 2 - RIVER'!I22,"="&amp;$I$2-1))+(COUNTIF('Round 2 - RIVER'!J22,"="&amp;$J$2-1))+(COUNTIF('Round 2 - RIVER'!L22,"="&amp;$L$2-1))+(COUNTIF('Round 2 - RIVER'!M22,"="&amp;$M$2-1))+(COUNTIF('Round 2 - RIVER'!N22,"="&amp;$N$2-1))+(COUNTIF('Round 2 - RIVER'!O22,"="&amp;$O$2-1))+(COUNTIF('Round 2 - RIVER'!P22,"="&amp;$P$2-1))+(COUNTIF('Round 2 - RIVER'!Q22,"="&amp;$Q$2-1))+(COUNTIF('Round 2 - RIVER'!R22,"="&amp;$R$2-1))+(COUNTIF('Round 2 - RIVER'!S22,"="&amp;$S$2-1))+(COUNTIF('Round 2 - RIVER'!T22,"="&amp;$T$2-1))</f>
        <v>0</v>
      </c>
      <c r="L25" s="106">
        <f>SUM(COUNTIF('Round 2 - RIVER'!B22,"="&amp;$B$2))+(COUNTIF('Round 2 - RIVER'!C22,"="&amp;$C$2))+(COUNTIF('Round 2 - RIVER'!D22,"="&amp;$D$2))+(COUNTIF('Round 2 - RIVER'!E22,"="&amp;$E$2))+(COUNTIF('Round 2 - RIVER'!F22,"="&amp;$F$2))+(COUNTIF('Round 2 - RIVER'!G22,"="&amp;$G$2))+(COUNTIF('Round 2 - RIVER'!H22,"="&amp;$H$2))+(COUNTIF('Round 2 - RIVER'!I22,"="&amp;$I$2))+(COUNTIF('Round 2 - RIVER'!J22,"="&amp;$J$2))+(COUNTIF('Round 2 - RIVER'!L22,"="&amp;$L$2))+(COUNTIF('Round 2 - RIVER'!M22,"="&amp;$M$2))+(COUNTIF('Round 2 - RIVER'!N22,"="&amp;$N$2))+(COUNTIF('Round 2 - RIVER'!O22,"="&amp;$O$2))+(COUNTIF('Round 2 - RIVER'!P22,"="&amp;$P$2))+(COUNTIF('Round 2 - RIVER'!Q22,"="&amp;$Q$2))+(COUNTIF('Round 2 - RIVER'!R22,"="&amp;$R$2))+(COUNTIF('Round 2 - RIVER'!S22,"="&amp;$S$2))+(COUNTIF('Round 2 - RIVER'!T22,"="&amp;$T$2))</f>
        <v>0</v>
      </c>
      <c r="M25" s="106">
        <f>SUM(COUNTIF('Round 2 - RIVER'!B22,"="&amp;$B$2+1))+(COUNTIF('Round 2 - RIVER'!C22,"="&amp;$C$2+1))+(COUNTIF('Round 2 - RIVER'!D22,"="&amp;$D$2+1))+(COUNTIF('Round 2 - RIVER'!E22,"="&amp;$E$2+1))+(COUNTIF('Round 2 - RIVER'!F22,"="&amp;$F$2+1))+(COUNTIF('Round 2 - RIVER'!G22,"="&amp;$G$2+1))+(COUNTIF('Round 2 - RIVER'!H22,"="&amp;$H$2+1))+(COUNTIF('Round 2 - RIVER'!I22,"="&amp;$I$2+1))+(COUNTIF('Round 2 - RIVER'!J22,"="&amp;$J$2+1))+(COUNTIF('Round 2 - RIVER'!L22,"="&amp;$L$2+1))+(COUNTIF('Round 2 - RIVER'!M22,"="&amp;$M$2+1))+(COUNTIF('Round 2 - RIVER'!N22,"="&amp;$N$2+1))+(COUNTIF('Round 2 - RIVER'!O22,"="&amp;$O$2+1))+(COUNTIF('Round 2 - RIVER'!P22,"="&amp;$P$2+1))+(COUNTIF('Round 2 - RIVER'!Q22,"="&amp;$Q$2+1))+(COUNTIF('Round 2 - RIVER'!R22,"="&amp;$R$2+1))+(COUNTIF('Round 2 - RIVER'!S22,"="&amp;$S$2+1))+(COUNTIF('Round 2 - RIVER'!T22,"="&amp;$T$2+1))</f>
        <v>0</v>
      </c>
      <c r="N25" s="106">
        <f>SUM(COUNTIF('Round 2 - RIVER'!B22,"="&amp;$B$2+2))+(COUNTIF('Round 2 - RIVER'!C22,"="&amp;$C$2+2))+(COUNTIF('Round 2 - RIVER'!D22,"="&amp;$D$2+2))+(COUNTIF('Round 2 - RIVER'!E22,"="&amp;$E$2+2))+(COUNTIF('Round 2 - RIVER'!F22,"="&amp;$F$2+2))+(COUNTIF('Round 2 - RIVER'!G22,"="&amp;$G$2+2))+(COUNTIF('Round 2 - RIVER'!H22,"="&amp;$H$2+2))+(COUNTIF('Round 2 - RIVER'!I22,"="&amp;$I$2+2))+(COUNTIF('Round 2 - RIVER'!J22,"="&amp;$J$2+2))+(COUNTIF('Round 2 - RIVER'!L22,"="&amp;$L$2+2))+(COUNTIF('Round 2 - RIVER'!M22,"="&amp;$M$2+2))+(COUNTIF('Round 2 - RIVER'!N22,"="&amp;$N$2+2))+(COUNTIF('Round 2 - RIVER'!O22,"="&amp;$O$2+2))+(COUNTIF('Round 2 - RIVER'!P22,"="&amp;$P$2+2))+(COUNTIF('Round 2 - RIVER'!Q22,"="&amp;$Q$2+2))+(COUNTIF('Round 2 - RIVER'!R22,"="&amp;$R$2+2))+(COUNTIF('Round 2 - RIVER'!S22,"="&amp;$S$2+2))+(COUNTIF('Round 2 - RIVER'!T22,"="&amp;$T$2+2))</f>
        <v>0</v>
      </c>
      <c r="O25" s="106">
        <f>SUM(COUNTIF('Round 2 - RIVER'!B22,"&gt;"&amp;$B$2+2.1))+(COUNTIF('Round 2 - RIVER'!C22,"&gt;"&amp;$C$2+2.1))+(COUNTIF('Round 2 - RIVER'!D22,"&gt;"&amp;$D$2+2.1))+(COUNTIF('Round 2 - RIVER'!E22,"&gt;"&amp;$E$2+2.1))+(COUNTIF('Round 2 - RIVER'!F22,"&gt;"&amp;$F$2+2.1))+(COUNTIF('Round 2 - RIVER'!G22,"&gt;"&amp;$G$2+2.1))+(COUNTIF('Round 2 - RIVER'!H22,"&gt;"&amp;$H$2+2.1))+(COUNTIF('Round 2 - RIVER'!I22,"&gt;"&amp;$I$2+2.1))+(COUNTIF('Round 2 - RIVER'!J22,"&gt;"&amp;$J$2+2.1))+(COUNTIF('Round 2 - RIVER'!L22,"&gt;"&amp;$L$2+2.1))+(COUNTIF('Round 2 - RIVER'!M22,"&gt;"&amp;$M$2+2.1))+(COUNTIF('Round 2 - RIVER'!N22,"&gt;"&amp;$N$2+2.1))+(COUNTIF('Round 2 - RIVER'!O22,"&gt;"&amp;$O$2+2.1))+(COUNTIF('Round 2 - RIVER'!P22,"&gt;"&amp;$P$2+2.1))+(COUNTIF('Round 2 - RIVER'!Q22,"&gt;"&amp;$Q$2+2.1))+(COUNTIF('Round 2 - RIVER'!R22,"&gt;"&amp;$R$2+2.1))+(COUNTIF('Round 2 - RIVER'!S22,"&gt;"&amp;$S$2+2.1))+(COUNTIF('Round 2 - RIVER'!T22,"&gt;"&amp;$T$2+2.1))</f>
        <v>0</v>
      </c>
      <c r="Q25" s="94"/>
      <c r="R25" s="94"/>
      <c r="S25" s="94"/>
      <c r="T25" s="94"/>
      <c r="U25" s="94"/>
      <c r="V25" s="94"/>
      <c r="X25" s="99">
        <f t="shared" si="17"/>
        <v>0</v>
      </c>
      <c r="Y25" s="100">
        <f t="shared" si="16"/>
        <v>0</v>
      </c>
      <c r="Z25" s="100">
        <f t="shared" si="16"/>
        <v>0</v>
      </c>
      <c r="AA25" s="100">
        <f t="shared" si="16"/>
        <v>0</v>
      </c>
      <c r="AB25" s="100">
        <f t="shared" si="16"/>
        <v>0</v>
      </c>
      <c r="AC25" s="100">
        <f t="shared" si="16"/>
        <v>0</v>
      </c>
    </row>
    <row r="26" spans="1:29" x14ac:dyDescent="0.2">
      <c r="A26" s="33" t="str">
        <f>'Players by Team'!M6</f>
        <v>Diya Reddy</v>
      </c>
      <c r="B26" s="91"/>
      <c r="C26" s="99">
        <f>SUM(COUNTIF('Round 1 - HILLS'!B23,"&lt;"&amp;$B$3-1.9))+(COUNTIF('Round 1 - HILLS'!C23,"&lt;"&amp;$C$3-1.9))+(COUNTIF('Round 1 - HILLS'!D23,"&lt;"&amp;$D$3-1.9))+(COUNTIF('Round 1 - HILLS'!E23,"&lt;"&amp;$E$3-1.9))+(COUNTIF('Round 1 - HILLS'!F23,"&lt;"&amp;$F$3-1.9))+(COUNTIF('Round 1 - HILLS'!G23,"&lt;"&amp;$G$3-1.9))+(COUNTIF('Round 1 - HILLS'!H23,"&lt;"&amp;$H$3-1.9))+(COUNTIF('Round 1 - HILLS'!I23,"&lt;"&amp;$I$3-1.9))+(COUNTIF('Round 1 - HILLS'!J23,"&lt;"&amp;$J$3-1.9))+(COUNTIF('Round 1 - HILLS'!L23,"&lt;"&amp;$L$3-1.9))+(COUNTIF('Round 1 - HILLS'!M23,"&lt;"&amp;$M$3-1.9))+(COUNTIF('Round 1 - HILLS'!N23,"&lt;"&amp;$N$3-1.9))+(COUNTIF('Round 1 - HILLS'!O23,"&lt;"&amp;$O$3-1.9))+(COUNTIF('Round 1 - HILLS'!P23,"&lt;"&amp;$P$3-1.9))+(COUNTIF('Round 1 - HILLS'!Q23,"&lt;"&amp;$Q$3-1.9))+(COUNTIF('Round 1 - HILLS'!R23,"&lt;"&amp;$R$3-1.9))+(COUNTIF('Round 1 - HILLS'!S23,"&lt;"&amp;$S$3-1.9))+(COUNTIF('Round 1 - HILLS'!T23,"&lt;"&amp;$T$3-1.9))</f>
        <v>0</v>
      </c>
      <c r="D26" s="100">
        <f>SUM(COUNTIF('Round 1 - HILLS'!B23,"="&amp;$B$3-1))+(COUNTIF('Round 1 - HILLS'!C23,"="&amp;$C$3-1))+(COUNTIF('Round 1 - HILLS'!D23,"="&amp;$D$3-1))+(COUNTIF('Round 1 - HILLS'!E23,"="&amp;$E$3-1))+(COUNTIF('Round 1 - HILLS'!F23,"="&amp;$F$3-1))+(COUNTIF('Round 1 - HILLS'!G23,"="&amp;$G$3-1))+(COUNTIF('Round 1 - HILLS'!H23,"="&amp;$H$3-1))+(COUNTIF('Round 1 - HILLS'!I23,"="&amp;$I$3-1))+(COUNTIF('Round 1 - HILLS'!J23,"="&amp;$J$3-1))+(COUNTIF('Round 1 - HILLS'!L23,"="&amp;$L$3-1))+(COUNTIF('Round 1 - HILLS'!M23,"="&amp;$M$3-1))+(COUNTIF('Round 1 - HILLS'!N23,"="&amp;$N$3-1))+(COUNTIF('Round 1 - HILLS'!O23,"="&amp;$O$3-1))+(COUNTIF('Round 1 - HILLS'!P23,"="&amp;$P$3-1))+(COUNTIF('Round 1 - HILLS'!Q23,"="&amp;$Q$3-1))+(COUNTIF('Round 1 - HILLS'!R23,"="&amp;$R$3-1))+(COUNTIF('Round 1 - HILLS'!S23,"="&amp;$S$3-1))+(COUNTIF('Round 1 - HILLS'!T23,"="&amp;$T$3-1))</f>
        <v>0</v>
      </c>
      <c r="E26" s="100">
        <f>SUM(COUNTIF('Round 1 - HILLS'!B23,"="&amp;$B$3))+(COUNTIF('Round 1 - HILLS'!C23,"="&amp;$C$3))+(COUNTIF('Round 1 - HILLS'!D23,"="&amp;$D$3))+(COUNTIF('Round 1 - HILLS'!E23,"="&amp;$E$3))+(COUNTIF('Round 1 - HILLS'!F23,"="&amp;$F$3))+(COUNTIF('Round 1 - HILLS'!G23,"="&amp;$G$3))+(COUNTIF('Round 1 - HILLS'!H23,"="&amp;$H$3))+(COUNTIF('Round 1 - HILLS'!I23,"="&amp;$I$3))+(COUNTIF('Round 1 - HILLS'!J23,"="&amp;$J$3))+(COUNTIF('Round 1 - HILLS'!L23,"="&amp;$L$3))+(COUNTIF('Round 1 - HILLS'!M23,"="&amp;$M$3))+(COUNTIF('Round 1 - HILLS'!N23,"="&amp;$N$3))+(COUNTIF('Round 1 - HILLS'!O23,"="&amp;$O$3))+(COUNTIF('Round 1 - HILLS'!P23,"="&amp;$P$3))+(COUNTIF('Round 1 - HILLS'!Q23,"="&amp;$Q$3))+(COUNTIF('Round 1 - HILLS'!R23,"="&amp;$R$3))+(COUNTIF('Round 1 - HILLS'!S23,"="&amp;$S$3))+(COUNTIF('Round 1 - HILLS'!T23,"="&amp;$T$3))</f>
        <v>0</v>
      </c>
      <c r="F26" s="100">
        <f>SUM(COUNTIF('Round 1 - HILLS'!B23,"="&amp;$B$3+1))+(COUNTIF('Round 1 - HILLS'!C23,"="&amp;$C$3+1))+(COUNTIF('Round 1 - HILLS'!D23,"="&amp;$D$3+1))+(COUNTIF('Round 1 - HILLS'!E23,"="&amp;$E$3+1))+(COUNTIF('Round 1 - HILLS'!F23,"="&amp;$F$3+1))+(COUNTIF('Round 1 - HILLS'!G23,"="&amp;$G$3+1))+(COUNTIF('Round 1 - HILLS'!H23,"="&amp;$H$3+1))+(COUNTIF('Round 1 - HILLS'!I23,"="&amp;$I$3+1))+(COUNTIF('Round 1 - HILLS'!J23,"="&amp;$J$3+1))+(COUNTIF('Round 1 - HILLS'!L23,"="&amp;$L$3+1))+(COUNTIF('Round 1 - HILLS'!M23,"="&amp;$M$3+1))+(COUNTIF('Round 1 - HILLS'!N23,"="&amp;$N$3+1))+(COUNTIF('Round 1 - HILLS'!O23,"="&amp;$O$3+1))+(COUNTIF('Round 1 - HILLS'!P23,"="&amp;$P$3+1))+(COUNTIF('Round 1 - HILLS'!Q23,"="&amp;$Q$3+1))+(COUNTIF('Round 1 - HILLS'!R23,"="&amp;$R$3+1))+(COUNTIF('Round 1 - HILLS'!S23,"="&amp;$S$3+1))+(COUNTIF('Round 1 - HILLS'!T23,"="&amp;$T$3+1))</f>
        <v>0</v>
      </c>
      <c r="G26" s="100">
        <f>SUM(COUNTIF('Round 1 - HILLS'!B23,"="&amp;$B$3+2))+(COUNTIF('Round 1 - HILLS'!C23,"="&amp;$C$3+2))+(COUNTIF('Round 1 - HILLS'!D23,"="&amp;$D$3+2))+(COUNTIF('Round 1 - HILLS'!E23,"="&amp;$E$3+2))+(COUNTIF('Round 1 - HILLS'!F23,"="&amp;$F$3+2))+(COUNTIF('Round 1 - HILLS'!G23,"="&amp;$G$3+2))+(COUNTIF('Round 1 - HILLS'!H23,"="&amp;$H$3+2))+(COUNTIF('Round 1 - HILLS'!I23,"="&amp;$I$3+2))+(COUNTIF('Round 1 - HILLS'!J23,"="&amp;$J$3+2))+(COUNTIF('Round 1 - HILLS'!L23,"="&amp;$L$3+2))+(COUNTIF('Round 1 - HILLS'!M23,"="&amp;$M$3+2))+(COUNTIF('Round 1 - HILLS'!N23,"="&amp;$N$3+2))+(COUNTIF('Round 1 - HILLS'!O23,"="&amp;$O$3+2))+(COUNTIF('Round 1 - HILLS'!P23,"="&amp;$P$3+2))+(COUNTIF('Round 1 - HILLS'!Q23,"="&amp;$Q$3+2))+(COUNTIF('Round 1 - HILLS'!R23,"="&amp;$R$3+2))+(COUNTIF('Round 1 - HILLS'!S23,"="&amp;$S$3+2))+(COUNTIF('Round 1 - HILLS'!T23,"="&amp;$T$3+2))</f>
        <v>0</v>
      </c>
      <c r="H26" s="100">
        <f>SUM(COUNTIF('Round 1 - HILLS'!B23,"&gt;"&amp;$B$3+2.1))+(COUNTIF('Round 1 - HILLS'!C23,"&gt;"&amp;$C$3+2.1))+(COUNTIF('Round 1 - HILLS'!D23,"&gt;"&amp;$D$3+2.1))+(COUNTIF('Round 1 - HILLS'!E23,"&gt;"&amp;$E$3+2.1))+(COUNTIF('Round 1 - HILLS'!F23,"&gt;"&amp;$F$3+2.1))+(COUNTIF('Round 1 - HILLS'!G23,"&gt;"&amp;$G$3+2.1))+(COUNTIF('Round 1 - HILLS'!H23,"&gt;"&amp;$H$3+2.1))+(COUNTIF('Round 1 - HILLS'!I23,"&gt;"&amp;$I$3+2.1))+(COUNTIF('Round 1 - HILLS'!J23,"&gt;"&amp;$J$3+2.1))+(COUNTIF('Round 1 - HILLS'!L23,"&gt;"&amp;$L$3+2.1))+(COUNTIF('Round 1 - HILLS'!M23,"&gt;"&amp;$M$3+2.1))+(COUNTIF('Round 1 - HILLS'!N23,"&gt;"&amp;$N$3+2.1))+(COUNTIF('Round 1 - HILLS'!O23,"&gt;"&amp;$O$3+2.1))+(COUNTIF('Round 1 - HILLS'!P23,"&gt;"&amp;$P$3+2.1))+(COUNTIF('Round 1 - HILLS'!Q23,"&gt;"&amp;$Q$3+2.1))+(COUNTIF('Round 1 - HILLS'!R23,"&gt;"&amp;$R$3+2.1))+(COUNTIF('Round 1 - HILLS'!S23,"&gt;"&amp;$S$3+2.1))+(COUNTIF('Round 1 - HILLS'!T23,"&gt;"&amp;$T$3+2.1))</f>
        <v>0</v>
      </c>
      <c r="I26" s="77"/>
      <c r="J26" s="99">
        <f>SUM(COUNTIF('Round 2 - RIVER'!B23,"&lt;"&amp;$B$2-1.9))+(COUNTIF('Round 2 - RIVER'!C23,"&lt;"&amp;$C$2-1.9))+(COUNTIF('Round 2 - RIVER'!D23,"&lt;"&amp;$D$2-1.9))+(COUNTIF('Round 2 - RIVER'!E23,"&lt;"&amp;$E$2-1.9))+(COUNTIF('Round 2 - RIVER'!F23,"&lt;"&amp;$F$2-1.9))+(COUNTIF('Round 2 - RIVER'!G23,"&lt;"&amp;$G$2-1.9))+(COUNTIF('Round 2 - RIVER'!H23,"&lt;"&amp;$H$2-1.9))+(COUNTIF('Round 2 - RIVER'!I23,"&lt;"&amp;$I$2-1.9))+(COUNTIF('Round 2 - RIVER'!J23,"&lt;"&amp;$J$2-1.9))+(COUNTIF('Round 2 - RIVER'!L23,"&lt;"&amp;$L$2-1.9))+(COUNTIF('Round 2 - RIVER'!M23,"&lt;"&amp;$M$2-1.9))+(COUNTIF('Round 2 - RIVER'!N23,"&lt;"&amp;$N$2-1.9))+(COUNTIF('Round 2 - RIVER'!O23,"&lt;"&amp;$O$2-1.9))+(COUNTIF('Round 2 - RIVER'!P23,"&lt;"&amp;$P$2-1.9))+(COUNTIF('Round 2 - RIVER'!Q23,"&lt;"&amp;$Q$2-1.9))+(COUNTIF('Round 2 - RIVER'!R23,"&lt;"&amp;$R$2-1.9))+(COUNTIF('Round 2 - RIVER'!S23,"&lt;"&amp;$S$2-1.9))+(COUNTIF('Round 2 - RIVER'!T23,"&lt;"&amp;$T$2-1.9))</f>
        <v>0</v>
      </c>
      <c r="K26" s="100">
        <f>SUM(COUNTIF('Round 2 - RIVER'!B23,"="&amp;$B$2-1))+(COUNTIF('Round 2 - RIVER'!C23,"="&amp;$C$2-1))+(COUNTIF('Round 2 - RIVER'!D23,"="&amp;$D$2-1))+(COUNTIF('Round 2 - RIVER'!E23,"="&amp;$E$2-1))+(COUNTIF('Round 2 - RIVER'!F23,"="&amp;$F$2-1))+(COUNTIF('Round 2 - RIVER'!G23,"="&amp;$G$2-1))+(COUNTIF('Round 2 - RIVER'!H23,"="&amp;$H$2-1))+(COUNTIF('Round 2 - RIVER'!I23,"="&amp;$I$2-1))+(COUNTIF('Round 2 - RIVER'!J23,"="&amp;$J$2-1))+(COUNTIF('Round 2 - RIVER'!L23,"="&amp;$L$2-1))+(COUNTIF('Round 2 - RIVER'!M23,"="&amp;$M$2-1))+(COUNTIF('Round 2 - RIVER'!N23,"="&amp;$N$2-1))+(COUNTIF('Round 2 - RIVER'!O23,"="&amp;$O$2-1))+(COUNTIF('Round 2 - RIVER'!P23,"="&amp;$P$2-1))+(COUNTIF('Round 2 - RIVER'!Q23,"="&amp;$Q$2-1))+(COUNTIF('Round 2 - RIVER'!R23,"="&amp;$R$2-1))+(COUNTIF('Round 2 - RIVER'!S23,"="&amp;$S$2-1))+(COUNTIF('Round 2 - RIVER'!T23,"="&amp;$T$2-1))</f>
        <v>0</v>
      </c>
      <c r="L26" s="100">
        <f>SUM(COUNTIF('Round 2 - RIVER'!B23,"="&amp;$B$2))+(COUNTIF('Round 2 - RIVER'!C23,"="&amp;$C$2))+(COUNTIF('Round 2 - RIVER'!D23,"="&amp;$D$2))+(COUNTIF('Round 2 - RIVER'!E23,"="&amp;$E$2))+(COUNTIF('Round 2 - RIVER'!F23,"="&amp;$F$2))+(COUNTIF('Round 2 - RIVER'!G23,"="&amp;$G$2))+(COUNTIF('Round 2 - RIVER'!H23,"="&amp;$H$2))+(COUNTIF('Round 2 - RIVER'!I23,"="&amp;$I$2))+(COUNTIF('Round 2 - RIVER'!J23,"="&amp;$J$2))+(COUNTIF('Round 2 - RIVER'!L23,"="&amp;$L$2))+(COUNTIF('Round 2 - RIVER'!M23,"="&amp;$M$2))+(COUNTIF('Round 2 - RIVER'!N23,"="&amp;$N$2))+(COUNTIF('Round 2 - RIVER'!O23,"="&amp;$O$2))+(COUNTIF('Round 2 - RIVER'!P23,"="&amp;$P$2))+(COUNTIF('Round 2 - RIVER'!Q23,"="&amp;$Q$2))+(COUNTIF('Round 2 - RIVER'!R23,"="&amp;$R$2))+(COUNTIF('Round 2 - RIVER'!S23,"="&amp;$S$2))+(COUNTIF('Round 2 - RIVER'!T23,"="&amp;$T$2))</f>
        <v>0</v>
      </c>
      <c r="M26" s="100">
        <f>SUM(COUNTIF('Round 2 - RIVER'!B23,"="&amp;$B$2+1))+(COUNTIF('Round 2 - RIVER'!C23,"="&amp;$C$2+1))+(COUNTIF('Round 2 - RIVER'!D23,"="&amp;$D$2+1))+(COUNTIF('Round 2 - RIVER'!E23,"="&amp;$E$2+1))+(COUNTIF('Round 2 - RIVER'!F23,"="&amp;$F$2+1))+(COUNTIF('Round 2 - RIVER'!G23,"="&amp;$G$2+1))+(COUNTIF('Round 2 - RIVER'!H23,"="&amp;$H$2+1))+(COUNTIF('Round 2 - RIVER'!I23,"="&amp;$I$2+1))+(COUNTIF('Round 2 - RIVER'!J23,"="&amp;$J$2+1))+(COUNTIF('Round 2 - RIVER'!L23,"="&amp;$L$2+1))+(COUNTIF('Round 2 - RIVER'!M23,"="&amp;$M$2+1))+(COUNTIF('Round 2 - RIVER'!N23,"="&amp;$N$2+1))+(COUNTIF('Round 2 - RIVER'!O23,"="&amp;$O$2+1))+(COUNTIF('Round 2 - RIVER'!P23,"="&amp;$P$2+1))+(COUNTIF('Round 2 - RIVER'!Q23,"="&amp;$Q$2+1))+(COUNTIF('Round 2 - RIVER'!R23,"="&amp;$R$2+1))+(COUNTIF('Round 2 - RIVER'!S23,"="&amp;$S$2+1))+(COUNTIF('Round 2 - RIVER'!T23,"="&amp;$T$2+1))</f>
        <v>0</v>
      </c>
      <c r="N26" s="100">
        <f>SUM(COUNTIF('Round 2 - RIVER'!B23,"="&amp;$B$2+2))+(COUNTIF('Round 2 - RIVER'!C23,"="&amp;$C$2+2))+(COUNTIF('Round 2 - RIVER'!D23,"="&amp;$D$2+2))+(COUNTIF('Round 2 - RIVER'!E23,"="&amp;$E$2+2))+(COUNTIF('Round 2 - RIVER'!F23,"="&amp;$F$2+2))+(COUNTIF('Round 2 - RIVER'!G23,"="&amp;$G$2+2))+(COUNTIF('Round 2 - RIVER'!H23,"="&amp;$H$2+2))+(COUNTIF('Round 2 - RIVER'!I23,"="&amp;$I$2+2))+(COUNTIF('Round 2 - RIVER'!J23,"="&amp;$J$2+2))+(COUNTIF('Round 2 - RIVER'!L23,"="&amp;$L$2+2))+(COUNTIF('Round 2 - RIVER'!M23,"="&amp;$M$2+2))+(COUNTIF('Round 2 - RIVER'!N23,"="&amp;$N$2+2))+(COUNTIF('Round 2 - RIVER'!O23,"="&amp;$O$2+2))+(COUNTIF('Round 2 - RIVER'!P23,"="&amp;$P$2+2))+(COUNTIF('Round 2 - RIVER'!Q23,"="&amp;$Q$2+2))+(COUNTIF('Round 2 - RIVER'!R23,"="&amp;$R$2+2))+(COUNTIF('Round 2 - RIVER'!S23,"="&amp;$S$2+2))+(COUNTIF('Round 2 - RIVER'!T23,"="&amp;$T$2+2))</f>
        <v>0</v>
      </c>
      <c r="O26" s="100">
        <f>SUM(COUNTIF('Round 2 - RIVER'!B23,"&gt;"&amp;$B$2+2.1))+(COUNTIF('Round 2 - RIVER'!C23,"&gt;"&amp;$C$2+2.1))+(COUNTIF('Round 2 - RIVER'!D23,"&gt;"&amp;$D$2+2.1))+(COUNTIF('Round 2 - RIVER'!E23,"&gt;"&amp;$E$2+2.1))+(COUNTIF('Round 2 - RIVER'!F23,"&gt;"&amp;$F$2+2.1))+(COUNTIF('Round 2 - RIVER'!G23,"&gt;"&amp;$G$2+2.1))+(COUNTIF('Round 2 - RIVER'!H23,"&gt;"&amp;$H$2+2.1))+(COUNTIF('Round 2 - RIVER'!I23,"&gt;"&amp;$I$2+2.1))+(COUNTIF('Round 2 - RIVER'!J23,"&gt;"&amp;$J$2+2.1))+(COUNTIF('Round 2 - RIVER'!L23,"&gt;"&amp;$L$2+2.1))+(COUNTIF('Round 2 - RIVER'!M23,"&gt;"&amp;$M$2+2.1))+(COUNTIF('Round 2 - RIVER'!N23,"&gt;"&amp;$N$2+2.1))+(COUNTIF('Round 2 - RIVER'!O23,"&gt;"&amp;$O$2+2.1))+(COUNTIF('Round 2 - RIVER'!P23,"&gt;"&amp;$P$2+2.1))+(COUNTIF('Round 2 - RIVER'!Q23,"&gt;"&amp;$Q$2+2.1))+(COUNTIF('Round 2 - RIVER'!R23,"&gt;"&amp;$R$2+2.1))+(COUNTIF('Round 2 - RIVER'!S23,"&gt;"&amp;$S$2+2.1))+(COUNTIF('Round 2 - RIVER'!T23,"&gt;"&amp;$T$2+2.1))</f>
        <v>0</v>
      </c>
      <c r="Q26" s="92"/>
      <c r="R26" s="93"/>
      <c r="S26" s="93"/>
      <c r="T26" s="93"/>
      <c r="U26" s="93"/>
      <c r="V26" s="93"/>
      <c r="X26" s="92">
        <f t="shared" si="17"/>
        <v>0</v>
      </c>
      <c r="Y26" s="93">
        <f t="shared" si="16"/>
        <v>0</v>
      </c>
      <c r="Z26" s="93">
        <f t="shared" si="16"/>
        <v>0</v>
      </c>
      <c r="AA26" s="93">
        <f t="shared" si="16"/>
        <v>0</v>
      </c>
      <c r="AB26" s="93">
        <f t="shared" si="16"/>
        <v>0</v>
      </c>
      <c r="AC26" s="93">
        <f t="shared" si="16"/>
        <v>0</v>
      </c>
    </row>
    <row r="27" spans="1:29" x14ac:dyDescent="0.2">
      <c r="X27" s="6"/>
      <c r="Y27" s="6"/>
      <c r="Z27" s="6"/>
      <c r="AA27" s="6"/>
      <c r="AB27" s="6"/>
      <c r="AC27" s="6"/>
    </row>
    <row r="28" spans="1:29" ht="15.75" x14ac:dyDescent="0.25">
      <c r="A28" s="107" t="str">
        <f>'Players by Team'!S1</f>
        <v>AMARILLO</v>
      </c>
      <c r="B28" s="89"/>
      <c r="C28" s="90">
        <f t="shared" ref="C28:H28" si="18">SUM(C29:C33)</f>
        <v>0</v>
      </c>
      <c r="D28" s="90">
        <f t="shared" si="18"/>
        <v>0</v>
      </c>
      <c r="E28" s="90">
        <f t="shared" si="18"/>
        <v>0</v>
      </c>
      <c r="F28" s="90">
        <f t="shared" si="18"/>
        <v>0</v>
      </c>
      <c r="G28" s="90">
        <f t="shared" si="18"/>
        <v>0</v>
      </c>
      <c r="H28" s="90">
        <f t="shared" si="18"/>
        <v>0</v>
      </c>
      <c r="J28" s="90">
        <f t="shared" ref="J28:O28" si="19">SUM(J29:J33)</f>
        <v>0</v>
      </c>
      <c r="K28" s="90">
        <f t="shared" si="19"/>
        <v>0</v>
      </c>
      <c r="L28" s="90">
        <f t="shared" si="19"/>
        <v>0</v>
      </c>
      <c r="M28" s="90">
        <f t="shared" si="19"/>
        <v>0</v>
      </c>
      <c r="N28" s="90">
        <f t="shared" si="19"/>
        <v>0</v>
      </c>
      <c r="O28" s="90">
        <f t="shared" si="19"/>
        <v>0</v>
      </c>
      <c r="Q28" s="90">
        <f t="shared" ref="Q28:V28" si="20">SUM(Q29:Q33)</f>
        <v>0</v>
      </c>
      <c r="R28" s="90">
        <f t="shared" si="20"/>
        <v>0</v>
      </c>
      <c r="S28" s="90">
        <f t="shared" si="20"/>
        <v>0</v>
      </c>
      <c r="T28" s="90">
        <f t="shared" si="20"/>
        <v>0</v>
      </c>
      <c r="U28" s="90">
        <f t="shared" si="20"/>
        <v>0</v>
      </c>
      <c r="V28" s="90">
        <f t="shared" si="20"/>
        <v>0</v>
      </c>
      <c r="X28" s="90">
        <f t="shared" ref="X28:AC28" si="21">SUM(X29:X33)</f>
        <v>0</v>
      </c>
      <c r="Y28" s="90">
        <f t="shared" si="21"/>
        <v>0</v>
      </c>
      <c r="Z28" s="90">
        <f t="shared" si="21"/>
        <v>0</v>
      </c>
      <c r="AA28" s="90">
        <f t="shared" si="21"/>
        <v>0</v>
      </c>
      <c r="AB28" s="90">
        <f t="shared" si="21"/>
        <v>0</v>
      </c>
      <c r="AC28" s="90">
        <f t="shared" si="21"/>
        <v>0</v>
      </c>
    </row>
    <row r="29" spans="1:29" x14ac:dyDescent="0.2">
      <c r="A29" s="33" t="str">
        <f>'Players by Team'!S2</f>
        <v>Charlee Thacker</v>
      </c>
      <c r="B29" s="91"/>
      <c r="C29" s="92">
        <f>SUM(COUNTIF('Round 1 - HILLS'!B26,"&lt;"&amp;$B$3-1.9))+(COUNTIF('Round 1 - HILLS'!C26,"&lt;"&amp;$C$3-1.9))+(COUNTIF('Round 1 - HILLS'!D26,"&lt;"&amp;$D$3-1.9))+(COUNTIF('Round 1 - HILLS'!E26,"&lt;"&amp;$E$3-1.9))+(COUNTIF('Round 1 - HILLS'!F26,"&lt;"&amp;$F$3-1.9))+(COUNTIF('Round 1 - HILLS'!G26,"&lt;"&amp;$G$3-1.9))+(COUNTIF('Round 1 - HILLS'!H26,"&lt;"&amp;$H$3-1.9))+(COUNTIF('Round 1 - HILLS'!I26,"&lt;"&amp;$I$3-1.9))+(COUNTIF('Round 1 - HILLS'!J26,"&lt;"&amp;$J$3-1.9))+(COUNTIF('Round 1 - HILLS'!L26,"&lt;"&amp;$L$3-1.9))+(COUNTIF('Round 1 - HILLS'!M26,"&lt;"&amp;$M$3-1.9))+(COUNTIF('Round 1 - HILLS'!N26,"&lt;"&amp;$N$3-1.9))+(COUNTIF('Round 1 - HILLS'!O26,"&lt;"&amp;$O$3-1.9))+(COUNTIF('Round 1 - HILLS'!P26,"&lt;"&amp;$P$3-1.9))+(COUNTIF('Round 1 - HILLS'!Q26,"&lt;"&amp;$Q$3-1.9))+(COUNTIF('Round 1 - HILLS'!R26,"&lt;"&amp;$R$3-1.9))+(COUNTIF('Round 1 - HILLS'!S26,"&lt;"&amp;$S$3-1.9))+(COUNTIF('Round 1 - HILLS'!T26,"&lt;"&amp;$T$3-1.9))</f>
        <v>0</v>
      </c>
      <c r="D29" s="93">
        <f>SUM(COUNTIF('Round 1 - HILLS'!B26,"="&amp;$B$3-1))+(COUNTIF('Round 1 - HILLS'!C26,"="&amp;$C$3-1))+(COUNTIF('Round 1 - HILLS'!D26,"="&amp;$D$3-1))+(COUNTIF('Round 1 - HILLS'!E26,"="&amp;$E$3-1))+(COUNTIF('Round 1 - HILLS'!F26,"="&amp;$F$3-1))+(COUNTIF('Round 1 - HILLS'!G26,"="&amp;$G$3-1))+(COUNTIF('Round 1 - HILLS'!H26,"="&amp;$H$3-1))+(COUNTIF('Round 1 - HILLS'!I26,"="&amp;$I$3-1))+(COUNTIF('Round 1 - HILLS'!J26,"="&amp;$J$3-1))+(COUNTIF('Round 1 - HILLS'!L26,"="&amp;$L$3-1))+(COUNTIF('Round 1 - HILLS'!M26,"="&amp;$M$3-1))+(COUNTIF('Round 1 - HILLS'!N26,"="&amp;$N$3-1))+(COUNTIF('Round 1 - HILLS'!O26,"="&amp;$O$3-1))+(COUNTIF('Round 1 - HILLS'!P26,"="&amp;$P$3-1))+(COUNTIF('Round 1 - HILLS'!Q26,"="&amp;$Q$3-1))+(COUNTIF('Round 1 - HILLS'!R26,"="&amp;$R$3-1))+(COUNTIF('Round 1 - HILLS'!S26,"="&amp;$S$3-1))+(COUNTIF('Round 1 - HILLS'!T26,"="&amp;$T$3-1))</f>
        <v>0</v>
      </c>
      <c r="E29" s="93">
        <f>SUM(COUNTIF('Round 1 - HILLS'!B26,"="&amp;$B$3))+(COUNTIF('Round 1 - HILLS'!C26,"="&amp;$C$3))+(COUNTIF('Round 1 - HILLS'!D26,"="&amp;$D$3))+(COUNTIF('Round 1 - HILLS'!E26,"="&amp;$E$3))+(COUNTIF('Round 1 - HILLS'!F26,"="&amp;$F$3))+(COUNTIF('Round 1 - HILLS'!G26,"="&amp;$G$3))+(COUNTIF('Round 1 - HILLS'!H26,"="&amp;$H$3))+(COUNTIF('Round 1 - HILLS'!I26,"="&amp;$I$3))+(COUNTIF('Round 1 - HILLS'!J26,"="&amp;$J$3))+(COUNTIF('Round 1 - HILLS'!L26,"="&amp;$L$3))+(COUNTIF('Round 1 - HILLS'!M26,"="&amp;$M$3))+(COUNTIF('Round 1 - HILLS'!N26,"="&amp;$N$3))+(COUNTIF('Round 1 - HILLS'!O26,"="&amp;$O$3))+(COUNTIF('Round 1 - HILLS'!P26,"="&amp;$P$3))+(COUNTIF('Round 1 - HILLS'!Q26,"="&amp;$Q$3))+(COUNTIF('Round 1 - HILLS'!R26,"="&amp;$R$3))+(COUNTIF('Round 1 - HILLS'!S26,"="&amp;$S$3))+(COUNTIF('Round 1 - HILLS'!T26,"="&amp;$T$3))</f>
        <v>0</v>
      </c>
      <c r="F29" s="93">
        <f>SUM(COUNTIF('Round 1 - HILLS'!B26,"="&amp;$B$3+1))+(COUNTIF('Round 1 - HILLS'!C26,"="&amp;$C$3+1))+(COUNTIF('Round 1 - HILLS'!D26,"="&amp;$D$3+1))+(COUNTIF('Round 1 - HILLS'!E26,"="&amp;$E$3+1))+(COUNTIF('Round 1 - HILLS'!F26,"="&amp;$F$3+1))+(COUNTIF('Round 1 - HILLS'!G26,"="&amp;$G$3+1))+(COUNTIF('Round 1 - HILLS'!H26,"="&amp;$H$3+1))+(COUNTIF('Round 1 - HILLS'!I26,"="&amp;$I$3+1))+(COUNTIF('Round 1 - HILLS'!J26,"="&amp;$J$3+1))+(COUNTIF('Round 1 - HILLS'!L26,"="&amp;$L$3+1))+(COUNTIF('Round 1 - HILLS'!M26,"="&amp;$M$3+1))+(COUNTIF('Round 1 - HILLS'!N26,"="&amp;$N$3+1))+(COUNTIF('Round 1 - HILLS'!O26,"="&amp;$O$3+1))+(COUNTIF('Round 1 - HILLS'!P26,"="&amp;$P$3+1))+(COUNTIF('Round 1 - HILLS'!Q26,"="&amp;$Q$3+1))+(COUNTIF('Round 1 - HILLS'!R26,"="&amp;$R$3+1))+(COUNTIF('Round 1 - HILLS'!S26,"="&amp;$S$3+1))+(COUNTIF('Round 1 - HILLS'!T26,"="&amp;$T$3+1))</f>
        <v>0</v>
      </c>
      <c r="G29" s="93">
        <f>SUM(COUNTIF('Round 1 - HILLS'!B26,"="&amp;$B$3+2))+(COUNTIF('Round 1 - HILLS'!C26,"="&amp;$C$3+2))+(COUNTIF('Round 1 - HILLS'!D26,"="&amp;$D$3+2))+(COUNTIF('Round 1 - HILLS'!E26,"="&amp;$E$3+2))+(COUNTIF('Round 1 - HILLS'!F26,"="&amp;$F$3+2))+(COUNTIF('Round 1 - HILLS'!G26,"="&amp;$G$3+2))+(COUNTIF('Round 1 - HILLS'!H26,"="&amp;$H$3+2))+(COUNTIF('Round 1 - HILLS'!I26,"="&amp;$I$3+2))+(COUNTIF('Round 1 - HILLS'!J26,"="&amp;$J$3+2))+(COUNTIF('Round 1 - HILLS'!L26,"="&amp;$L$3+2))+(COUNTIF('Round 1 - HILLS'!M26,"="&amp;$M$3+2))+(COUNTIF('Round 1 - HILLS'!N26,"="&amp;$N$3+2))+(COUNTIF('Round 1 - HILLS'!O26,"="&amp;$O$3+2))+(COUNTIF('Round 1 - HILLS'!P26,"="&amp;$P$3+2))+(COUNTIF('Round 1 - HILLS'!Q26,"="&amp;$Q$3+2))+(COUNTIF('Round 1 - HILLS'!R26,"="&amp;$R$3+2))+(COUNTIF('Round 1 - HILLS'!S26,"="&amp;$S$3+2))+(COUNTIF('Round 1 - HILLS'!T26,"="&amp;$T$3+2))</f>
        <v>0</v>
      </c>
      <c r="H29" s="93">
        <f>SUM(COUNTIF('Round 1 - HILLS'!B26,"&gt;"&amp;$B$3+2.1))+(COUNTIF('Round 1 - HILLS'!C26,"&gt;"&amp;$C$3+2.1))+(COUNTIF('Round 1 - HILLS'!D26,"&gt;"&amp;$D$3+2.1))+(COUNTIF('Round 1 - HILLS'!E26,"&gt;"&amp;$E$3+2.1))+(COUNTIF('Round 1 - HILLS'!F26,"&gt;"&amp;$F$3+2.1))+(COUNTIF('Round 1 - HILLS'!G26,"&gt;"&amp;$G$3+2.1))+(COUNTIF('Round 1 - HILLS'!H26,"&gt;"&amp;$H$3+2.1))+(COUNTIF('Round 1 - HILLS'!I26,"&gt;"&amp;$I$3+2.1))+(COUNTIF('Round 1 - HILLS'!J26,"&gt;"&amp;$J$3+2.1))+(COUNTIF('Round 1 - HILLS'!L26,"&gt;"&amp;$L$3+2.1))+(COUNTIF('Round 1 - HILLS'!M26,"&gt;"&amp;$M$3+2.1))+(COUNTIF('Round 1 - HILLS'!N26,"&gt;"&amp;$N$3+2.1))+(COUNTIF('Round 1 - HILLS'!O26,"&gt;"&amp;$O$3+2.1))+(COUNTIF('Round 1 - HILLS'!P26,"&gt;"&amp;$P$3+2.1))+(COUNTIF('Round 1 - HILLS'!Q26,"&gt;"&amp;$Q$3+2.1))+(COUNTIF('Round 1 - HILLS'!R26,"&gt;"&amp;$R$3+2.1))+(COUNTIF('Round 1 - HILLS'!S26,"&gt;"&amp;$S$3+2.1))+(COUNTIF('Round 1 - HILLS'!T26,"&gt;"&amp;$T$3+2.1))</f>
        <v>0</v>
      </c>
      <c r="J29" s="92">
        <f>SUM(COUNTIF('Round 2 - RIVER'!B26,"&lt;"&amp;$B$2-1.9))+(COUNTIF('Round 2 - RIVER'!C26,"&lt;"&amp;$C$2-1.9))+(COUNTIF('Round 2 - RIVER'!D26,"&lt;"&amp;$D$2-1.9))+(COUNTIF('Round 2 - RIVER'!E26,"&lt;"&amp;$E$2-1.9))+(COUNTIF('Round 2 - RIVER'!F26,"&lt;"&amp;$F$2-1.9))+(COUNTIF('Round 2 - RIVER'!G26,"&lt;"&amp;$G$2-1.9))+(COUNTIF('Round 2 - RIVER'!H26,"&lt;"&amp;$H$2-1.9))+(COUNTIF('Round 2 - RIVER'!I26,"&lt;"&amp;$I$2-1.9))+(COUNTIF('Round 2 - RIVER'!J26,"&lt;"&amp;$J$2-1.9))+(COUNTIF('Round 2 - RIVER'!L26,"&lt;"&amp;$L$2-1.9))+(COUNTIF('Round 2 - RIVER'!M26,"&lt;"&amp;$M$2-1.9))+(COUNTIF('Round 2 - RIVER'!N26,"&lt;"&amp;$N$2-1.9))+(COUNTIF('Round 2 - RIVER'!O26,"&lt;"&amp;$O$2-1.9))+(COUNTIF('Round 2 - RIVER'!P26,"&lt;"&amp;$P$2-1.9))+(COUNTIF('Round 2 - RIVER'!Q26,"&lt;"&amp;$Q$2-1.9))+(COUNTIF('Round 2 - RIVER'!R26,"&lt;"&amp;$R$2-1.9))+(COUNTIF('Round 2 - RIVER'!S26,"&lt;"&amp;$S$2-1.9))+(COUNTIF('Round 2 - RIVER'!T26,"&lt;"&amp;$T$2-1.9))</f>
        <v>0</v>
      </c>
      <c r="K29" s="93">
        <f>SUM(COUNTIF('Round 2 - RIVER'!B26,"="&amp;$B$2-1))+(COUNTIF('Round 2 - RIVER'!C26,"="&amp;$C$2-1))+(COUNTIF('Round 2 - RIVER'!D26,"="&amp;$D$2-1))+(COUNTIF('Round 2 - RIVER'!E26,"="&amp;$E$2-1))+(COUNTIF('Round 2 - RIVER'!F26,"="&amp;$F$2-1))+(COUNTIF('Round 2 - RIVER'!G26,"="&amp;$G$2-1))+(COUNTIF('Round 2 - RIVER'!H26,"="&amp;$H$2-1))+(COUNTIF('Round 2 - RIVER'!I26,"="&amp;$I$2-1))+(COUNTIF('Round 2 - RIVER'!J26,"="&amp;$J$2-1))+(COUNTIF('Round 2 - RIVER'!L26,"="&amp;$L$2-1))+(COUNTIF('Round 2 - RIVER'!M26,"="&amp;$M$2-1))+(COUNTIF('Round 2 - RIVER'!N26,"="&amp;$N$2-1))+(COUNTIF('Round 2 - RIVER'!O26,"="&amp;$O$2-1))+(COUNTIF('Round 2 - RIVER'!P26,"="&amp;$P$2-1))+(COUNTIF('Round 2 - RIVER'!Q26,"="&amp;$Q$2-1))+(COUNTIF('Round 2 - RIVER'!R26,"="&amp;$R$2-1))+(COUNTIF('Round 2 - RIVER'!S26,"="&amp;$S$2-1))+(COUNTIF('Round 2 - RIVER'!T26,"="&amp;$T$2-1))</f>
        <v>0</v>
      </c>
      <c r="L29" s="93">
        <f>SUM(COUNTIF('Round 2 - RIVER'!B26,"="&amp;$B$2))+(COUNTIF('Round 2 - RIVER'!C26,"="&amp;$C$2))+(COUNTIF('Round 2 - RIVER'!D26,"="&amp;$D$2))+(COUNTIF('Round 2 - RIVER'!E26,"="&amp;$E$2))+(COUNTIF('Round 2 - RIVER'!F26,"="&amp;$F$2))+(COUNTIF('Round 2 - RIVER'!G26,"="&amp;$G$2))+(COUNTIF('Round 2 - RIVER'!H26,"="&amp;$H$2))+(COUNTIF('Round 2 - RIVER'!I26,"="&amp;$I$2))+(COUNTIF('Round 2 - RIVER'!J26,"="&amp;$J$2))+(COUNTIF('Round 2 - RIVER'!L26,"="&amp;$L$2))+(COUNTIF('Round 2 - RIVER'!M26,"="&amp;$M$2))+(COUNTIF('Round 2 - RIVER'!N26,"="&amp;$N$2))+(COUNTIF('Round 2 - RIVER'!O26,"="&amp;$O$2))+(COUNTIF('Round 2 - RIVER'!P26,"="&amp;$P$2))+(COUNTIF('Round 2 - RIVER'!Q26,"="&amp;$Q$2))+(COUNTIF('Round 2 - RIVER'!R26,"="&amp;$R$2))+(COUNTIF('Round 2 - RIVER'!S26,"="&amp;$S$2))+(COUNTIF('Round 2 - RIVER'!T26,"="&amp;$T$2))</f>
        <v>0</v>
      </c>
      <c r="M29" s="93">
        <f>SUM(COUNTIF('Round 2 - RIVER'!B26,"="&amp;$B$2+1))+(COUNTIF('Round 2 - RIVER'!C26,"="&amp;$C$2+1))+(COUNTIF('Round 2 - RIVER'!D26,"="&amp;$D$2+1))+(COUNTIF('Round 2 - RIVER'!E26,"="&amp;$E$2+1))+(COUNTIF('Round 2 - RIVER'!F26,"="&amp;$F$2+1))+(COUNTIF('Round 2 - RIVER'!G26,"="&amp;$G$2+1))+(COUNTIF('Round 2 - RIVER'!H26,"="&amp;$H$2+1))+(COUNTIF('Round 2 - RIVER'!I26,"="&amp;$I$2+1))+(COUNTIF('Round 2 - RIVER'!J26,"="&amp;$J$2+1))+(COUNTIF('Round 2 - RIVER'!L26,"="&amp;$L$2+1))+(COUNTIF('Round 2 - RIVER'!M26,"="&amp;$M$2+1))+(COUNTIF('Round 2 - RIVER'!N26,"="&amp;$N$2+1))+(COUNTIF('Round 2 - RIVER'!O26,"="&amp;$O$2+1))+(COUNTIF('Round 2 - RIVER'!P26,"="&amp;$P$2+1))+(COUNTIF('Round 2 - RIVER'!Q26,"="&amp;$Q$2+1))+(COUNTIF('Round 2 - RIVER'!R26,"="&amp;$R$2+1))+(COUNTIF('Round 2 - RIVER'!S26,"="&amp;$S$2+1))+(COUNTIF('Round 2 - RIVER'!T26,"="&amp;$T$2+1))</f>
        <v>0</v>
      </c>
      <c r="N29" s="93">
        <f>SUM(COUNTIF('Round 2 - RIVER'!B26,"="&amp;$B$2+2))+(COUNTIF('Round 2 - RIVER'!C26,"="&amp;$C$2+2))+(COUNTIF('Round 2 - RIVER'!D26,"="&amp;$D$2+2))+(COUNTIF('Round 2 - RIVER'!E26,"="&amp;$E$2+2))+(COUNTIF('Round 2 - RIVER'!F26,"="&amp;$F$2+2))+(COUNTIF('Round 2 - RIVER'!G26,"="&amp;$G$2+2))+(COUNTIF('Round 2 - RIVER'!H26,"="&amp;$H$2+2))+(COUNTIF('Round 2 - RIVER'!I26,"="&amp;$I$2+2))+(COUNTIF('Round 2 - RIVER'!J26,"="&amp;$J$2+2))+(COUNTIF('Round 2 - RIVER'!L26,"="&amp;$L$2+2))+(COUNTIF('Round 2 - RIVER'!M26,"="&amp;$M$2+2))+(COUNTIF('Round 2 - RIVER'!N26,"="&amp;$N$2+2))+(COUNTIF('Round 2 - RIVER'!O26,"="&amp;$O$2+2))+(COUNTIF('Round 2 - RIVER'!P26,"="&amp;$P$2+2))+(COUNTIF('Round 2 - RIVER'!Q26,"="&amp;$Q$2+2))+(COUNTIF('Round 2 - RIVER'!R26,"="&amp;$R$2+2))+(COUNTIF('Round 2 - RIVER'!S26,"="&amp;$S$2+2))+(COUNTIF('Round 2 - RIVER'!T26,"="&amp;$T$2+2))</f>
        <v>0</v>
      </c>
      <c r="O29" s="93">
        <f>SUM(COUNTIF('Round 2 - RIVER'!B26,"&gt;"&amp;$B$2+2.1))+(COUNTIF('Round 2 - RIVER'!C26,"&gt;"&amp;$C$2+2.1))+(COUNTIF('Round 2 - RIVER'!D26,"&gt;"&amp;$D$2+2.1))+(COUNTIF('Round 2 - RIVER'!E26,"&gt;"&amp;$E$2+2.1))+(COUNTIF('Round 2 - RIVER'!F26,"&gt;"&amp;$F$2+2.1))+(COUNTIF('Round 2 - RIVER'!G26,"&gt;"&amp;$G$2+2.1))+(COUNTIF('Round 2 - RIVER'!H26,"&gt;"&amp;$H$2+2.1))+(COUNTIF('Round 2 - RIVER'!I26,"&gt;"&amp;$I$2+2.1))+(COUNTIF('Round 2 - RIVER'!J26,"&gt;"&amp;$J$2+2.1))+(COUNTIF('Round 2 - RIVER'!L26,"&gt;"&amp;$L$2+2.1))+(COUNTIF('Round 2 - RIVER'!M26,"&gt;"&amp;$M$2+2.1))+(COUNTIF('Round 2 - RIVER'!N26,"&gt;"&amp;$N$2+2.1))+(COUNTIF('Round 2 - RIVER'!O26,"&gt;"&amp;$O$2+2.1))+(COUNTIF('Round 2 - RIVER'!P26,"&gt;"&amp;$P$2+2.1))+(COUNTIF('Round 2 - RIVER'!Q26,"&gt;"&amp;$Q$2+2.1))+(COUNTIF('Round 2 - RIVER'!R26,"&gt;"&amp;$R$2+2.1))+(COUNTIF('Round 2 - RIVER'!S26,"&gt;"&amp;$S$2+2.1))+(COUNTIF('Round 2 - RIVER'!T26,"&gt;"&amp;$T$2+2.1))</f>
        <v>0</v>
      </c>
      <c r="Q29" s="92"/>
      <c r="R29" s="93"/>
      <c r="S29" s="93"/>
      <c r="T29" s="93"/>
      <c r="U29" s="93"/>
      <c r="V29" s="93"/>
      <c r="X29" s="92">
        <f>SUM(C29,J29,Q29)</f>
        <v>0</v>
      </c>
      <c r="Y29" s="93">
        <f t="shared" ref="Y29:AC33" si="22">SUM(D29,K29,R29)</f>
        <v>0</v>
      </c>
      <c r="Z29" s="93">
        <f t="shared" si="22"/>
        <v>0</v>
      </c>
      <c r="AA29" s="93">
        <f t="shared" si="22"/>
        <v>0</v>
      </c>
      <c r="AB29" s="93">
        <f t="shared" si="22"/>
        <v>0</v>
      </c>
      <c r="AC29" s="93">
        <f>SUM(H29,O29,V29)</f>
        <v>0</v>
      </c>
    </row>
    <row r="30" spans="1:29" x14ac:dyDescent="0.2">
      <c r="A30" s="33" t="str">
        <f>'Players by Team'!S3</f>
        <v>Tyler Held</v>
      </c>
      <c r="B30" s="91"/>
      <c r="C30" s="99">
        <f>SUM(COUNTIF('Round 1 - HILLS'!B27,"&lt;"&amp;$B$3-1.9))+(COUNTIF('Round 1 - HILLS'!C27,"&lt;"&amp;$C$3-1.9))+(COUNTIF('Round 1 - HILLS'!D27,"&lt;"&amp;$D$3-1.9))+(COUNTIF('Round 1 - HILLS'!E27,"&lt;"&amp;$E$3-1.9))+(COUNTIF('Round 1 - HILLS'!F27,"&lt;"&amp;$F$3-1.9))+(COUNTIF('Round 1 - HILLS'!G27,"&lt;"&amp;$G$3-1.9))+(COUNTIF('Round 1 - HILLS'!H27,"&lt;"&amp;$H$3-1.9))+(COUNTIF('Round 1 - HILLS'!I27,"&lt;"&amp;$I$3-1.9))+(COUNTIF('Round 1 - HILLS'!J27,"&lt;"&amp;$J$3-1.9))+(COUNTIF('Round 1 - HILLS'!L27,"&lt;"&amp;$L$3-1.9))+(COUNTIF('Round 1 - HILLS'!M27,"&lt;"&amp;$M$3-1.9))+(COUNTIF('Round 1 - HILLS'!N27,"&lt;"&amp;$N$3-1.9))+(COUNTIF('Round 1 - HILLS'!O27,"&lt;"&amp;$O$3-1.9))+(COUNTIF('Round 1 - HILLS'!P27,"&lt;"&amp;$P$3-1.9))+(COUNTIF('Round 1 - HILLS'!Q27,"&lt;"&amp;$Q$3-1.9))+(COUNTIF('Round 1 - HILLS'!R27,"&lt;"&amp;$R$3-1.9))+(COUNTIF('Round 1 - HILLS'!S27,"&lt;"&amp;$S$3-1.9))+(COUNTIF('Round 1 - HILLS'!T27,"&lt;"&amp;$T$3-1.9))</f>
        <v>0</v>
      </c>
      <c r="D30" s="100">
        <f>SUM(COUNTIF('Round 1 - HILLS'!B27,"="&amp;$B$3-1))+(COUNTIF('Round 1 - HILLS'!C27,"="&amp;$C$3-1))+(COUNTIF('Round 1 - HILLS'!D27,"="&amp;$D$3-1))+(COUNTIF('Round 1 - HILLS'!E27,"="&amp;$E$3-1))+(COUNTIF('Round 1 - HILLS'!F27,"="&amp;$F$3-1))+(COUNTIF('Round 1 - HILLS'!G27,"="&amp;$G$3-1))+(COUNTIF('Round 1 - HILLS'!H27,"="&amp;$H$3-1))+(COUNTIF('Round 1 - HILLS'!I27,"="&amp;$I$3-1))+(COUNTIF('Round 1 - HILLS'!J27,"="&amp;$J$3-1))+(COUNTIF('Round 1 - HILLS'!L27,"="&amp;$L$3-1))+(COUNTIF('Round 1 - HILLS'!M27,"="&amp;$M$3-1))+(COUNTIF('Round 1 - HILLS'!N27,"="&amp;$N$3-1))+(COUNTIF('Round 1 - HILLS'!O27,"="&amp;$O$3-1))+(COUNTIF('Round 1 - HILLS'!P27,"="&amp;$P$3-1))+(COUNTIF('Round 1 - HILLS'!Q27,"="&amp;$Q$3-1))+(COUNTIF('Round 1 - HILLS'!R27,"="&amp;$R$3-1))+(COUNTIF('Round 1 - HILLS'!S27,"="&amp;$S$3-1))+(COUNTIF('Round 1 - HILLS'!T27,"="&amp;$T$3-1))</f>
        <v>0</v>
      </c>
      <c r="E30" s="100">
        <f>SUM(COUNTIF('Round 1 - HILLS'!B27,"="&amp;$B$3))+(COUNTIF('Round 1 - HILLS'!C27,"="&amp;$C$3))+(COUNTIF('Round 1 - HILLS'!D27,"="&amp;$D$3))+(COUNTIF('Round 1 - HILLS'!E27,"="&amp;$E$3))+(COUNTIF('Round 1 - HILLS'!F27,"="&amp;$F$3))+(COUNTIF('Round 1 - HILLS'!G27,"="&amp;$G$3))+(COUNTIF('Round 1 - HILLS'!H27,"="&amp;$H$3))+(COUNTIF('Round 1 - HILLS'!I27,"="&amp;$I$3))+(COUNTIF('Round 1 - HILLS'!J27,"="&amp;$J$3))+(COUNTIF('Round 1 - HILLS'!L27,"="&amp;$L$3))+(COUNTIF('Round 1 - HILLS'!M27,"="&amp;$M$3))+(COUNTIF('Round 1 - HILLS'!N27,"="&amp;$N$3))+(COUNTIF('Round 1 - HILLS'!O27,"="&amp;$O$3))+(COUNTIF('Round 1 - HILLS'!P27,"="&amp;$P$3))+(COUNTIF('Round 1 - HILLS'!Q27,"="&amp;$Q$3))+(COUNTIF('Round 1 - HILLS'!R27,"="&amp;$R$3))+(COUNTIF('Round 1 - HILLS'!S27,"="&amp;$S$3))+(COUNTIF('Round 1 - HILLS'!T27,"="&amp;$T$3))</f>
        <v>0</v>
      </c>
      <c r="F30" s="100">
        <f>SUM(COUNTIF('Round 1 - HILLS'!B27,"="&amp;$B$3+1))+(COUNTIF('Round 1 - HILLS'!C27,"="&amp;$C$3+1))+(COUNTIF('Round 1 - HILLS'!D27,"="&amp;$D$3+1))+(COUNTIF('Round 1 - HILLS'!E27,"="&amp;$E$3+1))+(COUNTIF('Round 1 - HILLS'!F27,"="&amp;$F$3+1))+(COUNTIF('Round 1 - HILLS'!G27,"="&amp;$G$3+1))+(COUNTIF('Round 1 - HILLS'!H27,"="&amp;$H$3+1))+(COUNTIF('Round 1 - HILLS'!I27,"="&amp;$I$3+1))+(COUNTIF('Round 1 - HILLS'!J27,"="&amp;$J$3+1))+(COUNTIF('Round 1 - HILLS'!L27,"="&amp;$L$3+1))+(COUNTIF('Round 1 - HILLS'!M27,"="&amp;$M$3+1))+(COUNTIF('Round 1 - HILLS'!N27,"="&amp;$N$3+1))+(COUNTIF('Round 1 - HILLS'!O27,"="&amp;$O$3+1))+(COUNTIF('Round 1 - HILLS'!P27,"="&amp;$P$3+1))+(COUNTIF('Round 1 - HILLS'!Q27,"="&amp;$Q$3+1))+(COUNTIF('Round 1 - HILLS'!R27,"="&amp;$R$3+1))+(COUNTIF('Round 1 - HILLS'!S27,"="&amp;$S$3+1))+(COUNTIF('Round 1 - HILLS'!T27,"="&amp;$T$3+1))</f>
        <v>0</v>
      </c>
      <c r="G30" s="100">
        <f>SUM(COUNTIF('Round 1 - HILLS'!B27,"="&amp;$B$3+2))+(COUNTIF('Round 1 - HILLS'!C27,"="&amp;$C$3+2))+(COUNTIF('Round 1 - HILLS'!D27,"="&amp;$D$3+2))+(COUNTIF('Round 1 - HILLS'!E27,"="&amp;$E$3+2))+(COUNTIF('Round 1 - HILLS'!F27,"="&amp;$F$3+2))+(COUNTIF('Round 1 - HILLS'!G27,"="&amp;$G$3+2))+(COUNTIF('Round 1 - HILLS'!H27,"="&amp;$H$3+2))+(COUNTIF('Round 1 - HILLS'!I27,"="&amp;$I$3+2))+(COUNTIF('Round 1 - HILLS'!J27,"="&amp;$J$3+2))+(COUNTIF('Round 1 - HILLS'!L27,"="&amp;$L$3+2))+(COUNTIF('Round 1 - HILLS'!M27,"="&amp;$M$3+2))+(COUNTIF('Round 1 - HILLS'!N27,"="&amp;$N$3+2))+(COUNTIF('Round 1 - HILLS'!O27,"="&amp;$O$3+2))+(COUNTIF('Round 1 - HILLS'!P27,"="&amp;$P$3+2))+(COUNTIF('Round 1 - HILLS'!Q27,"="&amp;$Q$3+2))+(COUNTIF('Round 1 - HILLS'!R27,"="&amp;$R$3+2))+(COUNTIF('Round 1 - HILLS'!S27,"="&amp;$S$3+2))+(COUNTIF('Round 1 - HILLS'!T27,"="&amp;$T$3+2))</f>
        <v>0</v>
      </c>
      <c r="H30" s="100">
        <f>SUM(COUNTIF('Round 1 - HILLS'!B27,"&gt;"&amp;$B$3+2.1))+(COUNTIF('Round 1 - HILLS'!C27,"&gt;"&amp;$C$3+2.1))+(COUNTIF('Round 1 - HILLS'!D27,"&gt;"&amp;$D$3+2.1))+(COUNTIF('Round 1 - HILLS'!E27,"&gt;"&amp;$E$3+2.1))+(COUNTIF('Round 1 - HILLS'!F27,"&gt;"&amp;$F$3+2.1))+(COUNTIF('Round 1 - HILLS'!G27,"&gt;"&amp;$G$3+2.1))+(COUNTIF('Round 1 - HILLS'!H27,"&gt;"&amp;$H$3+2.1))+(COUNTIF('Round 1 - HILLS'!I27,"&gt;"&amp;$I$3+2.1))+(COUNTIF('Round 1 - HILLS'!J27,"&gt;"&amp;$J$3+2.1))+(COUNTIF('Round 1 - HILLS'!L27,"&gt;"&amp;$L$3+2.1))+(COUNTIF('Round 1 - HILLS'!M27,"&gt;"&amp;$M$3+2.1))+(COUNTIF('Round 1 - HILLS'!N27,"&gt;"&amp;$N$3+2.1))+(COUNTIF('Round 1 - HILLS'!O27,"&gt;"&amp;$O$3+2.1))+(COUNTIF('Round 1 - HILLS'!P27,"&gt;"&amp;$P$3+2.1))+(COUNTIF('Round 1 - HILLS'!Q27,"&gt;"&amp;$Q$3+2.1))+(COUNTIF('Round 1 - HILLS'!R27,"&gt;"&amp;$R$3+2.1))+(COUNTIF('Round 1 - HILLS'!S27,"&gt;"&amp;$S$3+2.1))+(COUNTIF('Round 1 - HILLS'!T27,"&gt;"&amp;$T$3+2.1))</f>
        <v>0</v>
      </c>
      <c r="J30" s="99">
        <f>SUM(COUNTIF('Round 2 - RIVER'!B27,"&lt;"&amp;$B$2-1.9))+(COUNTIF('Round 2 - RIVER'!C27,"&lt;"&amp;$C$2-1.9))+(COUNTIF('Round 2 - RIVER'!D27,"&lt;"&amp;$D$2-1.9))+(COUNTIF('Round 2 - RIVER'!E27,"&lt;"&amp;$E$2-1.9))+(COUNTIF('Round 2 - RIVER'!F27,"&lt;"&amp;$F$2-1.9))+(COUNTIF('Round 2 - RIVER'!G27,"&lt;"&amp;$G$2-1.9))+(COUNTIF('Round 2 - RIVER'!H27,"&lt;"&amp;$H$2-1.9))+(COUNTIF('Round 2 - RIVER'!I27,"&lt;"&amp;$I$2-1.9))+(COUNTIF('Round 2 - RIVER'!J27,"&lt;"&amp;$J$2-1.9))+(COUNTIF('Round 2 - RIVER'!L27,"&lt;"&amp;$L$2-1.9))+(COUNTIF('Round 2 - RIVER'!M27,"&lt;"&amp;$M$2-1.9))+(COUNTIF('Round 2 - RIVER'!N27,"&lt;"&amp;$N$2-1.9))+(COUNTIF('Round 2 - RIVER'!O27,"&lt;"&amp;$O$2-1.9))+(COUNTIF('Round 2 - RIVER'!P27,"&lt;"&amp;$P$2-1.9))+(COUNTIF('Round 2 - RIVER'!Q27,"&lt;"&amp;$Q$2-1.9))+(COUNTIF('Round 2 - RIVER'!R27,"&lt;"&amp;$R$2-1.9))+(COUNTIF('Round 2 - RIVER'!S27,"&lt;"&amp;$S$2-1.9))+(COUNTIF('Round 2 - RIVER'!T27,"&lt;"&amp;$T$2-1.9))</f>
        <v>0</v>
      </c>
      <c r="K30" s="100">
        <f>SUM(COUNTIF('Round 2 - RIVER'!B27,"="&amp;$B$2-1))+(COUNTIF('Round 2 - RIVER'!C27,"="&amp;$C$2-1))+(COUNTIF('Round 2 - RIVER'!D27,"="&amp;$D$2-1))+(COUNTIF('Round 2 - RIVER'!E27,"="&amp;$E$2-1))+(COUNTIF('Round 2 - RIVER'!F27,"="&amp;$F$2-1))+(COUNTIF('Round 2 - RIVER'!G27,"="&amp;$G$2-1))+(COUNTIF('Round 2 - RIVER'!H27,"="&amp;$H$2-1))+(COUNTIF('Round 2 - RIVER'!I27,"="&amp;$I$2-1))+(COUNTIF('Round 2 - RIVER'!J27,"="&amp;$J$2-1))+(COUNTIF('Round 2 - RIVER'!L27,"="&amp;$L$2-1))+(COUNTIF('Round 2 - RIVER'!M27,"="&amp;$M$2-1))+(COUNTIF('Round 2 - RIVER'!N27,"="&amp;$N$2-1))+(COUNTIF('Round 2 - RIVER'!O27,"="&amp;$O$2-1))+(COUNTIF('Round 2 - RIVER'!P27,"="&amp;$P$2-1))+(COUNTIF('Round 2 - RIVER'!Q27,"="&amp;$Q$2-1))+(COUNTIF('Round 2 - RIVER'!R27,"="&amp;$R$2-1))+(COUNTIF('Round 2 - RIVER'!S27,"="&amp;$S$2-1))+(COUNTIF('Round 2 - RIVER'!T27,"="&amp;$T$2-1))</f>
        <v>0</v>
      </c>
      <c r="L30" s="100">
        <f>SUM(COUNTIF('Round 2 - RIVER'!B27,"="&amp;$B$2))+(COUNTIF('Round 2 - RIVER'!C27,"="&amp;$C$2))+(COUNTIF('Round 2 - RIVER'!D27,"="&amp;$D$2))+(COUNTIF('Round 2 - RIVER'!E27,"="&amp;$E$2))+(COUNTIF('Round 2 - RIVER'!F27,"="&amp;$F$2))+(COUNTIF('Round 2 - RIVER'!G27,"="&amp;$G$2))+(COUNTIF('Round 2 - RIVER'!H27,"="&amp;$H$2))+(COUNTIF('Round 2 - RIVER'!I27,"="&amp;$I$2))+(COUNTIF('Round 2 - RIVER'!J27,"="&amp;$J$2))+(COUNTIF('Round 2 - RIVER'!L27,"="&amp;$L$2))+(COUNTIF('Round 2 - RIVER'!M27,"="&amp;$M$2))+(COUNTIF('Round 2 - RIVER'!N27,"="&amp;$N$2))+(COUNTIF('Round 2 - RIVER'!O27,"="&amp;$O$2))+(COUNTIF('Round 2 - RIVER'!P27,"="&amp;$P$2))+(COUNTIF('Round 2 - RIVER'!Q27,"="&amp;$Q$2))+(COUNTIF('Round 2 - RIVER'!R27,"="&amp;$R$2))+(COUNTIF('Round 2 - RIVER'!S27,"="&amp;$S$2))+(COUNTIF('Round 2 - RIVER'!T27,"="&amp;$T$2))</f>
        <v>0</v>
      </c>
      <c r="M30" s="100">
        <f>SUM(COUNTIF('Round 2 - RIVER'!B27,"="&amp;$B$2+1))+(COUNTIF('Round 2 - RIVER'!C27,"="&amp;$C$2+1))+(COUNTIF('Round 2 - RIVER'!D27,"="&amp;$D$2+1))+(COUNTIF('Round 2 - RIVER'!E27,"="&amp;$E$2+1))+(COUNTIF('Round 2 - RIVER'!F27,"="&amp;$F$2+1))+(COUNTIF('Round 2 - RIVER'!G27,"="&amp;$G$2+1))+(COUNTIF('Round 2 - RIVER'!H27,"="&amp;$H$2+1))+(COUNTIF('Round 2 - RIVER'!I27,"="&amp;$I$2+1))+(COUNTIF('Round 2 - RIVER'!J27,"="&amp;$J$2+1))+(COUNTIF('Round 2 - RIVER'!L27,"="&amp;$L$2+1))+(COUNTIF('Round 2 - RIVER'!M27,"="&amp;$M$2+1))+(COUNTIF('Round 2 - RIVER'!N27,"="&amp;$N$2+1))+(COUNTIF('Round 2 - RIVER'!O27,"="&amp;$O$2+1))+(COUNTIF('Round 2 - RIVER'!P27,"="&amp;$P$2+1))+(COUNTIF('Round 2 - RIVER'!Q27,"="&amp;$Q$2+1))+(COUNTIF('Round 2 - RIVER'!R27,"="&amp;$R$2+1))+(COUNTIF('Round 2 - RIVER'!S27,"="&amp;$S$2+1))+(COUNTIF('Round 2 - RIVER'!T27,"="&amp;$T$2+1))</f>
        <v>0</v>
      </c>
      <c r="N30" s="100">
        <f>SUM(COUNTIF('Round 2 - RIVER'!B27,"="&amp;$B$2+2))+(COUNTIF('Round 2 - RIVER'!C27,"="&amp;$C$2+2))+(COUNTIF('Round 2 - RIVER'!D27,"="&amp;$D$2+2))+(COUNTIF('Round 2 - RIVER'!E27,"="&amp;$E$2+2))+(COUNTIF('Round 2 - RIVER'!F27,"="&amp;$F$2+2))+(COUNTIF('Round 2 - RIVER'!G27,"="&amp;$G$2+2))+(COUNTIF('Round 2 - RIVER'!H27,"="&amp;$H$2+2))+(COUNTIF('Round 2 - RIVER'!I27,"="&amp;$I$2+2))+(COUNTIF('Round 2 - RIVER'!J27,"="&amp;$J$2+2))+(COUNTIF('Round 2 - RIVER'!L27,"="&amp;$L$2+2))+(COUNTIF('Round 2 - RIVER'!M27,"="&amp;$M$2+2))+(COUNTIF('Round 2 - RIVER'!N27,"="&amp;$N$2+2))+(COUNTIF('Round 2 - RIVER'!O27,"="&amp;$O$2+2))+(COUNTIF('Round 2 - RIVER'!P27,"="&amp;$P$2+2))+(COUNTIF('Round 2 - RIVER'!Q27,"="&amp;$Q$2+2))+(COUNTIF('Round 2 - RIVER'!R27,"="&amp;$R$2+2))+(COUNTIF('Round 2 - RIVER'!S27,"="&amp;$S$2+2))+(COUNTIF('Round 2 - RIVER'!T27,"="&amp;$T$2+2))</f>
        <v>0</v>
      </c>
      <c r="O30" s="100">
        <f>SUM(COUNTIF('Round 2 - RIVER'!B27,"&gt;"&amp;$B$2+2.1))+(COUNTIF('Round 2 - RIVER'!C27,"&gt;"&amp;$C$2+2.1))+(COUNTIF('Round 2 - RIVER'!D27,"&gt;"&amp;$D$2+2.1))+(COUNTIF('Round 2 - RIVER'!E27,"&gt;"&amp;$E$2+2.1))+(COUNTIF('Round 2 - RIVER'!F27,"&gt;"&amp;$F$2+2.1))+(COUNTIF('Round 2 - RIVER'!G27,"&gt;"&amp;$G$2+2.1))+(COUNTIF('Round 2 - RIVER'!H27,"&gt;"&amp;$H$2+2.1))+(COUNTIF('Round 2 - RIVER'!I27,"&gt;"&amp;$I$2+2.1))+(COUNTIF('Round 2 - RIVER'!J27,"&gt;"&amp;$J$2+2.1))+(COUNTIF('Round 2 - RIVER'!L27,"&gt;"&amp;$L$2+2.1))+(COUNTIF('Round 2 - RIVER'!M27,"&gt;"&amp;$M$2+2.1))+(COUNTIF('Round 2 - RIVER'!N27,"&gt;"&amp;$N$2+2.1))+(COUNTIF('Round 2 - RIVER'!O27,"&gt;"&amp;$O$2+2.1))+(COUNTIF('Round 2 - RIVER'!P27,"&gt;"&amp;$P$2+2.1))+(COUNTIF('Round 2 - RIVER'!Q27,"&gt;"&amp;$Q$2+2.1))+(COUNTIF('Round 2 - RIVER'!R27,"&gt;"&amp;$R$2+2.1))+(COUNTIF('Round 2 - RIVER'!S27,"&gt;"&amp;$S$2+2.1))+(COUNTIF('Round 2 - RIVER'!T27,"&gt;"&amp;$T$2+2.1))</f>
        <v>0</v>
      </c>
      <c r="Q30" s="94"/>
      <c r="R30" s="94"/>
      <c r="S30" s="94"/>
      <c r="T30" s="94"/>
      <c r="U30" s="94"/>
      <c r="V30" s="94"/>
      <c r="X30" s="99">
        <f t="shared" ref="X30:X33" si="23">SUM(C30,J30,Q30)</f>
        <v>0</v>
      </c>
      <c r="Y30" s="100">
        <f t="shared" si="22"/>
        <v>0</v>
      </c>
      <c r="Z30" s="100">
        <f t="shared" si="22"/>
        <v>0</v>
      </c>
      <c r="AA30" s="100">
        <f t="shared" si="22"/>
        <v>0</v>
      </c>
      <c r="AB30" s="100">
        <f t="shared" si="22"/>
        <v>0</v>
      </c>
      <c r="AC30" s="100">
        <f t="shared" si="22"/>
        <v>0</v>
      </c>
    </row>
    <row r="31" spans="1:29" x14ac:dyDescent="0.2">
      <c r="A31" s="33" t="str">
        <f>'Players by Team'!S4</f>
        <v>Christie Jones</v>
      </c>
      <c r="B31" s="91"/>
      <c r="C31" s="92">
        <f>SUM(COUNTIF('Round 1 - HILLS'!B28,"&lt;"&amp;$B$3-1.9))+(COUNTIF('Round 1 - HILLS'!C28,"&lt;"&amp;$C$3-1.9))+(COUNTIF('Round 1 - HILLS'!D28,"&lt;"&amp;$D$3-1.9))+(COUNTIF('Round 1 - HILLS'!E28,"&lt;"&amp;$E$3-1.9))+(COUNTIF('Round 1 - HILLS'!F28,"&lt;"&amp;$F$3-1.9))+(COUNTIF('Round 1 - HILLS'!G28,"&lt;"&amp;$G$3-1.9))+(COUNTIF('Round 1 - HILLS'!H28,"&lt;"&amp;$H$3-1.9))+(COUNTIF('Round 1 - HILLS'!I28,"&lt;"&amp;$I$3-1.9))+(COUNTIF('Round 1 - HILLS'!J28,"&lt;"&amp;$J$3-1.9))+(COUNTIF('Round 1 - HILLS'!L28,"&lt;"&amp;$L$3-1.9))+(COUNTIF('Round 1 - HILLS'!M28,"&lt;"&amp;$M$3-1.9))+(COUNTIF('Round 1 - HILLS'!N28,"&lt;"&amp;$N$3-1.9))+(COUNTIF('Round 1 - HILLS'!O28,"&lt;"&amp;$O$3-1.9))+(COUNTIF('Round 1 - HILLS'!P28,"&lt;"&amp;$P$3-1.9))+(COUNTIF('Round 1 - HILLS'!Q28,"&lt;"&amp;$Q$3-1.9))+(COUNTIF('Round 1 - HILLS'!R28,"&lt;"&amp;$R$3-1.9))+(COUNTIF('Round 1 - HILLS'!S28,"&lt;"&amp;$S$3-1.9))+(COUNTIF('Round 1 - HILLS'!T28,"&lt;"&amp;$T$3-1.9))</f>
        <v>0</v>
      </c>
      <c r="D31" s="93">
        <f>SUM(COUNTIF('Round 1 - HILLS'!B28,"="&amp;$B$3-1))+(COUNTIF('Round 1 - HILLS'!C28,"="&amp;$C$3-1))+(COUNTIF('Round 1 - HILLS'!D28,"="&amp;$D$3-1))+(COUNTIF('Round 1 - HILLS'!E28,"="&amp;$E$3-1))+(COUNTIF('Round 1 - HILLS'!F28,"="&amp;$F$3-1))+(COUNTIF('Round 1 - HILLS'!G28,"="&amp;$G$3-1))+(COUNTIF('Round 1 - HILLS'!H28,"="&amp;$H$3-1))+(COUNTIF('Round 1 - HILLS'!I28,"="&amp;$I$3-1))+(COUNTIF('Round 1 - HILLS'!J28,"="&amp;$J$3-1))+(COUNTIF('Round 1 - HILLS'!L28,"="&amp;$L$3-1))+(COUNTIF('Round 1 - HILLS'!M28,"="&amp;$M$3-1))+(COUNTIF('Round 1 - HILLS'!N28,"="&amp;$N$3-1))+(COUNTIF('Round 1 - HILLS'!O28,"="&amp;$O$3-1))+(COUNTIF('Round 1 - HILLS'!P28,"="&amp;$P$3-1))+(COUNTIF('Round 1 - HILLS'!Q28,"="&amp;$Q$3-1))+(COUNTIF('Round 1 - HILLS'!R28,"="&amp;$R$3-1))+(COUNTIF('Round 1 - HILLS'!S28,"="&amp;$S$3-1))+(COUNTIF('Round 1 - HILLS'!T28,"="&amp;$T$3-1))</f>
        <v>0</v>
      </c>
      <c r="E31" s="93">
        <f>SUM(COUNTIF('Round 1 - HILLS'!B28,"="&amp;$B$3))+(COUNTIF('Round 1 - HILLS'!C28,"="&amp;$C$3))+(COUNTIF('Round 1 - HILLS'!D28,"="&amp;$D$3))+(COUNTIF('Round 1 - HILLS'!E28,"="&amp;$E$3))+(COUNTIF('Round 1 - HILLS'!F28,"="&amp;$F$3))+(COUNTIF('Round 1 - HILLS'!G28,"="&amp;$G$3))+(COUNTIF('Round 1 - HILLS'!H28,"="&amp;$H$3))+(COUNTIF('Round 1 - HILLS'!I28,"="&amp;$I$3))+(COUNTIF('Round 1 - HILLS'!J28,"="&amp;$J$3))+(COUNTIF('Round 1 - HILLS'!L28,"="&amp;$L$3))+(COUNTIF('Round 1 - HILLS'!M28,"="&amp;$M$3))+(COUNTIF('Round 1 - HILLS'!N28,"="&amp;$N$3))+(COUNTIF('Round 1 - HILLS'!O28,"="&amp;$O$3))+(COUNTIF('Round 1 - HILLS'!P28,"="&amp;$P$3))+(COUNTIF('Round 1 - HILLS'!Q28,"="&amp;$Q$3))+(COUNTIF('Round 1 - HILLS'!R28,"="&amp;$R$3))+(COUNTIF('Round 1 - HILLS'!S28,"="&amp;$S$3))+(COUNTIF('Round 1 - HILLS'!T28,"="&amp;$T$3))</f>
        <v>0</v>
      </c>
      <c r="F31" s="93">
        <f>SUM(COUNTIF('Round 1 - HILLS'!B28,"="&amp;$B$3+1))+(COUNTIF('Round 1 - HILLS'!C28,"="&amp;$C$3+1))+(COUNTIF('Round 1 - HILLS'!D28,"="&amp;$D$3+1))+(COUNTIF('Round 1 - HILLS'!E28,"="&amp;$E$3+1))+(COUNTIF('Round 1 - HILLS'!F28,"="&amp;$F$3+1))+(COUNTIF('Round 1 - HILLS'!G28,"="&amp;$G$3+1))+(COUNTIF('Round 1 - HILLS'!H28,"="&amp;$H$3+1))+(COUNTIF('Round 1 - HILLS'!I28,"="&amp;$I$3+1))+(COUNTIF('Round 1 - HILLS'!J28,"="&amp;$J$3+1))+(COUNTIF('Round 1 - HILLS'!L28,"="&amp;$L$3+1))+(COUNTIF('Round 1 - HILLS'!M28,"="&amp;$M$3+1))+(COUNTIF('Round 1 - HILLS'!N28,"="&amp;$N$3+1))+(COUNTIF('Round 1 - HILLS'!O28,"="&amp;$O$3+1))+(COUNTIF('Round 1 - HILLS'!P28,"="&amp;$P$3+1))+(COUNTIF('Round 1 - HILLS'!Q28,"="&amp;$Q$3+1))+(COUNTIF('Round 1 - HILLS'!R28,"="&amp;$R$3+1))+(COUNTIF('Round 1 - HILLS'!S28,"="&amp;$S$3+1))+(COUNTIF('Round 1 - HILLS'!T28,"="&amp;$T$3+1))</f>
        <v>0</v>
      </c>
      <c r="G31" s="93">
        <f>SUM(COUNTIF('Round 1 - HILLS'!B28,"="&amp;$B$3+2))+(COUNTIF('Round 1 - HILLS'!C28,"="&amp;$C$3+2))+(COUNTIF('Round 1 - HILLS'!D28,"="&amp;$D$3+2))+(COUNTIF('Round 1 - HILLS'!E28,"="&amp;$E$3+2))+(COUNTIF('Round 1 - HILLS'!F28,"="&amp;$F$3+2))+(COUNTIF('Round 1 - HILLS'!G28,"="&amp;$G$3+2))+(COUNTIF('Round 1 - HILLS'!H28,"="&amp;$H$3+2))+(COUNTIF('Round 1 - HILLS'!I28,"="&amp;$I$3+2))+(COUNTIF('Round 1 - HILLS'!J28,"="&amp;$J$3+2))+(COUNTIF('Round 1 - HILLS'!L28,"="&amp;$L$3+2))+(COUNTIF('Round 1 - HILLS'!M28,"="&amp;$M$3+2))+(COUNTIF('Round 1 - HILLS'!N28,"="&amp;$N$3+2))+(COUNTIF('Round 1 - HILLS'!O28,"="&amp;$O$3+2))+(COUNTIF('Round 1 - HILLS'!P28,"="&amp;$P$3+2))+(COUNTIF('Round 1 - HILLS'!Q28,"="&amp;$Q$3+2))+(COUNTIF('Round 1 - HILLS'!R28,"="&amp;$R$3+2))+(COUNTIF('Round 1 - HILLS'!S28,"="&amp;$S$3+2))+(COUNTIF('Round 1 - HILLS'!T28,"="&amp;$T$3+2))</f>
        <v>0</v>
      </c>
      <c r="H31" s="93">
        <f>SUM(COUNTIF('Round 1 - HILLS'!B28,"&gt;"&amp;$B$3+2.1))+(COUNTIF('Round 1 - HILLS'!C28,"&gt;"&amp;$C$3+2.1))+(COUNTIF('Round 1 - HILLS'!D28,"&gt;"&amp;$D$3+2.1))+(COUNTIF('Round 1 - HILLS'!E28,"&gt;"&amp;$E$3+2.1))+(COUNTIF('Round 1 - HILLS'!F28,"&gt;"&amp;$F$3+2.1))+(COUNTIF('Round 1 - HILLS'!G28,"&gt;"&amp;$G$3+2.1))+(COUNTIF('Round 1 - HILLS'!H28,"&gt;"&amp;$H$3+2.1))+(COUNTIF('Round 1 - HILLS'!I28,"&gt;"&amp;$I$3+2.1))+(COUNTIF('Round 1 - HILLS'!J28,"&gt;"&amp;$J$3+2.1))+(COUNTIF('Round 1 - HILLS'!L28,"&gt;"&amp;$L$3+2.1))+(COUNTIF('Round 1 - HILLS'!M28,"&gt;"&amp;$M$3+2.1))+(COUNTIF('Round 1 - HILLS'!N28,"&gt;"&amp;$N$3+2.1))+(COUNTIF('Round 1 - HILLS'!O28,"&gt;"&amp;$O$3+2.1))+(COUNTIF('Round 1 - HILLS'!P28,"&gt;"&amp;$P$3+2.1))+(COUNTIF('Round 1 - HILLS'!Q28,"&gt;"&amp;$Q$3+2.1))+(COUNTIF('Round 1 - HILLS'!R28,"&gt;"&amp;$R$3+2.1))+(COUNTIF('Round 1 - HILLS'!S28,"&gt;"&amp;$S$3+2.1))+(COUNTIF('Round 1 - HILLS'!T28,"&gt;"&amp;$T$3+2.1))</f>
        <v>0</v>
      </c>
      <c r="J31" s="92">
        <f>SUM(COUNTIF('Round 2 - RIVER'!B28,"&lt;"&amp;$B$2-1.9))+(COUNTIF('Round 2 - RIVER'!C28,"&lt;"&amp;$C$2-1.9))+(COUNTIF('Round 2 - RIVER'!D28,"&lt;"&amp;$D$2-1.9))+(COUNTIF('Round 2 - RIVER'!E28,"&lt;"&amp;$E$2-1.9))+(COUNTIF('Round 2 - RIVER'!F28,"&lt;"&amp;$F$2-1.9))+(COUNTIF('Round 2 - RIVER'!G28,"&lt;"&amp;$G$2-1.9))+(COUNTIF('Round 2 - RIVER'!H28,"&lt;"&amp;$H$2-1.9))+(COUNTIF('Round 2 - RIVER'!I28,"&lt;"&amp;$I$2-1.9))+(COUNTIF('Round 2 - RIVER'!J28,"&lt;"&amp;$J$2-1.9))+(COUNTIF('Round 2 - RIVER'!L28,"&lt;"&amp;$L$2-1.9))+(COUNTIF('Round 2 - RIVER'!M28,"&lt;"&amp;$M$2-1.9))+(COUNTIF('Round 2 - RIVER'!N28,"&lt;"&amp;$N$2-1.9))+(COUNTIF('Round 2 - RIVER'!O28,"&lt;"&amp;$O$2-1.9))+(COUNTIF('Round 2 - RIVER'!P28,"&lt;"&amp;$P$2-1.9))+(COUNTIF('Round 2 - RIVER'!Q28,"&lt;"&amp;$Q$2-1.9))+(COUNTIF('Round 2 - RIVER'!R28,"&lt;"&amp;$R$2-1.9))+(COUNTIF('Round 2 - RIVER'!S28,"&lt;"&amp;$S$2-1.9))+(COUNTIF('Round 2 - RIVER'!T28,"&lt;"&amp;$T$2-1.9))</f>
        <v>0</v>
      </c>
      <c r="K31" s="93">
        <f>SUM(COUNTIF('Round 2 - RIVER'!B28,"="&amp;$B$2-1))+(COUNTIF('Round 2 - RIVER'!C28,"="&amp;$C$2-1))+(COUNTIF('Round 2 - RIVER'!D28,"="&amp;$D$2-1))+(COUNTIF('Round 2 - RIVER'!E28,"="&amp;$E$2-1))+(COUNTIF('Round 2 - RIVER'!F28,"="&amp;$F$2-1))+(COUNTIF('Round 2 - RIVER'!G28,"="&amp;$G$2-1))+(COUNTIF('Round 2 - RIVER'!H28,"="&amp;$H$2-1))+(COUNTIF('Round 2 - RIVER'!I28,"="&amp;$I$2-1))+(COUNTIF('Round 2 - RIVER'!J28,"="&amp;$J$2-1))+(COUNTIF('Round 2 - RIVER'!L28,"="&amp;$L$2-1))+(COUNTIF('Round 2 - RIVER'!M28,"="&amp;$M$2-1))+(COUNTIF('Round 2 - RIVER'!N28,"="&amp;$N$2-1))+(COUNTIF('Round 2 - RIVER'!O28,"="&amp;$O$2-1))+(COUNTIF('Round 2 - RIVER'!P28,"="&amp;$P$2-1))+(COUNTIF('Round 2 - RIVER'!Q28,"="&amp;$Q$2-1))+(COUNTIF('Round 2 - RIVER'!R28,"="&amp;$R$2-1))+(COUNTIF('Round 2 - RIVER'!S28,"="&amp;$S$2-1))+(COUNTIF('Round 2 - RIVER'!T28,"="&amp;$T$2-1))</f>
        <v>0</v>
      </c>
      <c r="L31" s="93">
        <f>SUM(COUNTIF('Round 2 - RIVER'!B28,"="&amp;$B$2))+(COUNTIF('Round 2 - RIVER'!C28,"="&amp;$C$2))+(COUNTIF('Round 2 - RIVER'!D28,"="&amp;$D$2))+(COUNTIF('Round 2 - RIVER'!E28,"="&amp;$E$2))+(COUNTIF('Round 2 - RIVER'!F28,"="&amp;$F$2))+(COUNTIF('Round 2 - RIVER'!G28,"="&amp;$G$2))+(COUNTIF('Round 2 - RIVER'!H28,"="&amp;$H$2))+(COUNTIF('Round 2 - RIVER'!I28,"="&amp;$I$2))+(COUNTIF('Round 2 - RIVER'!J28,"="&amp;$J$2))+(COUNTIF('Round 2 - RIVER'!L28,"="&amp;$L$2))+(COUNTIF('Round 2 - RIVER'!M28,"="&amp;$M$2))+(COUNTIF('Round 2 - RIVER'!N28,"="&amp;$N$2))+(COUNTIF('Round 2 - RIVER'!O28,"="&amp;$O$2))+(COUNTIF('Round 2 - RIVER'!P28,"="&amp;$P$2))+(COUNTIF('Round 2 - RIVER'!Q28,"="&amp;$Q$2))+(COUNTIF('Round 2 - RIVER'!R28,"="&amp;$R$2))+(COUNTIF('Round 2 - RIVER'!S28,"="&amp;$S$2))+(COUNTIF('Round 2 - RIVER'!T28,"="&amp;$T$2))</f>
        <v>0</v>
      </c>
      <c r="M31" s="93">
        <f>SUM(COUNTIF('Round 2 - RIVER'!B28,"="&amp;$B$2+1))+(COUNTIF('Round 2 - RIVER'!C28,"="&amp;$C$2+1))+(COUNTIF('Round 2 - RIVER'!D28,"="&amp;$D$2+1))+(COUNTIF('Round 2 - RIVER'!E28,"="&amp;$E$2+1))+(COUNTIF('Round 2 - RIVER'!F28,"="&amp;$F$2+1))+(COUNTIF('Round 2 - RIVER'!G28,"="&amp;$G$2+1))+(COUNTIF('Round 2 - RIVER'!H28,"="&amp;$H$2+1))+(COUNTIF('Round 2 - RIVER'!I28,"="&amp;$I$2+1))+(COUNTIF('Round 2 - RIVER'!J28,"="&amp;$J$2+1))+(COUNTIF('Round 2 - RIVER'!L28,"="&amp;$L$2+1))+(COUNTIF('Round 2 - RIVER'!M28,"="&amp;$M$2+1))+(COUNTIF('Round 2 - RIVER'!N28,"="&amp;$N$2+1))+(COUNTIF('Round 2 - RIVER'!O28,"="&amp;$O$2+1))+(COUNTIF('Round 2 - RIVER'!P28,"="&amp;$P$2+1))+(COUNTIF('Round 2 - RIVER'!Q28,"="&amp;$Q$2+1))+(COUNTIF('Round 2 - RIVER'!R28,"="&amp;$R$2+1))+(COUNTIF('Round 2 - RIVER'!S28,"="&amp;$S$2+1))+(COUNTIF('Round 2 - RIVER'!T28,"="&amp;$T$2+1))</f>
        <v>0</v>
      </c>
      <c r="N31" s="93">
        <f>SUM(COUNTIF('Round 2 - RIVER'!B28,"="&amp;$B$2+2))+(COUNTIF('Round 2 - RIVER'!C28,"="&amp;$C$2+2))+(COUNTIF('Round 2 - RIVER'!D28,"="&amp;$D$2+2))+(COUNTIF('Round 2 - RIVER'!E28,"="&amp;$E$2+2))+(COUNTIF('Round 2 - RIVER'!F28,"="&amp;$F$2+2))+(COUNTIF('Round 2 - RIVER'!G28,"="&amp;$G$2+2))+(COUNTIF('Round 2 - RIVER'!H28,"="&amp;$H$2+2))+(COUNTIF('Round 2 - RIVER'!I28,"="&amp;$I$2+2))+(COUNTIF('Round 2 - RIVER'!J28,"="&amp;$J$2+2))+(COUNTIF('Round 2 - RIVER'!L28,"="&amp;$L$2+2))+(COUNTIF('Round 2 - RIVER'!M28,"="&amp;$M$2+2))+(COUNTIF('Round 2 - RIVER'!N28,"="&amp;$N$2+2))+(COUNTIF('Round 2 - RIVER'!O28,"="&amp;$O$2+2))+(COUNTIF('Round 2 - RIVER'!P28,"="&amp;$P$2+2))+(COUNTIF('Round 2 - RIVER'!Q28,"="&amp;$Q$2+2))+(COUNTIF('Round 2 - RIVER'!R28,"="&amp;$R$2+2))+(COUNTIF('Round 2 - RIVER'!S28,"="&amp;$S$2+2))+(COUNTIF('Round 2 - RIVER'!T28,"="&amp;$T$2+2))</f>
        <v>0</v>
      </c>
      <c r="O31" s="93">
        <f>SUM(COUNTIF('Round 2 - RIVER'!B28,"&gt;"&amp;$B$2+2.1))+(COUNTIF('Round 2 - RIVER'!C28,"&gt;"&amp;$C$2+2.1))+(COUNTIF('Round 2 - RIVER'!D28,"&gt;"&amp;$D$2+2.1))+(COUNTIF('Round 2 - RIVER'!E28,"&gt;"&amp;$E$2+2.1))+(COUNTIF('Round 2 - RIVER'!F28,"&gt;"&amp;$F$2+2.1))+(COUNTIF('Round 2 - RIVER'!G28,"&gt;"&amp;$G$2+2.1))+(COUNTIF('Round 2 - RIVER'!H28,"&gt;"&amp;$H$2+2.1))+(COUNTIF('Round 2 - RIVER'!I28,"&gt;"&amp;$I$2+2.1))+(COUNTIF('Round 2 - RIVER'!J28,"&gt;"&amp;$J$2+2.1))+(COUNTIF('Round 2 - RIVER'!L28,"&gt;"&amp;$L$2+2.1))+(COUNTIF('Round 2 - RIVER'!M28,"&gt;"&amp;$M$2+2.1))+(COUNTIF('Round 2 - RIVER'!N28,"&gt;"&amp;$N$2+2.1))+(COUNTIF('Round 2 - RIVER'!O28,"&gt;"&amp;$O$2+2.1))+(COUNTIF('Round 2 - RIVER'!P28,"&gt;"&amp;$P$2+2.1))+(COUNTIF('Round 2 - RIVER'!Q28,"&gt;"&amp;$Q$2+2.1))+(COUNTIF('Round 2 - RIVER'!R28,"&gt;"&amp;$R$2+2.1))+(COUNTIF('Round 2 - RIVER'!S28,"&gt;"&amp;$S$2+2.1))+(COUNTIF('Round 2 - RIVER'!T28,"&gt;"&amp;$T$2+2.1))</f>
        <v>0</v>
      </c>
      <c r="Q31" s="92"/>
      <c r="R31" s="93"/>
      <c r="S31" s="93"/>
      <c r="T31" s="93"/>
      <c r="U31" s="93"/>
      <c r="V31" s="93"/>
      <c r="X31" s="92">
        <f t="shared" si="23"/>
        <v>0</v>
      </c>
      <c r="Y31" s="93">
        <f t="shared" si="22"/>
        <v>0</v>
      </c>
      <c r="Z31" s="93">
        <f t="shared" si="22"/>
        <v>0</v>
      </c>
      <c r="AA31" s="93">
        <f t="shared" si="22"/>
        <v>0</v>
      </c>
      <c r="AB31" s="93">
        <f t="shared" si="22"/>
        <v>0</v>
      </c>
      <c r="AC31" s="93">
        <f t="shared" si="22"/>
        <v>0</v>
      </c>
    </row>
    <row r="32" spans="1:29" x14ac:dyDescent="0.2">
      <c r="A32" s="33" t="str">
        <f>'Players by Team'!S5</f>
        <v>Avery Hudson</v>
      </c>
      <c r="B32" s="91"/>
      <c r="C32" s="99">
        <f>SUM(COUNTIF('Round 1 - HILLS'!B29,"&lt;"&amp;$B$3-1.9))+(COUNTIF('Round 1 - HILLS'!C29,"&lt;"&amp;$C$3-1.9))+(COUNTIF('Round 1 - HILLS'!D29,"&lt;"&amp;$D$3-1.9))+(COUNTIF('Round 1 - HILLS'!E29,"&lt;"&amp;$E$3-1.9))+(COUNTIF('Round 1 - HILLS'!F29,"&lt;"&amp;$F$3-1.9))+(COUNTIF('Round 1 - HILLS'!G29,"&lt;"&amp;$G$3-1.9))+(COUNTIF('Round 1 - HILLS'!H29,"&lt;"&amp;$H$3-1.9))+(COUNTIF('Round 1 - HILLS'!I29,"&lt;"&amp;$I$3-1.9))+(COUNTIF('Round 1 - HILLS'!J29,"&lt;"&amp;$J$3-1.9))+(COUNTIF('Round 1 - HILLS'!L29,"&lt;"&amp;$L$3-1.9))+(COUNTIF('Round 1 - HILLS'!M29,"&lt;"&amp;$M$3-1.9))+(COUNTIF('Round 1 - HILLS'!N29,"&lt;"&amp;$N$3-1.9))+(COUNTIF('Round 1 - HILLS'!O29,"&lt;"&amp;$O$3-1.9))+(COUNTIF('Round 1 - HILLS'!P29,"&lt;"&amp;$P$3-1.9))+(COUNTIF('Round 1 - HILLS'!Q29,"&lt;"&amp;$Q$3-1.9))+(COUNTIF('Round 1 - HILLS'!R29,"&lt;"&amp;$R$3-1.9))+(COUNTIF('Round 1 - HILLS'!S29,"&lt;"&amp;$S$3-1.9))+(COUNTIF('Round 1 - HILLS'!T29,"&lt;"&amp;$T$3-1.9))</f>
        <v>0</v>
      </c>
      <c r="D32" s="100">
        <f>SUM(COUNTIF('Round 1 - HILLS'!B29,"="&amp;$B$3-1))+(COUNTIF('Round 1 - HILLS'!C29,"="&amp;$C$3-1))+(COUNTIF('Round 1 - HILLS'!D29,"="&amp;$D$3-1))+(COUNTIF('Round 1 - HILLS'!E29,"="&amp;$E$3-1))+(COUNTIF('Round 1 - HILLS'!F29,"="&amp;$F$3-1))+(COUNTIF('Round 1 - HILLS'!G29,"="&amp;$G$3-1))+(COUNTIF('Round 1 - HILLS'!H29,"="&amp;$H$3-1))+(COUNTIF('Round 1 - HILLS'!I29,"="&amp;$I$3-1))+(COUNTIF('Round 1 - HILLS'!J29,"="&amp;$J$3-1))+(COUNTIF('Round 1 - HILLS'!L29,"="&amp;$L$3-1))+(COUNTIF('Round 1 - HILLS'!M29,"="&amp;$M$3-1))+(COUNTIF('Round 1 - HILLS'!N29,"="&amp;$N$3-1))+(COUNTIF('Round 1 - HILLS'!O29,"="&amp;$O$3-1))+(COUNTIF('Round 1 - HILLS'!P29,"="&amp;$P$3-1))+(COUNTIF('Round 1 - HILLS'!Q29,"="&amp;$Q$3-1))+(COUNTIF('Round 1 - HILLS'!R29,"="&amp;$R$3-1))+(COUNTIF('Round 1 - HILLS'!S29,"="&amp;$S$3-1))+(COUNTIF('Round 1 - HILLS'!T29,"="&amp;$T$3-1))</f>
        <v>0</v>
      </c>
      <c r="E32" s="100">
        <f>SUM(COUNTIF('Round 1 - HILLS'!B29,"="&amp;$B$3))+(COUNTIF('Round 1 - HILLS'!C29,"="&amp;$C$3))+(COUNTIF('Round 1 - HILLS'!D29,"="&amp;$D$3))+(COUNTIF('Round 1 - HILLS'!E29,"="&amp;$E$3))+(COUNTIF('Round 1 - HILLS'!F29,"="&amp;$F$3))+(COUNTIF('Round 1 - HILLS'!G29,"="&amp;$G$3))+(COUNTIF('Round 1 - HILLS'!H29,"="&amp;$H$3))+(COUNTIF('Round 1 - HILLS'!I29,"="&amp;$I$3))+(COUNTIF('Round 1 - HILLS'!J29,"="&amp;$J$3))+(COUNTIF('Round 1 - HILLS'!L29,"="&amp;$L$3))+(COUNTIF('Round 1 - HILLS'!M29,"="&amp;$M$3))+(COUNTIF('Round 1 - HILLS'!N29,"="&amp;$N$3))+(COUNTIF('Round 1 - HILLS'!O29,"="&amp;$O$3))+(COUNTIF('Round 1 - HILLS'!P29,"="&amp;$P$3))+(COUNTIF('Round 1 - HILLS'!Q29,"="&amp;$Q$3))+(COUNTIF('Round 1 - HILLS'!R29,"="&amp;$R$3))+(COUNTIF('Round 1 - HILLS'!S29,"="&amp;$S$3))+(COUNTIF('Round 1 - HILLS'!T29,"="&amp;$T$3))</f>
        <v>0</v>
      </c>
      <c r="F32" s="100">
        <f>SUM(COUNTIF('Round 1 - HILLS'!B29,"="&amp;$B$3+1))+(COUNTIF('Round 1 - HILLS'!C29,"="&amp;$C$3+1))+(COUNTIF('Round 1 - HILLS'!D29,"="&amp;$D$3+1))+(COUNTIF('Round 1 - HILLS'!E29,"="&amp;$E$3+1))+(COUNTIF('Round 1 - HILLS'!F29,"="&amp;$F$3+1))+(COUNTIF('Round 1 - HILLS'!G29,"="&amp;$G$3+1))+(COUNTIF('Round 1 - HILLS'!H29,"="&amp;$H$3+1))+(COUNTIF('Round 1 - HILLS'!I29,"="&amp;$I$3+1))+(COUNTIF('Round 1 - HILLS'!J29,"="&amp;$J$3+1))+(COUNTIF('Round 1 - HILLS'!L29,"="&amp;$L$3+1))+(COUNTIF('Round 1 - HILLS'!M29,"="&amp;$M$3+1))+(COUNTIF('Round 1 - HILLS'!N29,"="&amp;$N$3+1))+(COUNTIF('Round 1 - HILLS'!O29,"="&amp;$O$3+1))+(COUNTIF('Round 1 - HILLS'!P29,"="&amp;$P$3+1))+(COUNTIF('Round 1 - HILLS'!Q29,"="&amp;$Q$3+1))+(COUNTIF('Round 1 - HILLS'!R29,"="&amp;$R$3+1))+(COUNTIF('Round 1 - HILLS'!S29,"="&amp;$S$3+1))+(COUNTIF('Round 1 - HILLS'!T29,"="&amp;$T$3+1))</f>
        <v>0</v>
      </c>
      <c r="G32" s="100">
        <f>SUM(COUNTIF('Round 1 - HILLS'!B29,"="&amp;$B$3+2))+(COUNTIF('Round 1 - HILLS'!C29,"="&amp;$C$3+2))+(COUNTIF('Round 1 - HILLS'!D29,"="&amp;$D$3+2))+(COUNTIF('Round 1 - HILLS'!E29,"="&amp;$E$3+2))+(COUNTIF('Round 1 - HILLS'!F29,"="&amp;$F$3+2))+(COUNTIF('Round 1 - HILLS'!G29,"="&amp;$G$3+2))+(COUNTIF('Round 1 - HILLS'!H29,"="&amp;$H$3+2))+(COUNTIF('Round 1 - HILLS'!I29,"="&amp;$I$3+2))+(COUNTIF('Round 1 - HILLS'!J29,"="&amp;$J$3+2))+(COUNTIF('Round 1 - HILLS'!L29,"="&amp;$L$3+2))+(COUNTIF('Round 1 - HILLS'!M29,"="&amp;$M$3+2))+(COUNTIF('Round 1 - HILLS'!N29,"="&amp;$N$3+2))+(COUNTIF('Round 1 - HILLS'!O29,"="&amp;$O$3+2))+(COUNTIF('Round 1 - HILLS'!P29,"="&amp;$P$3+2))+(COUNTIF('Round 1 - HILLS'!Q29,"="&amp;$Q$3+2))+(COUNTIF('Round 1 - HILLS'!R29,"="&amp;$R$3+2))+(COUNTIF('Round 1 - HILLS'!S29,"="&amp;$S$3+2))+(COUNTIF('Round 1 - HILLS'!T29,"="&amp;$T$3+2))</f>
        <v>0</v>
      </c>
      <c r="H32" s="100">
        <f>SUM(COUNTIF('Round 1 - HILLS'!B29,"&gt;"&amp;$B$3+2.1))+(COUNTIF('Round 1 - HILLS'!C29,"&gt;"&amp;$C$3+2.1))+(COUNTIF('Round 1 - HILLS'!D29,"&gt;"&amp;$D$3+2.1))+(COUNTIF('Round 1 - HILLS'!E29,"&gt;"&amp;$E$3+2.1))+(COUNTIF('Round 1 - HILLS'!F29,"&gt;"&amp;$F$3+2.1))+(COUNTIF('Round 1 - HILLS'!G29,"&gt;"&amp;$G$3+2.1))+(COUNTIF('Round 1 - HILLS'!H29,"&gt;"&amp;$H$3+2.1))+(COUNTIF('Round 1 - HILLS'!I29,"&gt;"&amp;$I$3+2.1))+(COUNTIF('Round 1 - HILLS'!J29,"&gt;"&amp;$J$3+2.1))+(COUNTIF('Round 1 - HILLS'!L29,"&gt;"&amp;$L$3+2.1))+(COUNTIF('Round 1 - HILLS'!M29,"&gt;"&amp;$M$3+2.1))+(COUNTIF('Round 1 - HILLS'!N29,"&gt;"&amp;$N$3+2.1))+(COUNTIF('Round 1 - HILLS'!O29,"&gt;"&amp;$O$3+2.1))+(COUNTIF('Round 1 - HILLS'!P29,"&gt;"&amp;$P$3+2.1))+(COUNTIF('Round 1 - HILLS'!Q29,"&gt;"&amp;$Q$3+2.1))+(COUNTIF('Round 1 - HILLS'!R29,"&gt;"&amp;$R$3+2.1))+(COUNTIF('Round 1 - HILLS'!S29,"&gt;"&amp;$S$3+2.1))+(COUNTIF('Round 1 - HILLS'!T29,"&gt;"&amp;$T$3+2.1))</f>
        <v>0</v>
      </c>
      <c r="J32" s="99">
        <f>SUM(COUNTIF('Round 2 - RIVER'!B29,"&lt;"&amp;$B$2-1.9))+(COUNTIF('Round 2 - RIVER'!C29,"&lt;"&amp;$C$2-1.9))+(COUNTIF('Round 2 - RIVER'!D29,"&lt;"&amp;$D$2-1.9))+(COUNTIF('Round 2 - RIVER'!E29,"&lt;"&amp;$E$2-1.9))+(COUNTIF('Round 2 - RIVER'!F29,"&lt;"&amp;$F$2-1.9))+(COUNTIF('Round 2 - RIVER'!G29,"&lt;"&amp;$G$2-1.9))+(COUNTIF('Round 2 - RIVER'!H29,"&lt;"&amp;$H$2-1.9))+(COUNTIF('Round 2 - RIVER'!I29,"&lt;"&amp;$I$2-1.9))+(COUNTIF('Round 2 - RIVER'!J29,"&lt;"&amp;$J$2-1.9))+(COUNTIF('Round 2 - RIVER'!L29,"&lt;"&amp;$L$2-1.9))+(COUNTIF('Round 2 - RIVER'!M29,"&lt;"&amp;$M$2-1.9))+(COUNTIF('Round 2 - RIVER'!N29,"&lt;"&amp;$N$2-1.9))+(COUNTIF('Round 2 - RIVER'!O29,"&lt;"&amp;$O$2-1.9))+(COUNTIF('Round 2 - RIVER'!P29,"&lt;"&amp;$P$2-1.9))+(COUNTIF('Round 2 - RIVER'!Q29,"&lt;"&amp;$Q$2-1.9))+(COUNTIF('Round 2 - RIVER'!R29,"&lt;"&amp;$R$2-1.9))+(COUNTIF('Round 2 - RIVER'!S29,"&lt;"&amp;$S$2-1.9))+(COUNTIF('Round 2 - RIVER'!T29,"&lt;"&amp;$T$2-1.9))</f>
        <v>0</v>
      </c>
      <c r="K32" s="100">
        <f>SUM(COUNTIF('Round 2 - RIVER'!B29,"="&amp;$B$2-1))+(COUNTIF('Round 2 - RIVER'!C29,"="&amp;$C$2-1))+(COUNTIF('Round 2 - RIVER'!D29,"="&amp;$D$2-1))+(COUNTIF('Round 2 - RIVER'!E29,"="&amp;$E$2-1))+(COUNTIF('Round 2 - RIVER'!F29,"="&amp;$F$2-1))+(COUNTIF('Round 2 - RIVER'!G29,"="&amp;$G$2-1))+(COUNTIF('Round 2 - RIVER'!H29,"="&amp;$H$2-1))+(COUNTIF('Round 2 - RIVER'!I29,"="&amp;$I$2-1))+(COUNTIF('Round 2 - RIVER'!J29,"="&amp;$J$2-1))+(COUNTIF('Round 2 - RIVER'!L29,"="&amp;$L$2-1))+(COUNTIF('Round 2 - RIVER'!M29,"="&amp;$M$2-1))+(COUNTIF('Round 2 - RIVER'!N29,"="&amp;$N$2-1))+(COUNTIF('Round 2 - RIVER'!O29,"="&amp;$O$2-1))+(COUNTIF('Round 2 - RIVER'!P29,"="&amp;$P$2-1))+(COUNTIF('Round 2 - RIVER'!Q29,"="&amp;$Q$2-1))+(COUNTIF('Round 2 - RIVER'!R29,"="&amp;$R$2-1))+(COUNTIF('Round 2 - RIVER'!S29,"="&amp;$S$2-1))+(COUNTIF('Round 2 - RIVER'!T29,"="&amp;$T$2-1))</f>
        <v>0</v>
      </c>
      <c r="L32" s="100">
        <f>SUM(COUNTIF('Round 2 - RIVER'!B29,"="&amp;$B$2))+(COUNTIF('Round 2 - RIVER'!C29,"="&amp;$C$2))+(COUNTIF('Round 2 - RIVER'!D29,"="&amp;$D$2))+(COUNTIF('Round 2 - RIVER'!E29,"="&amp;$E$2))+(COUNTIF('Round 2 - RIVER'!F29,"="&amp;$F$2))+(COUNTIF('Round 2 - RIVER'!G29,"="&amp;$G$2))+(COUNTIF('Round 2 - RIVER'!H29,"="&amp;$H$2))+(COUNTIF('Round 2 - RIVER'!I29,"="&amp;$I$2))+(COUNTIF('Round 2 - RIVER'!J29,"="&amp;$J$2))+(COUNTIF('Round 2 - RIVER'!L29,"="&amp;$L$2))+(COUNTIF('Round 2 - RIVER'!M29,"="&amp;$M$2))+(COUNTIF('Round 2 - RIVER'!N29,"="&amp;$N$2))+(COUNTIF('Round 2 - RIVER'!O29,"="&amp;$O$2))+(COUNTIF('Round 2 - RIVER'!P29,"="&amp;$P$2))+(COUNTIF('Round 2 - RIVER'!Q29,"="&amp;$Q$2))+(COUNTIF('Round 2 - RIVER'!R29,"="&amp;$R$2))+(COUNTIF('Round 2 - RIVER'!S29,"="&amp;$S$2))+(COUNTIF('Round 2 - RIVER'!T29,"="&amp;$T$2))</f>
        <v>0</v>
      </c>
      <c r="M32" s="100">
        <f>SUM(COUNTIF('Round 2 - RIVER'!B29,"="&amp;$B$2+1))+(COUNTIF('Round 2 - RIVER'!C29,"="&amp;$C$2+1))+(COUNTIF('Round 2 - RIVER'!D29,"="&amp;$D$2+1))+(COUNTIF('Round 2 - RIVER'!E29,"="&amp;$E$2+1))+(COUNTIF('Round 2 - RIVER'!F29,"="&amp;$F$2+1))+(COUNTIF('Round 2 - RIVER'!G29,"="&amp;$G$2+1))+(COUNTIF('Round 2 - RIVER'!H29,"="&amp;$H$2+1))+(COUNTIF('Round 2 - RIVER'!I29,"="&amp;$I$2+1))+(COUNTIF('Round 2 - RIVER'!J29,"="&amp;$J$2+1))+(COUNTIF('Round 2 - RIVER'!L29,"="&amp;$L$2+1))+(COUNTIF('Round 2 - RIVER'!M29,"="&amp;$M$2+1))+(COUNTIF('Round 2 - RIVER'!N29,"="&amp;$N$2+1))+(COUNTIF('Round 2 - RIVER'!O29,"="&amp;$O$2+1))+(COUNTIF('Round 2 - RIVER'!P29,"="&amp;$P$2+1))+(COUNTIF('Round 2 - RIVER'!Q29,"="&amp;$Q$2+1))+(COUNTIF('Round 2 - RIVER'!R29,"="&amp;$R$2+1))+(COUNTIF('Round 2 - RIVER'!S29,"="&amp;$S$2+1))+(COUNTIF('Round 2 - RIVER'!T29,"="&amp;$T$2+1))</f>
        <v>0</v>
      </c>
      <c r="N32" s="100">
        <f>SUM(COUNTIF('Round 2 - RIVER'!B29,"="&amp;$B$2+2))+(COUNTIF('Round 2 - RIVER'!C29,"="&amp;$C$2+2))+(COUNTIF('Round 2 - RIVER'!D29,"="&amp;$D$2+2))+(COUNTIF('Round 2 - RIVER'!E29,"="&amp;$E$2+2))+(COUNTIF('Round 2 - RIVER'!F29,"="&amp;$F$2+2))+(COUNTIF('Round 2 - RIVER'!G29,"="&amp;$G$2+2))+(COUNTIF('Round 2 - RIVER'!H29,"="&amp;$H$2+2))+(COUNTIF('Round 2 - RIVER'!I29,"="&amp;$I$2+2))+(COUNTIF('Round 2 - RIVER'!J29,"="&amp;$J$2+2))+(COUNTIF('Round 2 - RIVER'!L29,"="&amp;$L$2+2))+(COUNTIF('Round 2 - RIVER'!M29,"="&amp;$M$2+2))+(COUNTIF('Round 2 - RIVER'!N29,"="&amp;$N$2+2))+(COUNTIF('Round 2 - RIVER'!O29,"="&amp;$O$2+2))+(COUNTIF('Round 2 - RIVER'!P29,"="&amp;$P$2+2))+(COUNTIF('Round 2 - RIVER'!Q29,"="&amp;$Q$2+2))+(COUNTIF('Round 2 - RIVER'!R29,"="&amp;$R$2+2))+(COUNTIF('Round 2 - RIVER'!S29,"="&amp;$S$2+2))+(COUNTIF('Round 2 - RIVER'!T29,"="&amp;$T$2+2))</f>
        <v>0</v>
      </c>
      <c r="O32" s="100">
        <f>SUM(COUNTIF('Round 2 - RIVER'!B29,"&gt;"&amp;$B$2+2.1))+(COUNTIF('Round 2 - RIVER'!C29,"&gt;"&amp;$C$2+2.1))+(COUNTIF('Round 2 - RIVER'!D29,"&gt;"&amp;$D$2+2.1))+(COUNTIF('Round 2 - RIVER'!E29,"&gt;"&amp;$E$2+2.1))+(COUNTIF('Round 2 - RIVER'!F29,"&gt;"&amp;$F$2+2.1))+(COUNTIF('Round 2 - RIVER'!G29,"&gt;"&amp;$G$2+2.1))+(COUNTIF('Round 2 - RIVER'!H29,"&gt;"&amp;$H$2+2.1))+(COUNTIF('Round 2 - RIVER'!I29,"&gt;"&amp;$I$2+2.1))+(COUNTIF('Round 2 - RIVER'!J29,"&gt;"&amp;$J$2+2.1))+(COUNTIF('Round 2 - RIVER'!L29,"&gt;"&amp;$L$2+2.1))+(COUNTIF('Round 2 - RIVER'!M29,"&gt;"&amp;$M$2+2.1))+(COUNTIF('Round 2 - RIVER'!N29,"&gt;"&amp;$N$2+2.1))+(COUNTIF('Round 2 - RIVER'!O29,"&gt;"&amp;$O$2+2.1))+(COUNTIF('Round 2 - RIVER'!P29,"&gt;"&amp;$P$2+2.1))+(COUNTIF('Round 2 - RIVER'!Q29,"&gt;"&amp;$Q$2+2.1))+(COUNTIF('Round 2 - RIVER'!R29,"&gt;"&amp;$R$2+2.1))+(COUNTIF('Round 2 - RIVER'!S29,"&gt;"&amp;$S$2+2.1))+(COUNTIF('Round 2 - RIVER'!T29,"&gt;"&amp;$T$2+2.1))</f>
        <v>0</v>
      </c>
      <c r="Q32" s="94"/>
      <c r="R32" s="94"/>
      <c r="S32" s="94"/>
      <c r="T32" s="94"/>
      <c r="U32" s="94"/>
      <c r="V32" s="94"/>
      <c r="X32" s="99">
        <f t="shared" si="23"/>
        <v>0</v>
      </c>
      <c r="Y32" s="100">
        <f t="shared" si="22"/>
        <v>0</v>
      </c>
      <c r="Z32" s="100">
        <f t="shared" si="22"/>
        <v>0</v>
      </c>
      <c r="AA32" s="100">
        <f t="shared" si="22"/>
        <v>0</v>
      </c>
      <c r="AB32" s="100">
        <f t="shared" si="22"/>
        <v>0</v>
      </c>
      <c r="AC32" s="100">
        <f t="shared" si="22"/>
        <v>0</v>
      </c>
    </row>
    <row r="33" spans="1:29" x14ac:dyDescent="0.2">
      <c r="A33" s="33" t="str">
        <f>'Players by Team'!S6</f>
        <v>Kylee Demetro</v>
      </c>
      <c r="B33" s="91"/>
      <c r="C33" s="92">
        <f>SUM(COUNTIF('Round 1 - HILLS'!B30,"&lt;"&amp;$B$3-1.9))+(COUNTIF('Round 1 - HILLS'!C30,"&lt;"&amp;$C$3-1.9))+(COUNTIF('Round 1 - HILLS'!D30,"&lt;"&amp;$D$3-1.9))+(COUNTIF('Round 1 - HILLS'!E30,"&lt;"&amp;$E$3-1.9))+(COUNTIF('Round 1 - HILLS'!F30,"&lt;"&amp;$F$3-1.9))+(COUNTIF('Round 1 - HILLS'!G30,"&lt;"&amp;$G$3-1.9))+(COUNTIF('Round 1 - HILLS'!H30,"&lt;"&amp;$H$3-1.9))+(COUNTIF('Round 1 - HILLS'!I30,"&lt;"&amp;$I$3-1.9))+(COUNTIF('Round 1 - HILLS'!J30,"&lt;"&amp;$J$3-1.9))+(COUNTIF('Round 1 - HILLS'!L30,"&lt;"&amp;$L$3-1.9))+(COUNTIF('Round 1 - HILLS'!M30,"&lt;"&amp;$M$3-1.9))+(COUNTIF('Round 1 - HILLS'!N30,"&lt;"&amp;$N$3-1.9))+(COUNTIF('Round 1 - HILLS'!O30,"&lt;"&amp;$O$3-1.9))+(COUNTIF('Round 1 - HILLS'!P30,"&lt;"&amp;$P$3-1.9))+(COUNTIF('Round 1 - HILLS'!Q30,"&lt;"&amp;$Q$3-1.9))+(COUNTIF('Round 1 - HILLS'!R30,"&lt;"&amp;$R$3-1.9))+(COUNTIF('Round 1 - HILLS'!S30,"&lt;"&amp;$S$3-1.9))+(COUNTIF('Round 1 - HILLS'!T30,"&lt;"&amp;$T$3-1.9))</f>
        <v>0</v>
      </c>
      <c r="D33" s="93">
        <f>SUM(COUNTIF('Round 1 - HILLS'!B30,"="&amp;$B$3-1))+(COUNTIF('Round 1 - HILLS'!C30,"="&amp;$C$3-1))+(COUNTIF('Round 1 - HILLS'!D30,"="&amp;$D$3-1))+(COUNTIF('Round 1 - HILLS'!E30,"="&amp;$E$3-1))+(COUNTIF('Round 1 - HILLS'!F30,"="&amp;$F$3-1))+(COUNTIF('Round 1 - HILLS'!G30,"="&amp;$G$3-1))+(COUNTIF('Round 1 - HILLS'!H30,"="&amp;$H$3-1))+(COUNTIF('Round 1 - HILLS'!I30,"="&amp;$I$3-1))+(COUNTIF('Round 1 - HILLS'!J30,"="&amp;$J$3-1))+(COUNTIF('Round 1 - HILLS'!L30,"="&amp;$L$3-1))+(COUNTIF('Round 1 - HILLS'!M30,"="&amp;$M$3-1))+(COUNTIF('Round 1 - HILLS'!N30,"="&amp;$N$3-1))+(COUNTIF('Round 1 - HILLS'!O30,"="&amp;$O$3-1))+(COUNTIF('Round 1 - HILLS'!P30,"="&amp;$P$3-1))+(COUNTIF('Round 1 - HILLS'!Q30,"="&amp;$Q$3-1))+(COUNTIF('Round 1 - HILLS'!R30,"="&amp;$R$3-1))+(COUNTIF('Round 1 - HILLS'!S30,"="&amp;$S$3-1))+(COUNTIF('Round 1 - HILLS'!T30,"="&amp;$T$3-1))</f>
        <v>0</v>
      </c>
      <c r="E33" s="93">
        <f>SUM(COUNTIF('Round 1 - HILLS'!B30,"="&amp;$B$3))+(COUNTIF('Round 1 - HILLS'!C30,"="&amp;$C$3))+(COUNTIF('Round 1 - HILLS'!D30,"="&amp;$D$3))+(COUNTIF('Round 1 - HILLS'!E30,"="&amp;$E$3))+(COUNTIF('Round 1 - HILLS'!F30,"="&amp;$F$3))+(COUNTIF('Round 1 - HILLS'!G30,"="&amp;$G$3))+(COUNTIF('Round 1 - HILLS'!H30,"="&amp;$H$3))+(COUNTIF('Round 1 - HILLS'!I30,"="&amp;$I$3))+(COUNTIF('Round 1 - HILLS'!J30,"="&amp;$J$3))+(COUNTIF('Round 1 - HILLS'!L30,"="&amp;$L$3))+(COUNTIF('Round 1 - HILLS'!M30,"="&amp;$M$3))+(COUNTIF('Round 1 - HILLS'!N30,"="&amp;$N$3))+(COUNTIF('Round 1 - HILLS'!O30,"="&amp;$O$3))+(COUNTIF('Round 1 - HILLS'!P30,"="&amp;$P$3))+(COUNTIF('Round 1 - HILLS'!Q30,"="&amp;$Q$3))+(COUNTIF('Round 1 - HILLS'!R30,"="&amp;$R$3))+(COUNTIF('Round 1 - HILLS'!S30,"="&amp;$S$3))+(COUNTIF('Round 1 - HILLS'!T30,"="&amp;$T$3))</f>
        <v>0</v>
      </c>
      <c r="F33" s="93">
        <f>SUM(COUNTIF('Round 1 - HILLS'!B30,"="&amp;$B$3+1))+(COUNTIF('Round 1 - HILLS'!C30,"="&amp;$C$3+1))+(COUNTIF('Round 1 - HILLS'!D30,"="&amp;$D$3+1))+(COUNTIF('Round 1 - HILLS'!E30,"="&amp;$E$3+1))+(COUNTIF('Round 1 - HILLS'!F30,"="&amp;$F$3+1))+(COUNTIF('Round 1 - HILLS'!G30,"="&amp;$G$3+1))+(COUNTIF('Round 1 - HILLS'!H30,"="&amp;$H$3+1))+(COUNTIF('Round 1 - HILLS'!I30,"="&amp;$I$3+1))+(COUNTIF('Round 1 - HILLS'!J30,"="&amp;$J$3+1))+(COUNTIF('Round 1 - HILLS'!L30,"="&amp;$L$3+1))+(COUNTIF('Round 1 - HILLS'!M30,"="&amp;$M$3+1))+(COUNTIF('Round 1 - HILLS'!N30,"="&amp;$N$3+1))+(COUNTIF('Round 1 - HILLS'!O30,"="&amp;$O$3+1))+(COUNTIF('Round 1 - HILLS'!P30,"="&amp;$P$3+1))+(COUNTIF('Round 1 - HILLS'!Q30,"="&amp;$Q$3+1))+(COUNTIF('Round 1 - HILLS'!R30,"="&amp;$R$3+1))+(COUNTIF('Round 1 - HILLS'!S30,"="&amp;$S$3+1))+(COUNTIF('Round 1 - HILLS'!T30,"="&amp;$T$3+1))</f>
        <v>0</v>
      </c>
      <c r="G33" s="93">
        <f>SUM(COUNTIF('Round 1 - HILLS'!B30,"="&amp;$B$3+2))+(COUNTIF('Round 1 - HILLS'!C30,"="&amp;$C$3+2))+(COUNTIF('Round 1 - HILLS'!D30,"="&amp;$D$3+2))+(COUNTIF('Round 1 - HILLS'!E30,"="&amp;$E$3+2))+(COUNTIF('Round 1 - HILLS'!F30,"="&amp;$F$3+2))+(COUNTIF('Round 1 - HILLS'!G30,"="&amp;$G$3+2))+(COUNTIF('Round 1 - HILLS'!H30,"="&amp;$H$3+2))+(COUNTIF('Round 1 - HILLS'!I30,"="&amp;$I$3+2))+(COUNTIF('Round 1 - HILLS'!J30,"="&amp;$J$3+2))+(COUNTIF('Round 1 - HILLS'!L30,"="&amp;$L$3+2))+(COUNTIF('Round 1 - HILLS'!M30,"="&amp;$M$3+2))+(COUNTIF('Round 1 - HILLS'!N30,"="&amp;$N$3+2))+(COUNTIF('Round 1 - HILLS'!O30,"="&amp;$O$3+2))+(COUNTIF('Round 1 - HILLS'!P30,"="&amp;$P$3+2))+(COUNTIF('Round 1 - HILLS'!Q30,"="&amp;$Q$3+2))+(COUNTIF('Round 1 - HILLS'!R30,"="&amp;$R$3+2))+(COUNTIF('Round 1 - HILLS'!S30,"="&amp;$S$3+2))+(COUNTIF('Round 1 - HILLS'!T30,"="&amp;$T$3+2))</f>
        <v>0</v>
      </c>
      <c r="H33" s="93">
        <f>SUM(COUNTIF('Round 1 - HILLS'!B30,"&gt;"&amp;$B$3+2.1))+(COUNTIF('Round 1 - HILLS'!C30,"&gt;"&amp;$C$3+2.1))+(COUNTIF('Round 1 - HILLS'!D30,"&gt;"&amp;$D$3+2.1))+(COUNTIF('Round 1 - HILLS'!E30,"&gt;"&amp;$E$3+2.1))+(COUNTIF('Round 1 - HILLS'!F30,"&gt;"&amp;$F$3+2.1))+(COUNTIF('Round 1 - HILLS'!G30,"&gt;"&amp;$G$3+2.1))+(COUNTIF('Round 1 - HILLS'!H30,"&gt;"&amp;$H$3+2.1))+(COUNTIF('Round 1 - HILLS'!I30,"&gt;"&amp;$I$3+2.1))+(COUNTIF('Round 1 - HILLS'!J30,"&gt;"&amp;$J$3+2.1))+(COUNTIF('Round 1 - HILLS'!L30,"&gt;"&amp;$L$3+2.1))+(COUNTIF('Round 1 - HILLS'!M30,"&gt;"&amp;$M$3+2.1))+(COUNTIF('Round 1 - HILLS'!N30,"&gt;"&amp;$N$3+2.1))+(COUNTIF('Round 1 - HILLS'!O30,"&gt;"&amp;$O$3+2.1))+(COUNTIF('Round 1 - HILLS'!P30,"&gt;"&amp;$P$3+2.1))+(COUNTIF('Round 1 - HILLS'!Q30,"&gt;"&amp;$Q$3+2.1))+(COUNTIF('Round 1 - HILLS'!R30,"&gt;"&amp;$R$3+2.1))+(COUNTIF('Round 1 - HILLS'!S30,"&gt;"&amp;$S$3+2.1))+(COUNTIF('Round 1 - HILLS'!T30,"&gt;"&amp;$T$3+2.1))</f>
        <v>0</v>
      </c>
      <c r="J33" s="92">
        <f>SUM(COUNTIF('Round 2 - RIVER'!B30,"&lt;"&amp;$B$2-1.9))+(COUNTIF('Round 2 - RIVER'!C30,"&lt;"&amp;$C$2-1.9))+(COUNTIF('Round 2 - RIVER'!D30,"&lt;"&amp;$D$2-1.9))+(COUNTIF('Round 2 - RIVER'!E30,"&lt;"&amp;$E$2-1.9))+(COUNTIF('Round 2 - RIVER'!F30,"&lt;"&amp;$F$2-1.9))+(COUNTIF('Round 2 - RIVER'!G30,"&lt;"&amp;$G$2-1.9))+(COUNTIF('Round 2 - RIVER'!H30,"&lt;"&amp;$H$2-1.9))+(COUNTIF('Round 2 - RIVER'!I30,"&lt;"&amp;$I$2-1.9))+(COUNTIF('Round 2 - RIVER'!J30,"&lt;"&amp;$J$2-1.9))+(COUNTIF('Round 2 - RIVER'!L30,"&lt;"&amp;$L$2-1.9))+(COUNTIF('Round 2 - RIVER'!M30,"&lt;"&amp;$M$2-1.9))+(COUNTIF('Round 2 - RIVER'!N30,"&lt;"&amp;$N$2-1.9))+(COUNTIF('Round 2 - RIVER'!O30,"&lt;"&amp;$O$2-1.9))+(COUNTIF('Round 2 - RIVER'!P30,"&lt;"&amp;$P$2-1.9))+(COUNTIF('Round 2 - RIVER'!Q30,"&lt;"&amp;$Q$2-1.9))+(COUNTIF('Round 2 - RIVER'!R30,"&lt;"&amp;$R$2-1.9))+(COUNTIF('Round 2 - RIVER'!S30,"&lt;"&amp;$S$2-1.9))+(COUNTIF('Round 2 - RIVER'!T30,"&lt;"&amp;$T$2-1.9))</f>
        <v>0</v>
      </c>
      <c r="K33" s="93">
        <f>SUM(COUNTIF('Round 2 - RIVER'!B30,"="&amp;$B$2-1))+(COUNTIF('Round 2 - RIVER'!C30,"="&amp;$C$2-1))+(COUNTIF('Round 2 - RIVER'!D30,"="&amp;$D$2-1))+(COUNTIF('Round 2 - RIVER'!E30,"="&amp;$E$2-1))+(COUNTIF('Round 2 - RIVER'!F30,"="&amp;$F$2-1))+(COUNTIF('Round 2 - RIVER'!G30,"="&amp;$G$2-1))+(COUNTIF('Round 2 - RIVER'!H30,"="&amp;$H$2-1))+(COUNTIF('Round 2 - RIVER'!I30,"="&amp;$I$2-1))+(COUNTIF('Round 2 - RIVER'!J30,"="&amp;$J$2-1))+(COUNTIF('Round 2 - RIVER'!L30,"="&amp;$L$2-1))+(COUNTIF('Round 2 - RIVER'!M30,"="&amp;$M$2-1))+(COUNTIF('Round 2 - RIVER'!N30,"="&amp;$N$2-1))+(COUNTIF('Round 2 - RIVER'!O30,"="&amp;$O$2-1))+(COUNTIF('Round 2 - RIVER'!P30,"="&amp;$P$2-1))+(COUNTIF('Round 2 - RIVER'!Q30,"="&amp;$Q$2-1))+(COUNTIF('Round 2 - RIVER'!R30,"="&amp;$R$2-1))+(COUNTIF('Round 2 - RIVER'!S30,"="&amp;$S$2-1))+(COUNTIF('Round 2 - RIVER'!T30,"="&amp;$T$2-1))</f>
        <v>0</v>
      </c>
      <c r="L33" s="93">
        <f>SUM(COUNTIF('Round 2 - RIVER'!B30,"="&amp;$B$2))+(COUNTIF('Round 2 - RIVER'!C30,"="&amp;$C$2))+(COUNTIF('Round 2 - RIVER'!D30,"="&amp;$D$2))+(COUNTIF('Round 2 - RIVER'!E30,"="&amp;$E$2))+(COUNTIF('Round 2 - RIVER'!F30,"="&amp;$F$2))+(COUNTIF('Round 2 - RIVER'!G30,"="&amp;$G$2))+(COUNTIF('Round 2 - RIVER'!H30,"="&amp;$H$2))+(COUNTIF('Round 2 - RIVER'!I30,"="&amp;$I$2))+(COUNTIF('Round 2 - RIVER'!J30,"="&amp;$J$2))+(COUNTIF('Round 2 - RIVER'!L30,"="&amp;$L$2))+(COUNTIF('Round 2 - RIVER'!M30,"="&amp;$M$2))+(COUNTIF('Round 2 - RIVER'!N30,"="&amp;$N$2))+(COUNTIF('Round 2 - RIVER'!O30,"="&amp;$O$2))+(COUNTIF('Round 2 - RIVER'!P30,"="&amp;$P$2))+(COUNTIF('Round 2 - RIVER'!Q30,"="&amp;$Q$2))+(COUNTIF('Round 2 - RIVER'!R30,"="&amp;$R$2))+(COUNTIF('Round 2 - RIVER'!S30,"="&amp;$S$2))+(COUNTIF('Round 2 - RIVER'!T30,"="&amp;$T$2))</f>
        <v>0</v>
      </c>
      <c r="M33" s="93">
        <f>SUM(COUNTIF('Round 2 - RIVER'!B30,"="&amp;$B$2+1))+(COUNTIF('Round 2 - RIVER'!C30,"="&amp;$C$2+1))+(COUNTIF('Round 2 - RIVER'!D30,"="&amp;$D$2+1))+(COUNTIF('Round 2 - RIVER'!E30,"="&amp;$E$2+1))+(COUNTIF('Round 2 - RIVER'!F30,"="&amp;$F$2+1))+(COUNTIF('Round 2 - RIVER'!G30,"="&amp;$G$2+1))+(COUNTIF('Round 2 - RIVER'!H30,"="&amp;$H$2+1))+(COUNTIF('Round 2 - RIVER'!I30,"="&amp;$I$2+1))+(COUNTIF('Round 2 - RIVER'!J30,"="&amp;$J$2+1))+(COUNTIF('Round 2 - RIVER'!L30,"="&amp;$L$2+1))+(COUNTIF('Round 2 - RIVER'!M30,"="&amp;$M$2+1))+(COUNTIF('Round 2 - RIVER'!N30,"="&amp;$N$2+1))+(COUNTIF('Round 2 - RIVER'!O30,"="&amp;$O$2+1))+(COUNTIF('Round 2 - RIVER'!P30,"="&amp;$P$2+1))+(COUNTIF('Round 2 - RIVER'!Q30,"="&amp;$Q$2+1))+(COUNTIF('Round 2 - RIVER'!R30,"="&amp;$R$2+1))+(COUNTIF('Round 2 - RIVER'!S30,"="&amp;$S$2+1))+(COUNTIF('Round 2 - RIVER'!T30,"="&amp;$T$2+1))</f>
        <v>0</v>
      </c>
      <c r="N33" s="93">
        <f>SUM(COUNTIF('Round 2 - RIVER'!B30,"="&amp;$B$2+2))+(COUNTIF('Round 2 - RIVER'!C30,"="&amp;$C$2+2))+(COUNTIF('Round 2 - RIVER'!D30,"="&amp;$D$2+2))+(COUNTIF('Round 2 - RIVER'!E30,"="&amp;$E$2+2))+(COUNTIF('Round 2 - RIVER'!F30,"="&amp;$F$2+2))+(COUNTIF('Round 2 - RIVER'!G30,"="&amp;$G$2+2))+(COUNTIF('Round 2 - RIVER'!H30,"="&amp;$H$2+2))+(COUNTIF('Round 2 - RIVER'!I30,"="&amp;$I$2+2))+(COUNTIF('Round 2 - RIVER'!J30,"="&amp;$J$2+2))+(COUNTIF('Round 2 - RIVER'!L30,"="&amp;$L$2+2))+(COUNTIF('Round 2 - RIVER'!M30,"="&amp;$M$2+2))+(COUNTIF('Round 2 - RIVER'!N30,"="&amp;$N$2+2))+(COUNTIF('Round 2 - RIVER'!O30,"="&amp;$O$2+2))+(COUNTIF('Round 2 - RIVER'!P30,"="&amp;$P$2+2))+(COUNTIF('Round 2 - RIVER'!Q30,"="&amp;$Q$2+2))+(COUNTIF('Round 2 - RIVER'!R30,"="&amp;$R$2+2))+(COUNTIF('Round 2 - RIVER'!S30,"="&amp;$S$2+2))+(COUNTIF('Round 2 - RIVER'!T30,"="&amp;$T$2+2))</f>
        <v>0</v>
      </c>
      <c r="O33" s="93">
        <f>SUM(COUNTIF('Round 2 - RIVER'!B30,"&gt;"&amp;$B$2+2.1))+(COUNTIF('Round 2 - RIVER'!C30,"&gt;"&amp;$C$2+2.1))+(COUNTIF('Round 2 - RIVER'!D30,"&gt;"&amp;$D$2+2.1))+(COUNTIF('Round 2 - RIVER'!E30,"&gt;"&amp;$E$2+2.1))+(COUNTIF('Round 2 - RIVER'!F30,"&gt;"&amp;$F$2+2.1))+(COUNTIF('Round 2 - RIVER'!G30,"&gt;"&amp;$G$2+2.1))+(COUNTIF('Round 2 - RIVER'!H30,"&gt;"&amp;$H$2+2.1))+(COUNTIF('Round 2 - RIVER'!I30,"&gt;"&amp;$I$2+2.1))+(COUNTIF('Round 2 - RIVER'!J30,"&gt;"&amp;$J$2+2.1))+(COUNTIF('Round 2 - RIVER'!L30,"&gt;"&amp;$L$2+2.1))+(COUNTIF('Round 2 - RIVER'!M30,"&gt;"&amp;$M$2+2.1))+(COUNTIF('Round 2 - RIVER'!N30,"&gt;"&amp;$N$2+2.1))+(COUNTIF('Round 2 - RIVER'!O30,"&gt;"&amp;$O$2+2.1))+(COUNTIF('Round 2 - RIVER'!P30,"&gt;"&amp;$P$2+2.1))+(COUNTIF('Round 2 - RIVER'!Q30,"&gt;"&amp;$Q$2+2.1))+(COUNTIF('Round 2 - RIVER'!R30,"&gt;"&amp;$R$2+2.1))+(COUNTIF('Round 2 - RIVER'!S30,"&gt;"&amp;$S$2+2.1))+(COUNTIF('Round 2 - RIVER'!T30,"&gt;"&amp;$T$2+2.1))</f>
        <v>0</v>
      </c>
      <c r="Q33" s="92"/>
      <c r="R33" s="93"/>
      <c r="S33" s="93"/>
      <c r="T33" s="93"/>
      <c r="U33" s="93"/>
      <c r="V33" s="93"/>
      <c r="X33" s="92">
        <f t="shared" si="23"/>
        <v>0</v>
      </c>
      <c r="Y33" s="93">
        <f t="shared" si="22"/>
        <v>0</v>
      </c>
      <c r="Z33" s="93">
        <f t="shared" si="22"/>
        <v>0</v>
      </c>
      <c r="AA33" s="93">
        <f t="shared" si="22"/>
        <v>0</v>
      </c>
      <c r="AB33" s="93">
        <f t="shared" si="22"/>
        <v>0</v>
      </c>
      <c r="AC33" s="93">
        <f t="shared" si="22"/>
        <v>0</v>
      </c>
    </row>
    <row r="34" spans="1:29" ht="15" customHeight="1" x14ac:dyDescent="0.2">
      <c r="X34" s="6"/>
      <c r="Y34" s="6"/>
      <c r="Z34" s="6"/>
      <c r="AA34" s="6"/>
      <c r="AB34" s="6"/>
      <c r="AC34" s="6"/>
    </row>
    <row r="35" spans="1:29" ht="15.75" x14ac:dyDescent="0.25">
      <c r="A35" s="108" t="str">
        <f>'Players by Team'!A9</f>
        <v>BYRON NELSON</v>
      </c>
      <c r="C35" s="90">
        <f t="shared" ref="C35:H35" si="24">SUM(C36:C40)</f>
        <v>0</v>
      </c>
      <c r="D35" s="90">
        <f t="shared" si="24"/>
        <v>0</v>
      </c>
      <c r="E35" s="90">
        <f t="shared" si="24"/>
        <v>0</v>
      </c>
      <c r="F35" s="90">
        <f t="shared" si="24"/>
        <v>0</v>
      </c>
      <c r="G35" s="90">
        <f t="shared" si="24"/>
        <v>0</v>
      </c>
      <c r="H35" s="90">
        <f t="shared" si="24"/>
        <v>0</v>
      </c>
      <c r="J35" s="90">
        <f t="shared" ref="J35:O35" si="25">SUM(J36:J40)</f>
        <v>0</v>
      </c>
      <c r="K35" s="90">
        <f t="shared" si="25"/>
        <v>0</v>
      </c>
      <c r="L35" s="90">
        <f t="shared" si="25"/>
        <v>0</v>
      </c>
      <c r="M35" s="90">
        <f t="shared" si="25"/>
        <v>0</v>
      </c>
      <c r="N35" s="90">
        <f t="shared" si="25"/>
        <v>0</v>
      </c>
      <c r="O35" s="90">
        <f t="shared" si="25"/>
        <v>0</v>
      </c>
      <c r="Q35" s="90">
        <f t="shared" ref="Q35:V35" si="26">SUM(Q36:Q40)</f>
        <v>0</v>
      </c>
      <c r="R35" s="90">
        <f t="shared" si="26"/>
        <v>0</v>
      </c>
      <c r="S35" s="90">
        <f t="shared" si="26"/>
        <v>0</v>
      </c>
      <c r="T35" s="90">
        <f t="shared" si="26"/>
        <v>0</v>
      </c>
      <c r="U35" s="90">
        <f t="shared" si="26"/>
        <v>0</v>
      </c>
      <c r="V35" s="90">
        <f t="shared" si="26"/>
        <v>0</v>
      </c>
      <c r="X35" s="90">
        <f t="shared" ref="X35:AC35" si="27">SUM(X36:X40)</f>
        <v>0</v>
      </c>
      <c r="Y35" s="90">
        <f t="shared" si="27"/>
        <v>0</v>
      </c>
      <c r="Z35" s="90">
        <f t="shared" si="27"/>
        <v>0</v>
      </c>
      <c r="AA35" s="90">
        <f t="shared" si="27"/>
        <v>0</v>
      </c>
      <c r="AB35" s="90">
        <f t="shared" si="27"/>
        <v>0</v>
      </c>
      <c r="AC35" s="90">
        <f t="shared" si="27"/>
        <v>0</v>
      </c>
    </row>
    <row r="36" spans="1:29" x14ac:dyDescent="0.2">
      <c r="A36" s="35" t="str">
        <f>'Players by Team'!A10</f>
        <v>Jordyn Arts</v>
      </c>
      <c r="B36" s="95"/>
      <c r="C36" s="99">
        <f>SUM(COUNTIF('Round 1 - HILLS'!B33,"&lt;"&amp;$B$3-1.9))+(COUNTIF('Round 1 - HILLS'!C33,"&lt;"&amp;$C$3-1.9))+(COUNTIF('Round 1 - HILLS'!D33,"&lt;"&amp;$D$3-1.9))+(COUNTIF('Round 1 - HILLS'!E33,"&lt;"&amp;$E$3-1.9))+(COUNTIF('Round 1 - HILLS'!F33,"&lt;"&amp;$F$3-1.9))+(COUNTIF('Round 1 - HILLS'!G33,"&lt;"&amp;$G$3-1.9))+(COUNTIF('Round 1 - HILLS'!H33,"&lt;"&amp;$H$3-1.9))+(COUNTIF('Round 1 - HILLS'!I33,"&lt;"&amp;$I$3-1.9))+(COUNTIF('Round 1 - HILLS'!J33,"&lt;"&amp;$J$3-1.9))+(COUNTIF('Round 1 - HILLS'!L33,"&lt;"&amp;$L$3-1.9))+(COUNTIF('Round 1 - HILLS'!M33,"&lt;"&amp;$M$3-1.9))+(COUNTIF('Round 1 - HILLS'!N33,"&lt;"&amp;$N$3-1.9))+(COUNTIF('Round 1 - HILLS'!O33,"&lt;"&amp;$O$3-1.9))+(COUNTIF('Round 1 - HILLS'!P33,"&lt;"&amp;$P$3-1.9))+(COUNTIF('Round 1 - HILLS'!Q33,"&lt;"&amp;$Q$3-1.9))+(COUNTIF('Round 1 - HILLS'!R33,"&lt;"&amp;$R$3-1.9))+(COUNTIF('Round 1 - HILLS'!S33,"&lt;"&amp;$S$3-1.9))+(COUNTIF('Round 1 - HILLS'!T33,"&lt;"&amp;$T$3-1.9))</f>
        <v>0</v>
      </c>
      <c r="D36" s="100">
        <f>SUM(COUNTIF('Round 1 - HILLS'!B33,"="&amp;$B$3-1))+(COUNTIF('Round 1 - HILLS'!C33,"="&amp;$C$3-1))+(COUNTIF('Round 1 - HILLS'!D33,"="&amp;$D$3-1))+(COUNTIF('Round 1 - HILLS'!E33,"="&amp;$E$3-1))+(COUNTIF('Round 1 - HILLS'!F33,"="&amp;$F$3-1))+(COUNTIF('Round 1 - HILLS'!G33,"="&amp;$G$3-1))+(COUNTIF('Round 1 - HILLS'!H33,"="&amp;$H$3-1))+(COUNTIF('Round 1 - HILLS'!I33,"="&amp;$I$3-1))+(COUNTIF('Round 1 - HILLS'!J33,"="&amp;$J$3-1))+(COUNTIF('Round 1 - HILLS'!L33,"="&amp;$L$3-1))+(COUNTIF('Round 1 - HILLS'!M33,"="&amp;$M$3-1))+(COUNTIF('Round 1 - HILLS'!N33,"="&amp;$N$3-1))+(COUNTIF('Round 1 - HILLS'!O33,"="&amp;$O$3-1))+(COUNTIF('Round 1 - HILLS'!P33,"="&amp;$P$3-1))+(COUNTIF('Round 1 - HILLS'!Q33,"="&amp;$Q$3-1))+(COUNTIF('Round 1 - HILLS'!R33,"="&amp;$R$3-1))+(COUNTIF('Round 1 - HILLS'!S33,"="&amp;$S$3-1))+(COUNTIF('Round 1 - HILLS'!T33,"="&amp;$T$3-1))</f>
        <v>0</v>
      </c>
      <c r="E36" s="100">
        <f>SUM(COUNTIF('Round 1 - HILLS'!B33,"="&amp;$B$3))+(COUNTIF('Round 1 - HILLS'!C33,"="&amp;$C$3))+(COUNTIF('Round 1 - HILLS'!D33,"="&amp;$D$3))+(COUNTIF('Round 1 - HILLS'!E33,"="&amp;$E$3))+(COUNTIF('Round 1 - HILLS'!F33,"="&amp;$F$3))+(COUNTIF('Round 1 - HILLS'!G33,"="&amp;$G$3))+(COUNTIF('Round 1 - HILLS'!H33,"="&amp;$H$3))+(COUNTIF('Round 1 - HILLS'!I33,"="&amp;$I$3))+(COUNTIF('Round 1 - HILLS'!J33,"="&amp;$J$3))+(COUNTIF('Round 1 - HILLS'!L33,"="&amp;$L$3))+(COUNTIF('Round 1 - HILLS'!M33,"="&amp;$M$3))+(COUNTIF('Round 1 - HILLS'!N33,"="&amp;$N$3))+(COUNTIF('Round 1 - HILLS'!O33,"="&amp;$O$3))+(COUNTIF('Round 1 - HILLS'!P33,"="&amp;$P$3))+(COUNTIF('Round 1 - HILLS'!Q33,"="&amp;$Q$3))+(COUNTIF('Round 1 - HILLS'!R33,"="&amp;$R$3))+(COUNTIF('Round 1 - HILLS'!S33,"="&amp;$S$3))+(COUNTIF('Round 1 - HILLS'!T33,"="&amp;$T$3))</f>
        <v>0</v>
      </c>
      <c r="F36" s="100">
        <f>SUM(COUNTIF('Round 1 - HILLS'!B33,"="&amp;$B$3+1))+(COUNTIF('Round 1 - HILLS'!C33,"="&amp;$C$3+1))+(COUNTIF('Round 1 - HILLS'!D33,"="&amp;$D$3+1))+(COUNTIF('Round 1 - HILLS'!E33,"="&amp;$E$3+1))+(COUNTIF('Round 1 - HILLS'!F33,"="&amp;$F$3+1))+(COUNTIF('Round 1 - HILLS'!G33,"="&amp;$G$3+1))+(COUNTIF('Round 1 - HILLS'!H33,"="&amp;$H$3+1))+(COUNTIF('Round 1 - HILLS'!I33,"="&amp;$I$3+1))+(COUNTIF('Round 1 - HILLS'!J33,"="&amp;$J$3+1))+(COUNTIF('Round 1 - HILLS'!L33,"="&amp;$L$3+1))+(COUNTIF('Round 1 - HILLS'!M33,"="&amp;$M$3+1))+(COUNTIF('Round 1 - HILLS'!N33,"="&amp;$N$3+1))+(COUNTIF('Round 1 - HILLS'!O33,"="&amp;$O$3+1))+(COUNTIF('Round 1 - HILLS'!P33,"="&amp;$P$3+1))+(COUNTIF('Round 1 - HILLS'!Q33,"="&amp;$Q$3+1))+(COUNTIF('Round 1 - HILLS'!R33,"="&amp;$R$3+1))+(COUNTIF('Round 1 - HILLS'!S33,"="&amp;$S$3+1))+(COUNTIF('Round 1 - HILLS'!T33,"="&amp;$T$3+1))</f>
        <v>0</v>
      </c>
      <c r="G36" s="100">
        <f>SUM(COUNTIF('Round 1 - HILLS'!B33,"="&amp;$B$3+2))+(COUNTIF('Round 1 - HILLS'!C33,"="&amp;$C$3+2))+(COUNTIF('Round 1 - HILLS'!D33,"="&amp;$D$3+2))+(COUNTIF('Round 1 - HILLS'!E33,"="&amp;$E$3+2))+(COUNTIF('Round 1 - HILLS'!F33,"="&amp;$F$3+2))+(COUNTIF('Round 1 - HILLS'!G33,"="&amp;$G$3+2))+(COUNTIF('Round 1 - HILLS'!H33,"="&amp;$H$3+2))+(COUNTIF('Round 1 - HILLS'!I33,"="&amp;$I$3+2))+(COUNTIF('Round 1 - HILLS'!J33,"="&amp;$J$3+2))+(COUNTIF('Round 1 - HILLS'!L33,"="&amp;$L$3+2))+(COUNTIF('Round 1 - HILLS'!M33,"="&amp;$M$3+2))+(COUNTIF('Round 1 - HILLS'!N33,"="&amp;$N$3+2))+(COUNTIF('Round 1 - HILLS'!O33,"="&amp;$O$3+2))+(COUNTIF('Round 1 - HILLS'!P33,"="&amp;$P$3+2))+(COUNTIF('Round 1 - HILLS'!Q33,"="&amp;$Q$3+2))+(COUNTIF('Round 1 - HILLS'!R33,"="&amp;$R$3+2))+(COUNTIF('Round 1 - HILLS'!S33,"="&amp;$S$3+2))+(COUNTIF('Round 1 - HILLS'!T33,"="&amp;$T$3+2))</f>
        <v>0</v>
      </c>
      <c r="H36" s="100">
        <f>SUM(COUNTIF('Round 1 - HILLS'!B33,"&gt;"&amp;$B$3+2.1))+(COUNTIF('Round 1 - HILLS'!C33,"&gt;"&amp;$C$3+2.1))+(COUNTIF('Round 1 - HILLS'!D33,"&gt;"&amp;$D$3+2.1))+(COUNTIF('Round 1 - HILLS'!E33,"&gt;"&amp;$E$3+2.1))+(COUNTIF('Round 1 - HILLS'!F33,"&gt;"&amp;$F$3+2.1))+(COUNTIF('Round 1 - HILLS'!G33,"&gt;"&amp;$G$3+2.1))+(COUNTIF('Round 1 - HILLS'!H33,"&gt;"&amp;$H$3+2.1))+(COUNTIF('Round 1 - HILLS'!I33,"&gt;"&amp;$I$3+2.1))+(COUNTIF('Round 1 - HILLS'!J33,"&gt;"&amp;$J$3+2.1))+(COUNTIF('Round 1 - HILLS'!L33,"&gt;"&amp;$L$3+2.1))+(COUNTIF('Round 1 - HILLS'!M33,"&gt;"&amp;$M$3+2.1))+(COUNTIF('Round 1 - HILLS'!N33,"&gt;"&amp;$N$3+2.1))+(COUNTIF('Round 1 - HILLS'!O33,"&gt;"&amp;$O$3+2.1))+(COUNTIF('Round 1 - HILLS'!P33,"&gt;"&amp;$P$3+2.1))+(COUNTIF('Round 1 - HILLS'!Q33,"&gt;"&amp;$Q$3+2.1))+(COUNTIF('Round 1 - HILLS'!R33,"&gt;"&amp;$R$3+2.1))+(COUNTIF('Round 1 - HILLS'!S33,"&gt;"&amp;$S$3+2.1))+(COUNTIF('Round 1 - HILLS'!T33,"&gt;"&amp;$T$3+2.1))</f>
        <v>0</v>
      </c>
      <c r="I36" s="77"/>
      <c r="J36" s="99">
        <f>SUM(COUNTIF('Round 2 - RIVER'!B33,"&lt;"&amp;$B$2-1.9))+(COUNTIF('Round 2 - RIVER'!C33,"&lt;"&amp;$C$2-1.9))+(COUNTIF('Round 2 - RIVER'!D33,"&lt;"&amp;$D$2-1.9))+(COUNTIF('Round 2 - RIVER'!E33,"&lt;"&amp;$E$2-1.9))+(COUNTIF('Round 2 - RIVER'!F33,"&lt;"&amp;$F$2-1.9))+(COUNTIF('Round 2 - RIVER'!G33,"&lt;"&amp;$G$2-1.9))+(COUNTIF('Round 2 - RIVER'!H33,"&lt;"&amp;$H$2-1.9))+(COUNTIF('Round 2 - RIVER'!I33,"&lt;"&amp;$I$2-1.9))+(COUNTIF('Round 2 - RIVER'!J33,"&lt;"&amp;$J$2-1.9))+(COUNTIF('Round 2 - RIVER'!L33,"&lt;"&amp;$L$2-1.9))+(COUNTIF('Round 2 - RIVER'!M33,"&lt;"&amp;$M$2-1.9))+(COUNTIF('Round 2 - RIVER'!N33,"&lt;"&amp;$N$2-1.9))+(COUNTIF('Round 2 - RIVER'!O33,"&lt;"&amp;$O$2-1.9))+(COUNTIF('Round 2 - RIVER'!P33,"&lt;"&amp;$P$2-1.9))+(COUNTIF('Round 2 - RIVER'!Q33,"&lt;"&amp;$Q$2-1.9))+(COUNTIF('Round 2 - RIVER'!R33,"&lt;"&amp;$R$2-1.9))+(COUNTIF('Round 2 - RIVER'!S33,"&lt;"&amp;$S$2-1.9))+(COUNTIF('Round 2 - RIVER'!T33,"&lt;"&amp;$T$2-1.9))</f>
        <v>0</v>
      </c>
      <c r="K36" s="100">
        <f>SUM(COUNTIF('Round 2 - RIVER'!B33,"="&amp;$B$2-1))+(COUNTIF('Round 2 - RIVER'!C33,"="&amp;$C$2-1))+(COUNTIF('Round 2 - RIVER'!D33,"="&amp;$D$2-1))+(COUNTIF('Round 2 - RIVER'!E33,"="&amp;$E$2-1))+(COUNTIF('Round 2 - RIVER'!F33,"="&amp;$F$2-1))+(COUNTIF('Round 2 - RIVER'!G33,"="&amp;$G$2-1))+(COUNTIF('Round 2 - RIVER'!H33,"="&amp;$H$2-1))+(COUNTIF('Round 2 - RIVER'!I33,"="&amp;$I$2-1))+(COUNTIF('Round 2 - RIVER'!J33,"="&amp;$J$2-1))+(COUNTIF('Round 2 - RIVER'!L33,"="&amp;$L$2-1))+(COUNTIF('Round 2 - RIVER'!M33,"="&amp;$M$2-1))+(COUNTIF('Round 2 - RIVER'!N33,"="&amp;$N$2-1))+(COUNTIF('Round 2 - RIVER'!O33,"="&amp;$O$2-1))+(COUNTIF('Round 2 - RIVER'!P33,"="&amp;$P$2-1))+(COUNTIF('Round 2 - RIVER'!Q33,"="&amp;$Q$2-1))+(COUNTIF('Round 2 - RIVER'!R33,"="&amp;$R$2-1))+(COUNTIF('Round 2 - RIVER'!S33,"="&amp;$S$2-1))+(COUNTIF('Round 2 - RIVER'!T33,"="&amp;$T$2-1))</f>
        <v>0</v>
      </c>
      <c r="L36" s="100">
        <f>SUM(COUNTIF('Round 2 - RIVER'!B33,"="&amp;$B$2))+(COUNTIF('Round 2 - RIVER'!C33,"="&amp;$C$2))+(COUNTIF('Round 2 - RIVER'!D33,"="&amp;$D$2))+(COUNTIF('Round 2 - RIVER'!E33,"="&amp;$E$2))+(COUNTIF('Round 2 - RIVER'!F33,"="&amp;$F$2))+(COUNTIF('Round 2 - RIVER'!G33,"="&amp;$G$2))+(COUNTIF('Round 2 - RIVER'!H33,"="&amp;$H$2))+(COUNTIF('Round 2 - RIVER'!I33,"="&amp;$I$2))+(COUNTIF('Round 2 - RIVER'!J33,"="&amp;$J$2))+(COUNTIF('Round 2 - RIVER'!L33,"="&amp;$L$2))+(COUNTIF('Round 2 - RIVER'!M33,"="&amp;$M$2))+(COUNTIF('Round 2 - RIVER'!N33,"="&amp;$N$2))+(COUNTIF('Round 2 - RIVER'!O33,"="&amp;$O$2))+(COUNTIF('Round 2 - RIVER'!P33,"="&amp;$P$2))+(COUNTIF('Round 2 - RIVER'!Q33,"="&amp;$Q$2))+(COUNTIF('Round 2 - RIVER'!R33,"="&amp;$R$2))+(COUNTIF('Round 2 - RIVER'!S33,"="&amp;$S$2))+(COUNTIF('Round 2 - RIVER'!T33,"="&amp;$T$2))</f>
        <v>0</v>
      </c>
      <c r="M36" s="100">
        <f>SUM(COUNTIF('Round 2 - RIVER'!B33,"="&amp;$B$2+1))+(COUNTIF('Round 2 - RIVER'!C33,"="&amp;$C$2+1))+(COUNTIF('Round 2 - RIVER'!D33,"="&amp;$D$2+1))+(COUNTIF('Round 2 - RIVER'!E33,"="&amp;$E$2+1))+(COUNTIF('Round 2 - RIVER'!F33,"="&amp;$F$2+1))+(COUNTIF('Round 2 - RIVER'!G33,"="&amp;$G$2+1))+(COUNTIF('Round 2 - RIVER'!H33,"="&amp;$H$2+1))+(COUNTIF('Round 2 - RIVER'!I33,"="&amp;$I$2+1))+(COUNTIF('Round 2 - RIVER'!J33,"="&amp;$J$2+1))+(COUNTIF('Round 2 - RIVER'!L33,"="&amp;$L$2+1))+(COUNTIF('Round 2 - RIVER'!M33,"="&amp;$M$2+1))+(COUNTIF('Round 2 - RIVER'!N33,"="&amp;$N$2+1))+(COUNTIF('Round 2 - RIVER'!O33,"="&amp;$O$2+1))+(COUNTIF('Round 2 - RIVER'!P33,"="&amp;$P$2+1))+(COUNTIF('Round 2 - RIVER'!Q33,"="&amp;$Q$2+1))+(COUNTIF('Round 2 - RIVER'!R33,"="&amp;$R$2+1))+(COUNTIF('Round 2 - RIVER'!S33,"="&amp;$S$2+1))+(COUNTIF('Round 2 - RIVER'!T33,"="&amp;$T$2+1))</f>
        <v>0</v>
      </c>
      <c r="N36" s="100">
        <f>SUM(COUNTIF('Round 2 - RIVER'!B33,"="&amp;$B$2+2))+(COUNTIF('Round 2 - RIVER'!C33,"="&amp;$C$2+2))+(COUNTIF('Round 2 - RIVER'!D33,"="&amp;$D$2+2))+(COUNTIF('Round 2 - RIVER'!E33,"="&amp;$E$2+2))+(COUNTIF('Round 2 - RIVER'!F33,"="&amp;$F$2+2))+(COUNTIF('Round 2 - RIVER'!G33,"="&amp;$G$2+2))+(COUNTIF('Round 2 - RIVER'!H33,"="&amp;$H$2+2))+(COUNTIF('Round 2 - RIVER'!I33,"="&amp;$I$2+2))+(COUNTIF('Round 2 - RIVER'!J33,"="&amp;$J$2+2))+(COUNTIF('Round 2 - RIVER'!L33,"="&amp;$L$2+2))+(COUNTIF('Round 2 - RIVER'!M33,"="&amp;$M$2+2))+(COUNTIF('Round 2 - RIVER'!N33,"="&amp;$N$2+2))+(COUNTIF('Round 2 - RIVER'!O33,"="&amp;$O$2+2))+(COUNTIF('Round 2 - RIVER'!P33,"="&amp;$P$2+2))+(COUNTIF('Round 2 - RIVER'!Q33,"="&amp;$Q$2+2))+(COUNTIF('Round 2 - RIVER'!R33,"="&amp;$R$2+2))+(COUNTIF('Round 2 - RIVER'!S33,"="&amp;$S$2+2))+(COUNTIF('Round 2 - RIVER'!T33,"="&amp;$T$2+2))</f>
        <v>0</v>
      </c>
      <c r="O36" s="100">
        <f>SUM(COUNTIF('Round 2 - RIVER'!B33,"&gt;"&amp;$B$2+2.1))+(COUNTIF('Round 2 - RIVER'!C33,"&gt;"&amp;$C$2+2.1))+(COUNTIF('Round 2 - RIVER'!D33,"&gt;"&amp;$D$2+2.1))+(COUNTIF('Round 2 - RIVER'!E33,"&gt;"&amp;$E$2+2.1))+(COUNTIF('Round 2 - RIVER'!F33,"&gt;"&amp;$F$2+2.1))+(COUNTIF('Round 2 - RIVER'!G33,"&gt;"&amp;$G$2+2.1))+(COUNTIF('Round 2 - RIVER'!H33,"&gt;"&amp;$H$2+2.1))+(COUNTIF('Round 2 - RIVER'!I33,"&gt;"&amp;$I$2+2.1))+(COUNTIF('Round 2 - RIVER'!J33,"&gt;"&amp;$J$2+2.1))+(COUNTIF('Round 2 - RIVER'!L33,"&gt;"&amp;$L$2+2.1))+(COUNTIF('Round 2 - RIVER'!M33,"&gt;"&amp;$M$2+2.1))+(COUNTIF('Round 2 - RIVER'!N33,"&gt;"&amp;$N$2+2.1))+(COUNTIF('Round 2 - RIVER'!O33,"&gt;"&amp;$O$2+2.1))+(COUNTIF('Round 2 - RIVER'!P33,"&gt;"&amp;$P$2+2.1))+(COUNTIF('Round 2 - RIVER'!Q33,"&gt;"&amp;$Q$2+2.1))+(COUNTIF('Round 2 - RIVER'!R33,"&gt;"&amp;$R$2+2.1))+(COUNTIF('Round 2 - RIVER'!S33,"&gt;"&amp;$S$2+2.1))+(COUNTIF('Round 2 - RIVER'!T33,"&gt;"&amp;$T$2+2.1))</f>
        <v>0</v>
      </c>
      <c r="Q36" s="92"/>
      <c r="R36" s="93"/>
      <c r="S36" s="93"/>
      <c r="T36" s="93"/>
      <c r="U36" s="93"/>
      <c r="V36" s="93"/>
      <c r="X36" s="92">
        <f>SUM(C36,J36,Q36)</f>
        <v>0</v>
      </c>
      <c r="Y36" s="93">
        <f t="shared" ref="Y36:AC40" si="28">SUM(D36,K36,R36)</f>
        <v>0</v>
      </c>
      <c r="Z36" s="93">
        <f t="shared" si="28"/>
        <v>0</v>
      </c>
      <c r="AA36" s="93">
        <f t="shared" si="28"/>
        <v>0</v>
      </c>
      <c r="AB36" s="93">
        <f t="shared" si="28"/>
        <v>0</v>
      </c>
      <c r="AC36" s="93">
        <f>SUM(H36,O36,V36)</f>
        <v>0</v>
      </c>
    </row>
    <row r="37" spans="1:29" x14ac:dyDescent="0.2">
      <c r="A37" s="35" t="str">
        <f>'Players by Team'!A11</f>
        <v>Elle Pistana</v>
      </c>
      <c r="B37" s="95"/>
      <c r="C37" s="105">
        <f>SUM(COUNTIF('Round 1 - HILLS'!B34,"&lt;"&amp;$B$3-1.9))+(COUNTIF('Round 1 - HILLS'!C34,"&lt;"&amp;$C$3-1.9))+(COUNTIF('Round 1 - HILLS'!D34,"&lt;"&amp;$D$3-1.9))+(COUNTIF('Round 1 - HILLS'!E34,"&lt;"&amp;$E$3-1.9))+(COUNTIF('Round 1 - HILLS'!F34,"&lt;"&amp;$F$3-1.9))+(COUNTIF('Round 1 - HILLS'!G34,"&lt;"&amp;$G$3-1.9))+(COUNTIF('Round 1 - HILLS'!H34,"&lt;"&amp;$H$3-1.9))+(COUNTIF('Round 1 - HILLS'!I34,"&lt;"&amp;$I$3-1.9))+(COUNTIF('Round 1 - HILLS'!J34,"&lt;"&amp;$J$3-1.9))+(COUNTIF('Round 1 - HILLS'!L34,"&lt;"&amp;$L$3-1.9))+(COUNTIF('Round 1 - HILLS'!M34,"&lt;"&amp;$M$3-1.9))+(COUNTIF('Round 1 - HILLS'!N34,"&lt;"&amp;$N$3-1.9))+(COUNTIF('Round 1 - HILLS'!O34,"&lt;"&amp;$O$3-1.9))+(COUNTIF('Round 1 - HILLS'!P34,"&lt;"&amp;$P$3-1.9))+(COUNTIF('Round 1 - HILLS'!Q34,"&lt;"&amp;$Q$3-1.9))+(COUNTIF('Round 1 - HILLS'!R34,"&lt;"&amp;$R$3-1.9))+(COUNTIF('Round 1 - HILLS'!S34,"&lt;"&amp;$S$3-1.9))+(COUNTIF('Round 1 - HILLS'!T34,"&lt;"&amp;$T$3-1.9))</f>
        <v>0</v>
      </c>
      <c r="D37" s="106">
        <f>SUM(COUNTIF('Round 1 - HILLS'!B34,"="&amp;$B$3-1))+(COUNTIF('Round 1 - HILLS'!C34,"="&amp;$C$3-1))+(COUNTIF('Round 1 - HILLS'!D34,"="&amp;$D$3-1))+(COUNTIF('Round 1 - HILLS'!E34,"="&amp;$E$3-1))+(COUNTIF('Round 1 - HILLS'!F34,"="&amp;$F$3-1))+(COUNTIF('Round 1 - HILLS'!G34,"="&amp;$G$3-1))+(COUNTIF('Round 1 - HILLS'!H34,"="&amp;$H$3-1))+(COUNTIF('Round 1 - HILLS'!I34,"="&amp;$I$3-1))+(COUNTIF('Round 1 - HILLS'!J34,"="&amp;$J$3-1))+(COUNTIF('Round 1 - HILLS'!L34,"="&amp;$L$3-1))+(COUNTIF('Round 1 - HILLS'!M34,"="&amp;$M$3-1))+(COUNTIF('Round 1 - HILLS'!N34,"="&amp;$N$3-1))+(COUNTIF('Round 1 - HILLS'!O34,"="&amp;$O$3-1))+(COUNTIF('Round 1 - HILLS'!P34,"="&amp;$P$3-1))+(COUNTIF('Round 1 - HILLS'!Q34,"="&amp;$Q$3-1))+(COUNTIF('Round 1 - HILLS'!R34,"="&amp;$R$3-1))+(COUNTIF('Round 1 - HILLS'!S34,"="&amp;$S$3-1))+(COUNTIF('Round 1 - HILLS'!T34,"="&amp;$T$3-1))</f>
        <v>0</v>
      </c>
      <c r="E37" s="106">
        <f>SUM(COUNTIF('Round 1 - HILLS'!B34,"="&amp;$B$3))+(COUNTIF('Round 1 - HILLS'!C34,"="&amp;$C$3))+(COUNTIF('Round 1 - HILLS'!D34,"="&amp;$D$3))+(COUNTIF('Round 1 - HILLS'!E34,"="&amp;$E$3))+(COUNTIF('Round 1 - HILLS'!F34,"="&amp;$F$3))+(COUNTIF('Round 1 - HILLS'!G34,"="&amp;$G$3))+(COUNTIF('Round 1 - HILLS'!H34,"="&amp;$H$3))+(COUNTIF('Round 1 - HILLS'!I34,"="&amp;$I$3))+(COUNTIF('Round 1 - HILLS'!J34,"="&amp;$J$3))+(COUNTIF('Round 1 - HILLS'!L34,"="&amp;$L$3))+(COUNTIF('Round 1 - HILLS'!M34,"="&amp;$M$3))+(COUNTIF('Round 1 - HILLS'!N34,"="&amp;$N$3))+(COUNTIF('Round 1 - HILLS'!O34,"="&amp;$O$3))+(COUNTIF('Round 1 - HILLS'!P34,"="&amp;$P$3))+(COUNTIF('Round 1 - HILLS'!Q34,"="&amp;$Q$3))+(COUNTIF('Round 1 - HILLS'!R34,"="&amp;$R$3))+(COUNTIF('Round 1 - HILLS'!S34,"="&amp;$S$3))+(COUNTIF('Round 1 - HILLS'!T34,"="&amp;$T$3))</f>
        <v>0</v>
      </c>
      <c r="F37" s="106">
        <f>SUM(COUNTIF('Round 1 - HILLS'!B34,"="&amp;$B$3+1))+(COUNTIF('Round 1 - HILLS'!C34,"="&amp;$C$3+1))+(COUNTIF('Round 1 - HILLS'!D34,"="&amp;$D$3+1))+(COUNTIF('Round 1 - HILLS'!E34,"="&amp;$E$3+1))+(COUNTIF('Round 1 - HILLS'!F34,"="&amp;$F$3+1))+(COUNTIF('Round 1 - HILLS'!G34,"="&amp;$G$3+1))+(COUNTIF('Round 1 - HILLS'!H34,"="&amp;$H$3+1))+(COUNTIF('Round 1 - HILLS'!I34,"="&amp;$I$3+1))+(COUNTIF('Round 1 - HILLS'!J34,"="&amp;$J$3+1))+(COUNTIF('Round 1 - HILLS'!L34,"="&amp;$L$3+1))+(COUNTIF('Round 1 - HILLS'!M34,"="&amp;$M$3+1))+(COUNTIF('Round 1 - HILLS'!N34,"="&amp;$N$3+1))+(COUNTIF('Round 1 - HILLS'!O34,"="&amp;$O$3+1))+(COUNTIF('Round 1 - HILLS'!P34,"="&amp;$P$3+1))+(COUNTIF('Round 1 - HILLS'!Q34,"="&amp;$Q$3+1))+(COUNTIF('Round 1 - HILLS'!R34,"="&amp;$R$3+1))+(COUNTIF('Round 1 - HILLS'!S34,"="&amp;$S$3+1))+(COUNTIF('Round 1 - HILLS'!T34,"="&amp;$T$3+1))</f>
        <v>0</v>
      </c>
      <c r="G37" s="106">
        <f>SUM(COUNTIF('Round 1 - HILLS'!B34,"="&amp;$B$3+2))+(COUNTIF('Round 1 - HILLS'!C34,"="&amp;$C$3+2))+(COUNTIF('Round 1 - HILLS'!D34,"="&amp;$D$3+2))+(COUNTIF('Round 1 - HILLS'!E34,"="&amp;$E$3+2))+(COUNTIF('Round 1 - HILLS'!F34,"="&amp;$F$3+2))+(COUNTIF('Round 1 - HILLS'!G34,"="&amp;$G$3+2))+(COUNTIF('Round 1 - HILLS'!H34,"="&amp;$H$3+2))+(COUNTIF('Round 1 - HILLS'!I34,"="&amp;$I$3+2))+(COUNTIF('Round 1 - HILLS'!J34,"="&amp;$J$3+2))+(COUNTIF('Round 1 - HILLS'!L34,"="&amp;$L$3+2))+(COUNTIF('Round 1 - HILLS'!M34,"="&amp;$M$3+2))+(COUNTIF('Round 1 - HILLS'!N34,"="&amp;$N$3+2))+(COUNTIF('Round 1 - HILLS'!O34,"="&amp;$O$3+2))+(COUNTIF('Round 1 - HILLS'!P34,"="&amp;$P$3+2))+(COUNTIF('Round 1 - HILLS'!Q34,"="&amp;$Q$3+2))+(COUNTIF('Round 1 - HILLS'!R34,"="&amp;$R$3+2))+(COUNTIF('Round 1 - HILLS'!S34,"="&amp;$S$3+2))+(COUNTIF('Round 1 - HILLS'!T34,"="&amp;$T$3+2))</f>
        <v>0</v>
      </c>
      <c r="H37" s="106">
        <f>SUM(COUNTIF('Round 1 - HILLS'!B34,"&gt;"&amp;$B$3+2.1))+(COUNTIF('Round 1 - HILLS'!C34,"&gt;"&amp;$C$3+2.1))+(COUNTIF('Round 1 - HILLS'!D34,"&gt;"&amp;$D$3+2.1))+(COUNTIF('Round 1 - HILLS'!E34,"&gt;"&amp;$E$3+2.1))+(COUNTIF('Round 1 - HILLS'!F34,"&gt;"&amp;$F$3+2.1))+(COUNTIF('Round 1 - HILLS'!G34,"&gt;"&amp;$G$3+2.1))+(COUNTIF('Round 1 - HILLS'!H34,"&gt;"&amp;$H$3+2.1))+(COUNTIF('Round 1 - HILLS'!I34,"&gt;"&amp;$I$3+2.1))+(COUNTIF('Round 1 - HILLS'!J34,"&gt;"&amp;$J$3+2.1))+(COUNTIF('Round 1 - HILLS'!L34,"&gt;"&amp;$L$3+2.1))+(COUNTIF('Round 1 - HILLS'!M34,"&gt;"&amp;$M$3+2.1))+(COUNTIF('Round 1 - HILLS'!N34,"&gt;"&amp;$N$3+2.1))+(COUNTIF('Round 1 - HILLS'!O34,"&gt;"&amp;$O$3+2.1))+(COUNTIF('Round 1 - HILLS'!P34,"&gt;"&amp;$P$3+2.1))+(COUNTIF('Round 1 - HILLS'!Q34,"&gt;"&amp;$Q$3+2.1))+(COUNTIF('Round 1 - HILLS'!R34,"&gt;"&amp;$R$3+2.1))+(COUNTIF('Round 1 - HILLS'!S34,"&gt;"&amp;$S$3+2.1))+(COUNTIF('Round 1 - HILLS'!T34,"&gt;"&amp;$T$3+2.1))</f>
        <v>0</v>
      </c>
      <c r="I37" s="77"/>
      <c r="J37" s="105">
        <f>SUM(COUNTIF('Round 2 - RIVER'!B34,"&lt;"&amp;$B$2-1.9))+(COUNTIF('Round 2 - RIVER'!C34,"&lt;"&amp;$C$2-1.9))+(COUNTIF('Round 2 - RIVER'!D34,"&lt;"&amp;$D$2-1.9))+(COUNTIF('Round 2 - RIVER'!E34,"&lt;"&amp;$E$2-1.9))+(COUNTIF('Round 2 - RIVER'!F34,"&lt;"&amp;$F$2-1.9))+(COUNTIF('Round 2 - RIVER'!G34,"&lt;"&amp;$G$2-1.9))+(COUNTIF('Round 2 - RIVER'!H34,"&lt;"&amp;$H$2-1.9))+(COUNTIF('Round 2 - RIVER'!I34,"&lt;"&amp;$I$2-1.9))+(COUNTIF('Round 2 - RIVER'!J34,"&lt;"&amp;$J$2-1.9))+(COUNTIF('Round 2 - RIVER'!L34,"&lt;"&amp;$L$2-1.9))+(COUNTIF('Round 2 - RIVER'!M34,"&lt;"&amp;$M$2-1.9))+(COUNTIF('Round 2 - RIVER'!N34,"&lt;"&amp;$N$2-1.9))+(COUNTIF('Round 2 - RIVER'!O34,"&lt;"&amp;$O$2-1.9))+(COUNTIF('Round 2 - RIVER'!P34,"&lt;"&amp;$P$2-1.9))+(COUNTIF('Round 2 - RIVER'!Q34,"&lt;"&amp;$Q$2-1.9))+(COUNTIF('Round 2 - RIVER'!R34,"&lt;"&amp;$R$2-1.9))+(COUNTIF('Round 2 - RIVER'!S34,"&lt;"&amp;$S$2-1.9))+(COUNTIF('Round 2 - RIVER'!T34,"&lt;"&amp;$T$2-1.9))</f>
        <v>0</v>
      </c>
      <c r="K37" s="106">
        <f>SUM(COUNTIF('Round 2 - RIVER'!B34,"="&amp;$B$2-1))+(COUNTIF('Round 2 - RIVER'!C34,"="&amp;$C$2-1))+(COUNTIF('Round 2 - RIVER'!D34,"="&amp;$D$2-1))+(COUNTIF('Round 2 - RIVER'!E34,"="&amp;$E$2-1))+(COUNTIF('Round 2 - RIVER'!F34,"="&amp;$F$2-1))+(COUNTIF('Round 2 - RIVER'!G34,"="&amp;$G$2-1))+(COUNTIF('Round 2 - RIVER'!H34,"="&amp;$H$2-1))+(COUNTIF('Round 2 - RIVER'!I34,"="&amp;$I$2-1))+(COUNTIF('Round 2 - RIVER'!J34,"="&amp;$J$2-1))+(COUNTIF('Round 2 - RIVER'!L34,"="&amp;$L$2-1))+(COUNTIF('Round 2 - RIVER'!M34,"="&amp;$M$2-1))+(COUNTIF('Round 2 - RIVER'!N34,"="&amp;$N$2-1))+(COUNTIF('Round 2 - RIVER'!O34,"="&amp;$O$2-1))+(COUNTIF('Round 2 - RIVER'!P34,"="&amp;$P$2-1))+(COUNTIF('Round 2 - RIVER'!Q34,"="&amp;$Q$2-1))+(COUNTIF('Round 2 - RIVER'!R34,"="&amp;$R$2-1))+(COUNTIF('Round 2 - RIVER'!S34,"="&amp;$S$2-1))+(COUNTIF('Round 2 - RIVER'!T34,"="&amp;$T$2-1))</f>
        <v>0</v>
      </c>
      <c r="L37" s="106">
        <f>SUM(COUNTIF('Round 2 - RIVER'!B34,"="&amp;$B$2))+(COUNTIF('Round 2 - RIVER'!C34,"="&amp;$C$2))+(COUNTIF('Round 2 - RIVER'!D34,"="&amp;$D$2))+(COUNTIF('Round 2 - RIVER'!E34,"="&amp;$E$2))+(COUNTIF('Round 2 - RIVER'!F34,"="&amp;$F$2))+(COUNTIF('Round 2 - RIVER'!G34,"="&amp;$G$2))+(COUNTIF('Round 2 - RIVER'!H34,"="&amp;$H$2))+(COUNTIF('Round 2 - RIVER'!I34,"="&amp;$I$2))+(COUNTIF('Round 2 - RIVER'!J34,"="&amp;$J$2))+(COUNTIF('Round 2 - RIVER'!L34,"="&amp;$L$2))+(COUNTIF('Round 2 - RIVER'!M34,"="&amp;$M$2))+(COUNTIF('Round 2 - RIVER'!N34,"="&amp;$N$2))+(COUNTIF('Round 2 - RIVER'!O34,"="&amp;$O$2))+(COUNTIF('Round 2 - RIVER'!P34,"="&amp;$P$2))+(COUNTIF('Round 2 - RIVER'!Q34,"="&amp;$Q$2))+(COUNTIF('Round 2 - RIVER'!R34,"="&amp;$R$2))+(COUNTIF('Round 2 - RIVER'!S34,"="&amp;$S$2))+(COUNTIF('Round 2 - RIVER'!T34,"="&amp;$T$2))</f>
        <v>0</v>
      </c>
      <c r="M37" s="106">
        <f>SUM(COUNTIF('Round 2 - RIVER'!B34,"="&amp;$B$2+1))+(COUNTIF('Round 2 - RIVER'!C34,"="&amp;$C$2+1))+(COUNTIF('Round 2 - RIVER'!D34,"="&amp;$D$2+1))+(COUNTIF('Round 2 - RIVER'!E34,"="&amp;$E$2+1))+(COUNTIF('Round 2 - RIVER'!F34,"="&amp;$F$2+1))+(COUNTIF('Round 2 - RIVER'!G34,"="&amp;$G$2+1))+(COUNTIF('Round 2 - RIVER'!H34,"="&amp;$H$2+1))+(COUNTIF('Round 2 - RIVER'!I34,"="&amp;$I$2+1))+(COUNTIF('Round 2 - RIVER'!J34,"="&amp;$J$2+1))+(COUNTIF('Round 2 - RIVER'!L34,"="&amp;$L$2+1))+(COUNTIF('Round 2 - RIVER'!M34,"="&amp;$M$2+1))+(COUNTIF('Round 2 - RIVER'!N34,"="&amp;$N$2+1))+(COUNTIF('Round 2 - RIVER'!O34,"="&amp;$O$2+1))+(COUNTIF('Round 2 - RIVER'!P34,"="&amp;$P$2+1))+(COUNTIF('Round 2 - RIVER'!Q34,"="&amp;$Q$2+1))+(COUNTIF('Round 2 - RIVER'!R34,"="&amp;$R$2+1))+(COUNTIF('Round 2 - RIVER'!S34,"="&amp;$S$2+1))+(COUNTIF('Round 2 - RIVER'!T34,"="&amp;$T$2+1))</f>
        <v>0</v>
      </c>
      <c r="N37" s="106">
        <f>SUM(COUNTIF('Round 2 - RIVER'!B34,"="&amp;$B$2+2))+(COUNTIF('Round 2 - RIVER'!C34,"="&amp;$C$2+2))+(COUNTIF('Round 2 - RIVER'!D34,"="&amp;$D$2+2))+(COUNTIF('Round 2 - RIVER'!E34,"="&amp;$E$2+2))+(COUNTIF('Round 2 - RIVER'!F34,"="&amp;$F$2+2))+(COUNTIF('Round 2 - RIVER'!G34,"="&amp;$G$2+2))+(COUNTIF('Round 2 - RIVER'!H34,"="&amp;$H$2+2))+(COUNTIF('Round 2 - RIVER'!I34,"="&amp;$I$2+2))+(COUNTIF('Round 2 - RIVER'!J34,"="&amp;$J$2+2))+(COUNTIF('Round 2 - RIVER'!L34,"="&amp;$L$2+2))+(COUNTIF('Round 2 - RIVER'!M34,"="&amp;$M$2+2))+(COUNTIF('Round 2 - RIVER'!N34,"="&amp;$N$2+2))+(COUNTIF('Round 2 - RIVER'!O34,"="&amp;$O$2+2))+(COUNTIF('Round 2 - RIVER'!P34,"="&amp;$P$2+2))+(COUNTIF('Round 2 - RIVER'!Q34,"="&amp;$Q$2+2))+(COUNTIF('Round 2 - RIVER'!R34,"="&amp;$R$2+2))+(COUNTIF('Round 2 - RIVER'!S34,"="&amp;$S$2+2))+(COUNTIF('Round 2 - RIVER'!T34,"="&amp;$T$2+2))</f>
        <v>0</v>
      </c>
      <c r="O37" s="106">
        <f>SUM(COUNTIF('Round 2 - RIVER'!B34,"&gt;"&amp;$B$2+2.1))+(COUNTIF('Round 2 - RIVER'!C34,"&gt;"&amp;$C$2+2.1))+(COUNTIF('Round 2 - RIVER'!D34,"&gt;"&amp;$D$2+2.1))+(COUNTIF('Round 2 - RIVER'!E34,"&gt;"&amp;$E$2+2.1))+(COUNTIF('Round 2 - RIVER'!F34,"&gt;"&amp;$F$2+2.1))+(COUNTIF('Round 2 - RIVER'!G34,"&gt;"&amp;$G$2+2.1))+(COUNTIF('Round 2 - RIVER'!H34,"&gt;"&amp;$H$2+2.1))+(COUNTIF('Round 2 - RIVER'!I34,"&gt;"&amp;$I$2+2.1))+(COUNTIF('Round 2 - RIVER'!J34,"&gt;"&amp;$J$2+2.1))+(COUNTIF('Round 2 - RIVER'!L34,"&gt;"&amp;$L$2+2.1))+(COUNTIF('Round 2 - RIVER'!M34,"&gt;"&amp;$M$2+2.1))+(COUNTIF('Round 2 - RIVER'!N34,"&gt;"&amp;$N$2+2.1))+(COUNTIF('Round 2 - RIVER'!O34,"&gt;"&amp;$O$2+2.1))+(COUNTIF('Round 2 - RIVER'!P34,"&gt;"&amp;$P$2+2.1))+(COUNTIF('Round 2 - RIVER'!Q34,"&gt;"&amp;$Q$2+2.1))+(COUNTIF('Round 2 - RIVER'!R34,"&gt;"&amp;$R$2+2.1))+(COUNTIF('Round 2 - RIVER'!S34,"&gt;"&amp;$S$2+2.1))+(COUNTIF('Round 2 - RIVER'!T34,"&gt;"&amp;$T$2+2.1))</f>
        <v>0</v>
      </c>
      <c r="Q37" s="94"/>
      <c r="R37" s="94"/>
      <c r="S37" s="94"/>
      <c r="T37" s="94"/>
      <c r="U37" s="94"/>
      <c r="V37" s="94"/>
      <c r="X37" s="99">
        <f t="shared" ref="X37:X40" si="29">SUM(C37,J37,Q37)</f>
        <v>0</v>
      </c>
      <c r="Y37" s="100">
        <f t="shared" si="28"/>
        <v>0</v>
      </c>
      <c r="Z37" s="100">
        <f t="shared" si="28"/>
        <v>0</v>
      </c>
      <c r="AA37" s="100">
        <f t="shared" si="28"/>
        <v>0</v>
      </c>
      <c r="AB37" s="100">
        <f t="shared" si="28"/>
        <v>0</v>
      </c>
      <c r="AC37" s="100">
        <f t="shared" si="28"/>
        <v>0</v>
      </c>
    </row>
    <row r="38" spans="1:29" x14ac:dyDescent="0.2">
      <c r="A38" s="35" t="str">
        <f>'Players by Team'!A12</f>
        <v>McKenna Campbell</v>
      </c>
      <c r="B38" s="95"/>
      <c r="C38" s="99">
        <f>SUM(COUNTIF('Round 1 - HILLS'!B35,"&lt;"&amp;$B$3-1.9))+(COUNTIF('Round 1 - HILLS'!C35,"&lt;"&amp;$C$3-1.9))+(COUNTIF('Round 1 - HILLS'!D35,"&lt;"&amp;$D$3-1.9))+(COUNTIF('Round 1 - HILLS'!E35,"&lt;"&amp;$E$3-1.9))+(COUNTIF('Round 1 - HILLS'!F35,"&lt;"&amp;$F$3-1.9))+(COUNTIF('Round 1 - HILLS'!G35,"&lt;"&amp;$G$3-1.9))+(COUNTIF('Round 1 - HILLS'!H35,"&lt;"&amp;$H$3-1.9))+(COUNTIF('Round 1 - HILLS'!I35,"&lt;"&amp;$I$3-1.9))+(COUNTIF('Round 1 - HILLS'!J35,"&lt;"&amp;$J$3-1.9))+(COUNTIF('Round 1 - HILLS'!L35,"&lt;"&amp;$L$3-1.9))+(COUNTIF('Round 1 - HILLS'!M35,"&lt;"&amp;$M$3-1.9))+(COUNTIF('Round 1 - HILLS'!N35,"&lt;"&amp;$N$3-1.9))+(COUNTIF('Round 1 - HILLS'!O35,"&lt;"&amp;$O$3-1.9))+(COUNTIF('Round 1 - HILLS'!P35,"&lt;"&amp;$P$3-1.9))+(COUNTIF('Round 1 - HILLS'!Q35,"&lt;"&amp;$Q$3-1.9))+(COUNTIF('Round 1 - HILLS'!R35,"&lt;"&amp;$R$3-1.9))+(COUNTIF('Round 1 - HILLS'!S35,"&lt;"&amp;$S$3-1.9))+(COUNTIF('Round 1 - HILLS'!T35,"&lt;"&amp;$T$3-1.9))</f>
        <v>0</v>
      </c>
      <c r="D38" s="100">
        <f>SUM(COUNTIF('Round 1 - HILLS'!B35,"="&amp;$B$3-1))+(COUNTIF('Round 1 - HILLS'!C35,"="&amp;$C$3-1))+(COUNTIF('Round 1 - HILLS'!D35,"="&amp;$D$3-1))+(COUNTIF('Round 1 - HILLS'!E35,"="&amp;$E$3-1))+(COUNTIF('Round 1 - HILLS'!F35,"="&amp;$F$3-1))+(COUNTIF('Round 1 - HILLS'!G35,"="&amp;$G$3-1))+(COUNTIF('Round 1 - HILLS'!H35,"="&amp;$H$3-1))+(COUNTIF('Round 1 - HILLS'!I35,"="&amp;$I$3-1))+(COUNTIF('Round 1 - HILLS'!J35,"="&amp;$J$3-1))+(COUNTIF('Round 1 - HILLS'!L35,"="&amp;$L$3-1))+(COUNTIF('Round 1 - HILLS'!M35,"="&amp;$M$3-1))+(COUNTIF('Round 1 - HILLS'!N35,"="&amp;$N$3-1))+(COUNTIF('Round 1 - HILLS'!O35,"="&amp;$O$3-1))+(COUNTIF('Round 1 - HILLS'!P35,"="&amp;$P$3-1))+(COUNTIF('Round 1 - HILLS'!Q35,"="&amp;$Q$3-1))+(COUNTIF('Round 1 - HILLS'!R35,"="&amp;$R$3-1))+(COUNTIF('Round 1 - HILLS'!S35,"="&amp;$S$3-1))+(COUNTIF('Round 1 - HILLS'!T35,"="&amp;$T$3-1))</f>
        <v>0</v>
      </c>
      <c r="E38" s="100">
        <f>SUM(COUNTIF('Round 1 - HILLS'!B35,"="&amp;$B$3))+(COUNTIF('Round 1 - HILLS'!C35,"="&amp;$C$3))+(COUNTIF('Round 1 - HILLS'!D35,"="&amp;$D$3))+(COUNTIF('Round 1 - HILLS'!E35,"="&amp;$E$3))+(COUNTIF('Round 1 - HILLS'!F35,"="&amp;$F$3))+(COUNTIF('Round 1 - HILLS'!G35,"="&amp;$G$3))+(COUNTIF('Round 1 - HILLS'!H35,"="&amp;$H$3))+(COUNTIF('Round 1 - HILLS'!I35,"="&amp;$I$3))+(COUNTIF('Round 1 - HILLS'!J35,"="&amp;$J$3))+(COUNTIF('Round 1 - HILLS'!L35,"="&amp;$L$3))+(COUNTIF('Round 1 - HILLS'!M35,"="&amp;$M$3))+(COUNTIF('Round 1 - HILLS'!N35,"="&amp;$N$3))+(COUNTIF('Round 1 - HILLS'!O35,"="&amp;$O$3))+(COUNTIF('Round 1 - HILLS'!P35,"="&amp;$P$3))+(COUNTIF('Round 1 - HILLS'!Q35,"="&amp;$Q$3))+(COUNTIF('Round 1 - HILLS'!R35,"="&amp;$R$3))+(COUNTIF('Round 1 - HILLS'!S35,"="&amp;$S$3))+(COUNTIF('Round 1 - HILLS'!T35,"="&amp;$T$3))</f>
        <v>0</v>
      </c>
      <c r="F38" s="100">
        <f>SUM(COUNTIF('Round 1 - HILLS'!B35,"="&amp;$B$3+1))+(COUNTIF('Round 1 - HILLS'!C35,"="&amp;$C$3+1))+(COUNTIF('Round 1 - HILLS'!D35,"="&amp;$D$3+1))+(COUNTIF('Round 1 - HILLS'!E35,"="&amp;$E$3+1))+(COUNTIF('Round 1 - HILLS'!F35,"="&amp;$F$3+1))+(COUNTIF('Round 1 - HILLS'!G35,"="&amp;$G$3+1))+(COUNTIF('Round 1 - HILLS'!H35,"="&amp;$H$3+1))+(COUNTIF('Round 1 - HILLS'!I35,"="&amp;$I$3+1))+(COUNTIF('Round 1 - HILLS'!J35,"="&amp;$J$3+1))+(COUNTIF('Round 1 - HILLS'!L35,"="&amp;$L$3+1))+(COUNTIF('Round 1 - HILLS'!M35,"="&amp;$M$3+1))+(COUNTIF('Round 1 - HILLS'!N35,"="&amp;$N$3+1))+(COUNTIF('Round 1 - HILLS'!O35,"="&amp;$O$3+1))+(COUNTIF('Round 1 - HILLS'!P35,"="&amp;$P$3+1))+(COUNTIF('Round 1 - HILLS'!Q35,"="&amp;$Q$3+1))+(COUNTIF('Round 1 - HILLS'!R35,"="&amp;$R$3+1))+(COUNTIF('Round 1 - HILLS'!S35,"="&amp;$S$3+1))+(COUNTIF('Round 1 - HILLS'!T35,"="&amp;$T$3+1))</f>
        <v>0</v>
      </c>
      <c r="G38" s="100">
        <f>SUM(COUNTIF('Round 1 - HILLS'!B35,"="&amp;$B$3+2))+(COUNTIF('Round 1 - HILLS'!C35,"="&amp;$C$3+2))+(COUNTIF('Round 1 - HILLS'!D35,"="&amp;$D$3+2))+(COUNTIF('Round 1 - HILLS'!E35,"="&amp;$E$3+2))+(COUNTIF('Round 1 - HILLS'!F35,"="&amp;$F$3+2))+(COUNTIF('Round 1 - HILLS'!G35,"="&amp;$G$3+2))+(COUNTIF('Round 1 - HILLS'!H35,"="&amp;$H$3+2))+(COUNTIF('Round 1 - HILLS'!I35,"="&amp;$I$3+2))+(COUNTIF('Round 1 - HILLS'!J35,"="&amp;$J$3+2))+(COUNTIF('Round 1 - HILLS'!L35,"="&amp;$L$3+2))+(COUNTIF('Round 1 - HILLS'!M35,"="&amp;$M$3+2))+(COUNTIF('Round 1 - HILLS'!N35,"="&amp;$N$3+2))+(COUNTIF('Round 1 - HILLS'!O35,"="&amp;$O$3+2))+(COUNTIF('Round 1 - HILLS'!P35,"="&amp;$P$3+2))+(COUNTIF('Round 1 - HILLS'!Q35,"="&amp;$Q$3+2))+(COUNTIF('Round 1 - HILLS'!R35,"="&amp;$R$3+2))+(COUNTIF('Round 1 - HILLS'!S35,"="&amp;$S$3+2))+(COUNTIF('Round 1 - HILLS'!T35,"="&amp;$T$3+2))</f>
        <v>0</v>
      </c>
      <c r="H38" s="100">
        <f>SUM(COUNTIF('Round 1 - HILLS'!B35,"&gt;"&amp;$B$3+2.1))+(COUNTIF('Round 1 - HILLS'!C35,"&gt;"&amp;$C$3+2.1))+(COUNTIF('Round 1 - HILLS'!D35,"&gt;"&amp;$D$3+2.1))+(COUNTIF('Round 1 - HILLS'!E35,"&gt;"&amp;$E$3+2.1))+(COUNTIF('Round 1 - HILLS'!F35,"&gt;"&amp;$F$3+2.1))+(COUNTIF('Round 1 - HILLS'!G35,"&gt;"&amp;$G$3+2.1))+(COUNTIF('Round 1 - HILLS'!H35,"&gt;"&amp;$H$3+2.1))+(COUNTIF('Round 1 - HILLS'!I35,"&gt;"&amp;$I$3+2.1))+(COUNTIF('Round 1 - HILLS'!J35,"&gt;"&amp;$J$3+2.1))+(COUNTIF('Round 1 - HILLS'!L35,"&gt;"&amp;$L$3+2.1))+(COUNTIF('Round 1 - HILLS'!M35,"&gt;"&amp;$M$3+2.1))+(COUNTIF('Round 1 - HILLS'!N35,"&gt;"&amp;$N$3+2.1))+(COUNTIF('Round 1 - HILLS'!O35,"&gt;"&amp;$O$3+2.1))+(COUNTIF('Round 1 - HILLS'!P35,"&gt;"&amp;$P$3+2.1))+(COUNTIF('Round 1 - HILLS'!Q35,"&gt;"&amp;$Q$3+2.1))+(COUNTIF('Round 1 - HILLS'!R35,"&gt;"&amp;$R$3+2.1))+(COUNTIF('Round 1 - HILLS'!S35,"&gt;"&amp;$S$3+2.1))+(COUNTIF('Round 1 - HILLS'!T35,"&gt;"&amp;$T$3+2.1))</f>
        <v>0</v>
      </c>
      <c r="I38" s="77"/>
      <c r="J38" s="99">
        <f>SUM(COUNTIF('Round 2 - RIVER'!B35,"&lt;"&amp;$B$2-1.9))+(COUNTIF('Round 2 - RIVER'!C35,"&lt;"&amp;$C$2-1.9))+(COUNTIF('Round 2 - RIVER'!D35,"&lt;"&amp;$D$2-1.9))+(COUNTIF('Round 2 - RIVER'!E35,"&lt;"&amp;$E$2-1.9))+(COUNTIF('Round 2 - RIVER'!F35,"&lt;"&amp;$F$2-1.9))+(COUNTIF('Round 2 - RIVER'!G35,"&lt;"&amp;$G$2-1.9))+(COUNTIF('Round 2 - RIVER'!H35,"&lt;"&amp;$H$2-1.9))+(COUNTIF('Round 2 - RIVER'!I35,"&lt;"&amp;$I$2-1.9))+(COUNTIF('Round 2 - RIVER'!J35,"&lt;"&amp;$J$2-1.9))+(COUNTIF('Round 2 - RIVER'!L35,"&lt;"&amp;$L$2-1.9))+(COUNTIF('Round 2 - RIVER'!M35,"&lt;"&amp;$M$2-1.9))+(COUNTIF('Round 2 - RIVER'!N35,"&lt;"&amp;$N$2-1.9))+(COUNTIF('Round 2 - RIVER'!O35,"&lt;"&amp;$O$2-1.9))+(COUNTIF('Round 2 - RIVER'!P35,"&lt;"&amp;$P$2-1.9))+(COUNTIF('Round 2 - RIVER'!Q35,"&lt;"&amp;$Q$2-1.9))+(COUNTIF('Round 2 - RIVER'!R35,"&lt;"&amp;$R$2-1.9))+(COUNTIF('Round 2 - RIVER'!S35,"&lt;"&amp;$S$2-1.9))+(COUNTIF('Round 2 - RIVER'!T35,"&lt;"&amp;$T$2-1.9))</f>
        <v>0</v>
      </c>
      <c r="K38" s="100">
        <f>SUM(COUNTIF('Round 2 - RIVER'!B35,"="&amp;$B$2-1))+(COUNTIF('Round 2 - RIVER'!C35,"="&amp;$C$2-1))+(COUNTIF('Round 2 - RIVER'!D35,"="&amp;$D$2-1))+(COUNTIF('Round 2 - RIVER'!E35,"="&amp;$E$2-1))+(COUNTIF('Round 2 - RIVER'!F35,"="&amp;$F$2-1))+(COUNTIF('Round 2 - RIVER'!G35,"="&amp;$G$2-1))+(COUNTIF('Round 2 - RIVER'!H35,"="&amp;$H$2-1))+(COUNTIF('Round 2 - RIVER'!I35,"="&amp;$I$2-1))+(COUNTIF('Round 2 - RIVER'!J35,"="&amp;$J$2-1))+(COUNTIF('Round 2 - RIVER'!L35,"="&amp;$L$2-1))+(COUNTIF('Round 2 - RIVER'!M35,"="&amp;$M$2-1))+(COUNTIF('Round 2 - RIVER'!N35,"="&amp;$N$2-1))+(COUNTIF('Round 2 - RIVER'!O35,"="&amp;$O$2-1))+(COUNTIF('Round 2 - RIVER'!P35,"="&amp;$P$2-1))+(COUNTIF('Round 2 - RIVER'!Q35,"="&amp;$Q$2-1))+(COUNTIF('Round 2 - RIVER'!R35,"="&amp;$R$2-1))+(COUNTIF('Round 2 - RIVER'!S35,"="&amp;$S$2-1))+(COUNTIF('Round 2 - RIVER'!T35,"="&amp;$T$2-1))</f>
        <v>0</v>
      </c>
      <c r="L38" s="100">
        <f>SUM(COUNTIF('Round 2 - RIVER'!B35,"="&amp;$B$2))+(COUNTIF('Round 2 - RIVER'!C35,"="&amp;$C$2))+(COUNTIF('Round 2 - RIVER'!D35,"="&amp;$D$2))+(COUNTIF('Round 2 - RIVER'!E35,"="&amp;$E$2))+(COUNTIF('Round 2 - RIVER'!F35,"="&amp;$F$2))+(COUNTIF('Round 2 - RIVER'!G35,"="&amp;$G$2))+(COUNTIF('Round 2 - RIVER'!H35,"="&amp;$H$2))+(COUNTIF('Round 2 - RIVER'!I35,"="&amp;$I$2))+(COUNTIF('Round 2 - RIVER'!J35,"="&amp;$J$2))+(COUNTIF('Round 2 - RIVER'!L35,"="&amp;$L$2))+(COUNTIF('Round 2 - RIVER'!M35,"="&amp;$M$2))+(COUNTIF('Round 2 - RIVER'!N35,"="&amp;$N$2))+(COUNTIF('Round 2 - RIVER'!O35,"="&amp;$O$2))+(COUNTIF('Round 2 - RIVER'!P35,"="&amp;$P$2))+(COUNTIF('Round 2 - RIVER'!Q35,"="&amp;$Q$2))+(COUNTIF('Round 2 - RIVER'!R35,"="&amp;$R$2))+(COUNTIF('Round 2 - RIVER'!S35,"="&amp;$S$2))+(COUNTIF('Round 2 - RIVER'!T35,"="&amp;$T$2))</f>
        <v>0</v>
      </c>
      <c r="M38" s="100">
        <f>SUM(COUNTIF('Round 2 - RIVER'!B35,"="&amp;$B$2+1))+(COUNTIF('Round 2 - RIVER'!C35,"="&amp;$C$2+1))+(COUNTIF('Round 2 - RIVER'!D35,"="&amp;$D$2+1))+(COUNTIF('Round 2 - RIVER'!E35,"="&amp;$E$2+1))+(COUNTIF('Round 2 - RIVER'!F35,"="&amp;$F$2+1))+(COUNTIF('Round 2 - RIVER'!G35,"="&amp;$G$2+1))+(COUNTIF('Round 2 - RIVER'!H35,"="&amp;$H$2+1))+(COUNTIF('Round 2 - RIVER'!I35,"="&amp;$I$2+1))+(COUNTIF('Round 2 - RIVER'!J35,"="&amp;$J$2+1))+(COUNTIF('Round 2 - RIVER'!L35,"="&amp;$L$2+1))+(COUNTIF('Round 2 - RIVER'!M35,"="&amp;$M$2+1))+(COUNTIF('Round 2 - RIVER'!N35,"="&amp;$N$2+1))+(COUNTIF('Round 2 - RIVER'!O35,"="&amp;$O$2+1))+(COUNTIF('Round 2 - RIVER'!P35,"="&amp;$P$2+1))+(COUNTIF('Round 2 - RIVER'!Q35,"="&amp;$Q$2+1))+(COUNTIF('Round 2 - RIVER'!R35,"="&amp;$R$2+1))+(COUNTIF('Round 2 - RIVER'!S35,"="&amp;$S$2+1))+(COUNTIF('Round 2 - RIVER'!T35,"="&amp;$T$2+1))</f>
        <v>0</v>
      </c>
      <c r="N38" s="100">
        <f>SUM(COUNTIF('Round 2 - RIVER'!B35,"="&amp;$B$2+2))+(COUNTIF('Round 2 - RIVER'!C35,"="&amp;$C$2+2))+(COUNTIF('Round 2 - RIVER'!D35,"="&amp;$D$2+2))+(COUNTIF('Round 2 - RIVER'!E35,"="&amp;$E$2+2))+(COUNTIF('Round 2 - RIVER'!F35,"="&amp;$F$2+2))+(COUNTIF('Round 2 - RIVER'!G35,"="&amp;$G$2+2))+(COUNTIF('Round 2 - RIVER'!H35,"="&amp;$H$2+2))+(COUNTIF('Round 2 - RIVER'!I35,"="&amp;$I$2+2))+(COUNTIF('Round 2 - RIVER'!J35,"="&amp;$J$2+2))+(COUNTIF('Round 2 - RIVER'!L35,"="&amp;$L$2+2))+(COUNTIF('Round 2 - RIVER'!M35,"="&amp;$M$2+2))+(COUNTIF('Round 2 - RIVER'!N35,"="&amp;$N$2+2))+(COUNTIF('Round 2 - RIVER'!O35,"="&amp;$O$2+2))+(COUNTIF('Round 2 - RIVER'!P35,"="&amp;$P$2+2))+(COUNTIF('Round 2 - RIVER'!Q35,"="&amp;$Q$2+2))+(COUNTIF('Round 2 - RIVER'!R35,"="&amp;$R$2+2))+(COUNTIF('Round 2 - RIVER'!S35,"="&amp;$S$2+2))+(COUNTIF('Round 2 - RIVER'!T35,"="&amp;$T$2+2))</f>
        <v>0</v>
      </c>
      <c r="O38" s="100">
        <f>SUM(COUNTIF('Round 2 - RIVER'!B35,"&gt;"&amp;$B$2+2.1))+(COUNTIF('Round 2 - RIVER'!C35,"&gt;"&amp;$C$2+2.1))+(COUNTIF('Round 2 - RIVER'!D35,"&gt;"&amp;$D$2+2.1))+(COUNTIF('Round 2 - RIVER'!E35,"&gt;"&amp;$E$2+2.1))+(COUNTIF('Round 2 - RIVER'!F35,"&gt;"&amp;$F$2+2.1))+(COUNTIF('Round 2 - RIVER'!G35,"&gt;"&amp;$G$2+2.1))+(COUNTIF('Round 2 - RIVER'!H35,"&gt;"&amp;$H$2+2.1))+(COUNTIF('Round 2 - RIVER'!I35,"&gt;"&amp;$I$2+2.1))+(COUNTIF('Round 2 - RIVER'!J35,"&gt;"&amp;$J$2+2.1))+(COUNTIF('Round 2 - RIVER'!L35,"&gt;"&amp;$L$2+2.1))+(COUNTIF('Round 2 - RIVER'!M35,"&gt;"&amp;$M$2+2.1))+(COUNTIF('Round 2 - RIVER'!N35,"&gt;"&amp;$N$2+2.1))+(COUNTIF('Round 2 - RIVER'!O35,"&gt;"&amp;$O$2+2.1))+(COUNTIF('Round 2 - RIVER'!P35,"&gt;"&amp;$P$2+2.1))+(COUNTIF('Round 2 - RIVER'!Q35,"&gt;"&amp;$Q$2+2.1))+(COUNTIF('Round 2 - RIVER'!R35,"&gt;"&amp;$R$2+2.1))+(COUNTIF('Round 2 - RIVER'!S35,"&gt;"&amp;$S$2+2.1))+(COUNTIF('Round 2 - RIVER'!T35,"&gt;"&amp;$T$2+2.1))</f>
        <v>0</v>
      </c>
      <c r="Q38" s="92"/>
      <c r="R38" s="93"/>
      <c r="S38" s="93"/>
      <c r="T38" s="93"/>
      <c r="U38" s="93"/>
      <c r="V38" s="93"/>
      <c r="X38" s="92">
        <f t="shared" si="29"/>
        <v>0</v>
      </c>
      <c r="Y38" s="93">
        <f t="shared" si="28"/>
        <v>0</v>
      </c>
      <c r="Z38" s="93">
        <f t="shared" si="28"/>
        <v>0</v>
      </c>
      <c r="AA38" s="93">
        <f t="shared" si="28"/>
        <v>0</v>
      </c>
      <c r="AB38" s="93">
        <f t="shared" si="28"/>
        <v>0</v>
      </c>
      <c r="AC38" s="93">
        <f t="shared" si="28"/>
        <v>0</v>
      </c>
    </row>
    <row r="39" spans="1:29" x14ac:dyDescent="0.2">
      <c r="A39" s="35" t="str">
        <f>'Players by Team'!A13</f>
        <v>Reagan Franzke</v>
      </c>
      <c r="B39" s="95"/>
      <c r="C39" s="105">
        <f>SUM(COUNTIF('Round 1 - HILLS'!B36,"&lt;"&amp;$B$3-1.9))+(COUNTIF('Round 1 - HILLS'!C36,"&lt;"&amp;$C$3-1.9))+(COUNTIF('Round 1 - HILLS'!D36,"&lt;"&amp;$D$3-1.9))+(COUNTIF('Round 1 - HILLS'!E36,"&lt;"&amp;$E$3-1.9))+(COUNTIF('Round 1 - HILLS'!F36,"&lt;"&amp;$F$3-1.9))+(COUNTIF('Round 1 - HILLS'!G36,"&lt;"&amp;$G$3-1.9))+(COUNTIF('Round 1 - HILLS'!H36,"&lt;"&amp;$H$3-1.9))+(COUNTIF('Round 1 - HILLS'!I36,"&lt;"&amp;$I$3-1.9))+(COUNTIF('Round 1 - HILLS'!J36,"&lt;"&amp;$J$3-1.9))+(COUNTIF('Round 1 - HILLS'!L36,"&lt;"&amp;$L$3-1.9))+(COUNTIF('Round 1 - HILLS'!M36,"&lt;"&amp;$M$3-1.9))+(COUNTIF('Round 1 - HILLS'!N36,"&lt;"&amp;$N$3-1.9))+(COUNTIF('Round 1 - HILLS'!O36,"&lt;"&amp;$O$3-1.9))+(COUNTIF('Round 1 - HILLS'!P36,"&lt;"&amp;$P$3-1.9))+(COUNTIF('Round 1 - HILLS'!Q36,"&lt;"&amp;$Q$3-1.9))+(COUNTIF('Round 1 - HILLS'!R36,"&lt;"&amp;$R$3-1.9))+(COUNTIF('Round 1 - HILLS'!S36,"&lt;"&amp;$S$3-1.9))+(COUNTIF('Round 1 - HILLS'!T36,"&lt;"&amp;$T$3-1.9))</f>
        <v>0</v>
      </c>
      <c r="D39" s="106">
        <f>SUM(COUNTIF('Round 1 - HILLS'!B36,"="&amp;$B$3-1))+(COUNTIF('Round 1 - HILLS'!C36,"="&amp;$C$3-1))+(COUNTIF('Round 1 - HILLS'!D36,"="&amp;$D$3-1))+(COUNTIF('Round 1 - HILLS'!E36,"="&amp;$E$3-1))+(COUNTIF('Round 1 - HILLS'!F36,"="&amp;$F$3-1))+(COUNTIF('Round 1 - HILLS'!G36,"="&amp;$G$3-1))+(COUNTIF('Round 1 - HILLS'!H36,"="&amp;$H$3-1))+(COUNTIF('Round 1 - HILLS'!I36,"="&amp;$I$3-1))+(COUNTIF('Round 1 - HILLS'!J36,"="&amp;$J$3-1))+(COUNTIF('Round 1 - HILLS'!L36,"="&amp;$L$3-1))+(COUNTIF('Round 1 - HILLS'!M36,"="&amp;$M$3-1))+(COUNTIF('Round 1 - HILLS'!N36,"="&amp;$N$3-1))+(COUNTIF('Round 1 - HILLS'!O36,"="&amp;$O$3-1))+(COUNTIF('Round 1 - HILLS'!P36,"="&amp;$P$3-1))+(COUNTIF('Round 1 - HILLS'!Q36,"="&amp;$Q$3-1))+(COUNTIF('Round 1 - HILLS'!R36,"="&amp;$R$3-1))+(COUNTIF('Round 1 - HILLS'!S36,"="&amp;$S$3-1))+(COUNTIF('Round 1 - HILLS'!T36,"="&amp;$T$3-1))</f>
        <v>0</v>
      </c>
      <c r="E39" s="106">
        <f>SUM(COUNTIF('Round 1 - HILLS'!B36,"="&amp;$B$3))+(COUNTIF('Round 1 - HILLS'!C36,"="&amp;$C$3))+(COUNTIF('Round 1 - HILLS'!D36,"="&amp;$D$3))+(COUNTIF('Round 1 - HILLS'!E36,"="&amp;$E$3))+(COUNTIF('Round 1 - HILLS'!F36,"="&amp;$F$3))+(COUNTIF('Round 1 - HILLS'!G36,"="&amp;$G$3))+(COUNTIF('Round 1 - HILLS'!H36,"="&amp;$H$3))+(COUNTIF('Round 1 - HILLS'!I36,"="&amp;$I$3))+(COUNTIF('Round 1 - HILLS'!J36,"="&amp;$J$3))+(COUNTIF('Round 1 - HILLS'!L36,"="&amp;$L$3))+(COUNTIF('Round 1 - HILLS'!M36,"="&amp;$M$3))+(COUNTIF('Round 1 - HILLS'!N36,"="&amp;$N$3))+(COUNTIF('Round 1 - HILLS'!O36,"="&amp;$O$3))+(COUNTIF('Round 1 - HILLS'!P36,"="&amp;$P$3))+(COUNTIF('Round 1 - HILLS'!Q36,"="&amp;$Q$3))+(COUNTIF('Round 1 - HILLS'!R36,"="&amp;$R$3))+(COUNTIF('Round 1 - HILLS'!S36,"="&amp;$S$3))+(COUNTIF('Round 1 - HILLS'!T36,"="&amp;$T$3))</f>
        <v>0</v>
      </c>
      <c r="F39" s="106">
        <f>SUM(COUNTIF('Round 1 - HILLS'!B36,"="&amp;$B$3+1))+(COUNTIF('Round 1 - HILLS'!C36,"="&amp;$C$3+1))+(COUNTIF('Round 1 - HILLS'!D36,"="&amp;$D$3+1))+(COUNTIF('Round 1 - HILLS'!E36,"="&amp;$E$3+1))+(COUNTIF('Round 1 - HILLS'!F36,"="&amp;$F$3+1))+(COUNTIF('Round 1 - HILLS'!G36,"="&amp;$G$3+1))+(COUNTIF('Round 1 - HILLS'!H36,"="&amp;$H$3+1))+(COUNTIF('Round 1 - HILLS'!I36,"="&amp;$I$3+1))+(COUNTIF('Round 1 - HILLS'!J36,"="&amp;$J$3+1))+(COUNTIF('Round 1 - HILLS'!L36,"="&amp;$L$3+1))+(COUNTIF('Round 1 - HILLS'!M36,"="&amp;$M$3+1))+(COUNTIF('Round 1 - HILLS'!N36,"="&amp;$N$3+1))+(COUNTIF('Round 1 - HILLS'!O36,"="&amp;$O$3+1))+(COUNTIF('Round 1 - HILLS'!P36,"="&amp;$P$3+1))+(COUNTIF('Round 1 - HILLS'!Q36,"="&amp;$Q$3+1))+(COUNTIF('Round 1 - HILLS'!R36,"="&amp;$R$3+1))+(COUNTIF('Round 1 - HILLS'!S36,"="&amp;$S$3+1))+(COUNTIF('Round 1 - HILLS'!T36,"="&amp;$T$3+1))</f>
        <v>0</v>
      </c>
      <c r="G39" s="106">
        <f>SUM(COUNTIF('Round 1 - HILLS'!B36,"="&amp;$B$3+2))+(COUNTIF('Round 1 - HILLS'!C36,"="&amp;$C$3+2))+(COUNTIF('Round 1 - HILLS'!D36,"="&amp;$D$3+2))+(COUNTIF('Round 1 - HILLS'!E36,"="&amp;$E$3+2))+(COUNTIF('Round 1 - HILLS'!F36,"="&amp;$F$3+2))+(COUNTIF('Round 1 - HILLS'!G36,"="&amp;$G$3+2))+(COUNTIF('Round 1 - HILLS'!H36,"="&amp;$H$3+2))+(COUNTIF('Round 1 - HILLS'!I36,"="&amp;$I$3+2))+(COUNTIF('Round 1 - HILLS'!J36,"="&amp;$J$3+2))+(COUNTIF('Round 1 - HILLS'!L36,"="&amp;$L$3+2))+(COUNTIF('Round 1 - HILLS'!M36,"="&amp;$M$3+2))+(COUNTIF('Round 1 - HILLS'!N36,"="&amp;$N$3+2))+(COUNTIF('Round 1 - HILLS'!O36,"="&amp;$O$3+2))+(COUNTIF('Round 1 - HILLS'!P36,"="&amp;$P$3+2))+(COUNTIF('Round 1 - HILLS'!Q36,"="&amp;$Q$3+2))+(COUNTIF('Round 1 - HILLS'!R36,"="&amp;$R$3+2))+(COUNTIF('Round 1 - HILLS'!S36,"="&amp;$S$3+2))+(COUNTIF('Round 1 - HILLS'!T36,"="&amp;$T$3+2))</f>
        <v>0</v>
      </c>
      <c r="H39" s="106">
        <f>SUM(COUNTIF('Round 1 - HILLS'!B36,"&gt;"&amp;$B$3+2.1))+(COUNTIF('Round 1 - HILLS'!C36,"&gt;"&amp;$C$3+2.1))+(COUNTIF('Round 1 - HILLS'!D36,"&gt;"&amp;$D$3+2.1))+(COUNTIF('Round 1 - HILLS'!E36,"&gt;"&amp;$E$3+2.1))+(COUNTIF('Round 1 - HILLS'!F36,"&gt;"&amp;$F$3+2.1))+(COUNTIF('Round 1 - HILLS'!G36,"&gt;"&amp;$G$3+2.1))+(COUNTIF('Round 1 - HILLS'!H36,"&gt;"&amp;$H$3+2.1))+(COUNTIF('Round 1 - HILLS'!I36,"&gt;"&amp;$I$3+2.1))+(COUNTIF('Round 1 - HILLS'!J36,"&gt;"&amp;$J$3+2.1))+(COUNTIF('Round 1 - HILLS'!L36,"&gt;"&amp;$L$3+2.1))+(COUNTIF('Round 1 - HILLS'!M36,"&gt;"&amp;$M$3+2.1))+(COUNTIF('Round 1 - HILLS'!N36,"&gt;"&amp;$N$3+2.1))+(COUNTIF('Round 1 - HILLS'!O36,"&gt;"&amp;$O$3+2.1))+(COUNTIF('Round 1 - HILLS'!P36,"&gt;"&amp;$P$3+2.1))+(COUNTIF('Round 1 - HILLS'!Q36,"&gt;"&amp;$Q$3+2.1))+(COUNTIF('Round 1 - HILLS'!R36,"&gt;"&amp;$R$3+2.1))+(COUNTIF('Round 1 - HILLS'!S36,"&gt;"&amp;$S$3+2.1))+(COUNTIF('Round 1 - HILLS'!T36,"&gt;"&amp;$T$3+2.1))</f>
        <v>0</v>
      </c>
      <c r="I39" s="77"/>
      <c r="J39" s="105">
        <f>SUM(COUNTIF('Round 2 - RIVER'!B36,"&lt;"&amp;$B$2-1.9))+(COUNTIF('Round 2 - RIVER'!C36,"&lt;"&amp;$C$2-1.9))+(COUNTIF('Round 2 - RIVER'!D36,"&lt;"&amp;$D$2-1.9))+(COUNTIF('Round 2 - RIVER'!E36,"&lt;"&amp;$E$2-1.9))+(COUNTIF('Round 2 - RIVER'!F36,"&lt;"&amp;$F$2-1.9))+(COUNTIF('Round 2 - RIVER'!G36,"&lt;"&amp;$G$2-1.9))+(COUNTIF('Round 2 - RIVER'!H36,"&lt;"&amp;$H$2-1.9))+(COUNTIF('Round 2 - RIVER'!I36,"&lt;"&amp;$I$2-1.9))+(COUNTIF('Round 2 - RIVER'!J36,"&lt;"&amp;$J$2-1.9))+(COUNTIF('Round 2 - RIVER'!L36,"&lt;"&amp;$L$2-1.9))+(COUNTIF('Round 2 - RIVER'!M36,"&lt;"&amp;$M$2-1.9))+(COUNTIF('Round 2 - RIVER'!N36,"&lt;"&amp;$N$2-1.9))+(COUNTIF('Round 2 - RIVER'!O36,"&lt;"&amp;$O$2-1.9))+(COUNTIF('Round 2 - RIVER'!P36,"&lt;"&amp;$P$2-1.9))+(COUNTIF('Round 2 - RIVER'!Q36,"&lt;"&amp;$Q$2-1.9))+(COUNTIF('Round 2 - RIVER'!R36,"&lt;"&amp;$R$2-1.9))+(COUNTIF('Round 2 - RIVER'!S36,"&lt;"&amp;$S$2-1.9))+(COUNTIF('Round 2 - RIVER'!T36,"&lt;"&amp;$T$2-1.9))</f>
        <v>0</v>
      </c>
      <c r="K39" s="106">
        <f>SUM(COUNTIF('Round 2 - RIVER'!B36,"="&amp;$B$2-1))+(COUNTIF('Round 2 - RIVER'!C36,"="&amp;$C$2-1))+(COUNTIF('Round 2 - RIVER'!D36,"="&amp;$D$2-1))+(COUNTIF('Round 2 - RIVER'!E36,"="&amp;$E$2-1))+(COUNTIF('Round 2 - RIVER'!F36,"="&amp;$F$2-1))+(COUNTIF('Round 2 - RIVER'!G36,"="&amp;$G$2-1))+(COUNTIF('Round 2 - RIVER'!H36,"="&amp;$H$2-1))+(COUNTIF('Round 2 - RIVER'!I36,"="&amp;$I$2-1))+(COUNTIF('Round 2 - RIVER'!J36,"="&amp;$J$2-1))+(COUNTIF('Round 2 - RIVER'!L36,"="&amp;$L$2-1))+(COUNTIF('Round 2 - RIVER'!M36,"="&amp;$M$2-1))+(COUNTIF('Round 2 - RIVER'!N36,"="&amp;$N$2-1))+(COUNTIF('Round 2 - RIVER'!O36,"="&amp;$O$2-1))+(COUNTIF('Round 2 - RIVER'!P36,"="&amp;$P$2-1))+(COUNTIF('Round 2 - RIVER'!Q36,"="&amp;$Q$2-1))+(COUNTIF('Round 2 - RIVER'!R36,"="&amp;$R$2-1))+(COUNTIF('Round 2 - RIVER'!S36,"="&amp;$S$2-1))+(COUNTIF('Round 2 - RIVER'!T36,"="&amp;$T$2-1))</f>
        <v>0</v>
      </c>
      <c r="L39" s="106">
        <f>SUM(COUNTIF('Round 2 - RIVER'!B36,"="&amp;$B$2))+(COUNTIF('Round 2 - RIVER'!C36,"="&amp;$C$2))+(COUNTIF('Round 2 - RIVER'!D36,"="&amp;$D$2))+(COUNTIF('Round 2 - RIVER'!E36,"="&amp;$E$2))+(COUNTIF('Round 2 - RIVER'!F36,"="&amp;$F$2))+(COUNTIF('Round 2 - RIVER'!G36,"="&amp;$G$2))+(COUNTIF('Round 2 - RIVER'!H36,"="&amp;$H$2))+(COUNTIF('Round 2 - RIVER'!I36,"="&amp;$I$2))+(COUNTIF('Round 2 - RIVER'!J36,"="&amp;$J$2))+(COUNTIF('Round 2 - RIVER'!L36,"="&amp;$L$2))+(COUNTIF('Round 2 - RIVER'!M36,"="&amp;$M$2))+(COUNTIF('Round 2 - RIVER'!N36,"="&amp;$N$2))+(COUNTIF('Round 2 - RIVER'!O36,"="&amp;$O$2))+(COUNTIF('Round 2 - RIVER'!P36,"="&amp;$P$2))+(COUNTIF('Round 2 - RIVER'!Q36,"="&amp;$Q$2))+(COUNTIF('Round 2 - RIVER'!R36,"="&amp;$R$2))+(COUNTIF('Round 2 - RIVER'!S36,"="&amp;$S$2))+(COUNTIF('Round 2 - RIVER'!T36,"="&amp;$T$2))</f>
        <v>0</v>
      </c>
      <c r="M39" s="106">
        <f>SUM(COUNTIF('Round 2 - RIVER'!B36,"="&amp;$B$2+1))+(COUNTIF('Round 2 - RIVER'!C36,"="&amp;$C$2+1))+(COUNTIF('Round 2 - RIVER'!D36,"="&amp;$D$2+1))+(COUNTIF('Round 2 - RIVER'!E36,"="&amp;$E$2+1))+(COUNTIF('Round 2 - RIVER'!F36,"="&amp;$F$2+1))+(COUNTIF('Round 2 - RIVER'!G36,"="&amp;$G$2+1))+(COUNTIF('Round 2 - RIVER'!H36,"="&amp;$H$2+1))+(COUNTIF('Round 2 - RIVER'!I36,"="&amp;$I$2+1))+(COUNTIF('Round 2 - RIVER'!J36,"="&amp;$J$2+1))+(COUNTIF('Round 2 - RIVER'!L36,"="&amp;$L$2+1))+(COUNTIF('Round 2 - RIVER'!M36,"="&amp;$M$2+1))+(COUNTIF('Round 2 - RIVER'!N36,"="&amp;$N$2+1))+(COUNTIF('Round 2 - RIVER'!O36,"="&amp;$O$2+1))+(COUNTIF('Round 2 - RIVER'!P36,"="&amp;$P$2+1))+(COUNTIF('Round 2 - RIVER'!Q36,"="&amp;$Q$2+1))+(COUNTIF('Round 2 - RIVER'!R36,"="&amp;$R$2+1))+(COUNTIF('Round 2 - RIVER'!S36,"="&amp;$S$2+1))+(COUNTIF('Round 2 - RIVER'!T36,"="&amp;$T$2+1))</f>
        <v>0</v>
      </c>
      <c r="N39" s="106">
        <f>SUM(COUNTIF('Round 2 - RIVER'!B36,"="&amp;$B$2+2))+(COUNTIF('Round 2 - RIVER'!C36,"="&amp;$C$2+2))+(COUNTIF('Round 2 - RIVER'!D36,"="&amp;$D$2+2))+(COUNTIF('Round 2 - RIVER'!E36,"="&amp;$E$2+2))+(COUNTIF('Round 2 - RIVER'!F36,"="&amp;$F$2+2))+(COUNTIF('Round 2 - RIVER'!G36,"="&amp;$G$2+2))+(COUNTIF('Round 2 - RIVER'!H36,"="&amp;$H$2+2))+(COUNTIF('Round 2 - RIVER'!I36,"="&amp;$I$2+2))+(COUNTIF('Round 2 - RIVER'!J36,"="&amp;$J$2+2))+(COUNTIF('Round 2 - RIVER'!L36,"="&amp;$L$2+2))+(COUNTIF('Round 2 - RIVER'!M36,"="&amp;$M$2+2))+(COUNTIF('Round 2 - RIVER'!N36,"="&amp;$N$2+2))+(COUNTIF('Round 2 - RIVER'!O36,"="&amp;$O$2+2))+(COUNTIF('Round 2 - RIVER'!P36,"="&amp;$P$2+2))+(COUNTIF('Round 2 - RIVER'!Q36,"="&amp;$Q$2+2))+(COUNTIF('Round 2 - RIVER'!R36,"="&amp;$R$2+2))+(COUNTIF('Round 2 - RIVER'!S36,"="&amp;$S$2+2))+(COUNTIF('Round 2 - RIVER'!T36,"="&amp;$T$2+2))</f>
        <v>0</v>
      </c>
      <c r="O39" s="106">
        <f>SUM(COUNTIF('Round 2 - RIVER'!B36,"&gt;"&amp;$B$2+2.1))+(COUNTIF('Round 2 - RIVER'!C36,"&gt;"&amp;$C$2+2.1))+(COUNTIF('Round 2 - RIVER'!D36,"&gt;"&amp;$D$2+2.1))+(COUNTIF('Round 2 - RIVER'!E36,"&gt;"&amp;$E$2+2.1))+(COUNTIF('Round 2 - RIVER'!F36,"&gt;"&amp;$F$2+2.1))+(COUNTIF('Round 2 - RIVER'!G36,"&gt;"&amp;$G$2+2.1))+(COUNTIF('Round 2 - RIVER'!H36,"&gt;"&amp;$H$2+2.1))+(COUNTIF('Round 2 - RIVER'!I36,"&gt;"&amp;$I$2+2.1))+(COUNTIF('Round 2 - RIVER'!J36,"&gt;"&amp;$J$2+2.1))+(COUNTIF('Round 2 - RIVER'!L36,"&gt;"&amp;$L$2+2.1))+(COUNTIF('Round 2 - RIVER'!M36,"&gt;"&amp;$M$2+2.1))+(COUNTIF('Round 2 - RIVER'!N36,"&gt;"&amp;$N$2+2.1))+(COUNTIF('Round 2 - RIVER'!O36,"&gt;"&amp;$O$2+2.1))+(COUNTIF('Round 2 - RIVER'!P36,"&gt;"&amp;$P$2+2.1))+(COUNTIF('Round 2 - RIVER'!Q36,"&gt;"&amp;$Q$2+2.1))+(COUNTIF('Round 2 - RIVER'!R36,"&gt;"&amp;$R$2+2.1))+(COUNTIF('Round 2 - RIVER'!S36,"&gt;"&amp;$S$2+2.1))+(COUNTIF('Round 2 - RIVER'!T36,"&gt;"&amp;$T$2+2.1))</f>
        <v>0</v>
      </c>
      <c r="Q39" s="94"/>
      <c r="R39" s="94"/>
      <c r="S39" s="94"/>
      <c r="T39" s="94"/>
      <c r="U39" s="94"/>
      <c r="V39" s="94"/>
      <c r="X39" s="99">
        <f t="shared" si="29"/>
        <v>0</v>
      </c>
      <c r="Y39" s="100">
        <f t="shared" si="28"/>
        <v>0</v>
      </c>
      <c r="Z39" s="100">
        <f t="shared" si="28"/>
        <v>0</v>
      </c>
      <c r="AA39" s="100">
        <f t="shared" si="28"/>
        <v>0</v>
      </c>
      <c r="AB39" s="100">
        <f t="shared" si="28"/>
        <v>0</v>
      </c>
      <c r="AC39" s="100">
        <f t="shared" si="28"/>
        <v>0</v>
      </c>
    </row>
    <row r="40" spans="1:29" x14ac:dyDescent="0.2">
      <c r="A40" s="35" t="str">
        <f>'Players by Team'!A14</f>
        <v>Julie Mikulova</v>
      </c>
      <c r="B40" s="95"/>
      <c r="C40" s="99">
        <f>SUM(COUNTIF('Round 1 - HILLS'!B37,"&lt;"&amp;$B$3-1.9))+(COUNTIF('Round 1 - HILLS'!C37,"&lt;"&amp;$C$3-1.9))+(COUNTIF('Round 1 - HILLS'!D37,"&lt;"&amp;$D$3-1.9))+(COUNTIF('Round 1 - HILLS'!E37,"&lt;"&amp;$E$3-1.9))+(COUNTIF('Round 1 - HILLS'!F37,"&lt;"&amp;$F$3-1.9))+(COUNTIF('Round 1 - HILLS'!G37,"&lt;"&amp;$G$3-1.9))+(COUNTIF('Round 1 - HILLS'!H37,"&lt;"&amp;$H$3-1.9))+(COUNTIF('Round 1 - HILLS'!I37,"&lt;"&amp;$I$3-1.9))+(COUNTIF('Round 1 - HILLS'!J37,"&lt;"&amp;$J$3-1.9))+(COUNTIF('Round 1 - HILLS'!L37,"&lt;"&amp;$L$3-1.9))+(COUNTIF('Round 1 - HILLS'!M37,"&lt;"&amp;$M$3-1.9))+(COUNTIF('Round 1 - HILLS'!N37,"&lt;"&amp;$N$3-1.9))+(COUNTIF('Round 1 - HILLS'!O37,"&lt;"&amp;$O$3-1.9))+(COUNTIF('Round 1 - HILLS'!P37,"&lt;"&amp;$P$3-1.9))+(COUNTIF('Round 1 - HILLS'!Q37,"&lt;"&amp;$Q$3-1.9))+(COUNTIF('Round 1 - HILLS'!R37,"&lt;"&amp;$R$3-1.9))+(COUNTIF('Round 1 - HILLS'!S37,"&lt;"&amp;$S$3-1.9))+(COUNTIF('Round 1 - HILLS'!T37,"&lt;"&amp;$T$3-1.9))</f>
        <v>0</v>
      </c>
      <c r="D40" s="100">
        <f>SUM(COUNTIF('Round 1 - HILLS'!B37,"="&amp;$B$3-1))+(COUNTIF('Round 1 - HILLS'!C37,"="&amp;$C$3-1))+(COUNTIF('Round 1 - HILLS'!D37,"="&amp;$D$3-1))+(COUNTIF('Round 1 - HILLS'!E37,"="&amp;$E$3-1))+(COUNTIF('Round 1 - HILLS'!F37,"="&amp;$F$3-1))+(COUNTIF('Round 1 - HILLS'!G37,"="&amp;$G$3-1))+(COUNTIF('Round 1 - HILLS'!H37,"="&amp;$H$3-1))+(COUNTIF('Round 1 - HILLS'!I37,"="&amp;$I$3-1))+(COUNTIF('Round 1 - HILLS'!J37,"="&amp;$J$3-1))+(COUNTIF('Round 1 - HILLS'!L37,"="&amp;$L$3-1))+(COUNTIF('Round 1 - HILLS'!M37,"="&amp;$M$3-1))+(COUNTIF('Round 1 - HILLS'!N37,"="&amp;$N$3-1))+(COUNTIF('Round 1 - HILLS'!O37,"="&amp;$O$3-1))+(COUNTIF('Round 1 - HILLS'!P37,"="&amp;$P$3-1))+(COUNTIF('Round 1 - HILLS'!Q37,"="&amp;$Q$3-1))+(COUNTIF('Round 1 - HILLS'!R37,"="&amp;$R$3-1))+(COUNTIF('Round 1 - HILLS'!S37,"="&amp;$S$3-1))+(COUNTIF('Round 1 - HILLS'!T37,"="&amp;$T$3-1))</f>
        <v>0</v>
      </c>
      <c r="E40" s="100">
        <f>SUM(COUNTIF('Round 1 - HILLS'!B37,"="&amp;$B$3))+(COUNTIF('Round 1 - HILLS'!C37,"="&amp;$C$3))+(COUNTIF('Round 1 - HILLS'!D37,"="&amp;$D$3))+(COUNTIF('Round 1 - HILLS'!E37,"="&amp;$E$3))+(COUNTIF('Round 1 - HILLS'!F37,"="&amp;$F$3))+(COUNTIF('Round 1 - HILLS'!G37,"="&amp;$G$3))+(COUNTIF('Round 1 - HILLS'!H37,"="&amp;$H$3))+(COUNTIF('Round 1 - HILLS'!I37,"="&amp;$I$3))+(COUNTIF('Round 1 - HILLS'!J37,"="&amp;$J$3))+(COUNTIF('Round 1 - HILLS'!L37,"="&amp;$L$3))+(COUNTIF('Round 1 - HILLS'!M37,"="&amp;$M$3))+(COUNTIF('Round 1 - HILLS'!N37,"="&amp;$N$3))+(COUNTIF('Round 1 - HILLS'!O37,"="&amp;$O$3))+(COUNTIF('Round 1 - HILLS'!P37,"="&amp;$P$3))+(COUNTIF('Round 1 - HILLS'!Q37,"="&amp;$Q$3))+(COUNTIF('Round 1 - HILLS'!R37,"="&amp;$R$3))+(COUNTIF('Round 1 - HILLS'!S37,"="&amp;$S$3))+(COUNTIF('Round 1 - HILLS'!T37,"="&amp;$T$3))</f>
        <v>0</v>
      </c>
      <c r="F40" s="100">
        <f>SUM(COUNTIF('Round 1 - HILLS'!B37,"="&amp;$B$3+1))+(COUNTIF('Round 1 - HILLS'!C37,"="&amp;$C$3+1))+(COUNTIF('Round 1 - HILLS'!D37,"="&amp;$D$3+1))+(COUNTIF('Round 1 - HILLS'!E37,"="&amp;$E$3+1))+(COUNTIF('Round 1 - HILLS'!F37,"="&amp;$F$3+1))+(COUNTIF('Round 1 - HILLS'!G37,"="&amp;$G$3+1))+(COUNTIF('Round 1 - HILLS'!H37,"="&amp;$H$3+1))+(COUNTIF('Round 1 - HILLS'!I37,"="&amp;$I$3+1))+(COUNTIF('Round 1 - HILLS'!J37,"="&amp;$J$3+1))+(COUNTIF('Round 1 - HILLS'!L37,"="&amp;$L$3+1))+(COUNTIF('Round 1 - HILLS'!M37,"="&amp;$M$3+1))+(COUNTIF('Round 1 - HILLS'!N37,"="&amp;$N$3+1))+(COUNTIF('Round 1 - HILLS'!O37,"="&amp;$O$3+1))+(COUNTIF('Round 1 - HILLS'!P37,"="&amp;$P$3+1))+(COUNTIF('Round 1 - HILLS'!Q37,"="&amp;$Q$3+1))+(COUNTIF('Round 1 - HILLS'!R37,"="&amp;$R$3+1))+(COUNTIF('Round 1 - HILLS'!S37,"="&amp;$S$3+1))+(COUNTIF('Round 1 - HILLS'!T37,"="&amp;$T$3+1))</f>
        <v>0</v>
      </c>
      <c r="G40" s="100">
        <f>SUM(COUNTIF('Round 1 - HILLS'!B37,"="&amp;$B$3+2))+(COUNTIF('Round 1 - HILLS'!C37,"="&amp;$C$3+2))+(COUNTIF('Round 1 - HILLS'!D37,"="&amp;$D$3+2))+(COUNTIF('Round 1 - HILLS'!E37,"="&amp;$E$3+2))+(COUNTIF('Round 1 - HILLS'!F37,"="&amp;$F$3+2))+(COUNTIF('Round 1 - HILLS'!G37,"="&amp;$G$3+2))+(COUNTIF('Round 1 - HILLS'!H37,"="&amp;$H$3+2))+(COUNTIF('Round 1 - HILLS'!I37,"="&amp;$I$3+2))+(COUNTIF('Round 1 - HILLS'!J37,"="&amp;$J$3+2))+(COUNTIF('Round 1 - HILLS'!L37,"="&amp;$L$3+2))+(COUNTIF('Round 1 - HILLS'!M37,"="&amp;$M$3+2))+(COUNTIF('Round 1 - HILLS'!N37,"="&amp;$N$3+2))+(COUNTIF('Round 1 - HILLS'!O37,"="&amp;$O$3+2))+(COUNTIF('Round 1 - HILLS'!P37,"="&amp;$P$3+2))+(COUNTIF('Round 1 - HILLS'!Q37,"="&amp;$Q$3+2))+(COUNTIF('Round 1 - HILLS'!R37,"="&amp;$R$3+2))+(COUNTIF('Round 1 - HILLS'!S37,"="&amp;$S$3+2))+(COUNTIF('Round 1 - HILLS'!T37,"="&amp;$T$3+2))</f>
        <v>0</v>
      </c>
      <c r="H40" s="100">
        <f>SUM(COUNTIF('Round 1 - HILLS'!B37,"&gt;"&amp;$B$3+2.1))+(COUNTIF('Round 1 - HILLS'!C37,"&gt;"&amp;$C$3+2.1))+(COUNTIF('Round 1 - HILLS'!D37,"&gt;"&amp;$D$3+2.1))+(COUNTIF('Round 1 - HILLS'!E37,"&gt;"&amp;$E$3+2.1))+(COUNTIF('Round 1 - HILLS'!F37,"&gt;"&amp;$F$3+2.1))+(COUNTIF('Round 1 - HILLS'!G37,"&gt;"&amp;$G$3+2.1))+(COUNTIF('Round 1 - HILLS'!H37,"&gt;"&amp;$H$3+2.1))+(COUNTIF('Round 1 - HILLS'!I37,"&gt;"&amp;$I$3+2.1))+(COUNTIF('Round 1 - HILLS'!J37,"&gt;"&amp;$J$3+2.1))+(COUNTIF('Round 1 - HILLS'!L37,"&gt;"&amp;$L$3+2.1))+(COUNTIF('Round 1 - HILLS'!M37,"&gt;"&amp;$M$3+2.1))+(COUNTIF('Round 1 - HILLS'!N37,"&gt;"&amp;$N$3+2.1))+(COUNTIF('Round 1 - HILLS'!O37,"&gt;"&amp;$O$3+2.1))+(COUNTIF('Round 1 - HILLS'!P37,"&gt;"&amp;$P$3+2.1))+(COUNTIF('Round 1 - HILLS'!Q37,"&gt;"&amp;$Q$3+2.1))+(COUNTIF('Round 1 - HILLS'!R37,"&gt;"&amp;$R$3+2.1))+(COUNTIF('Round 1 - HILLS'!S37,"&gt;"&amp;$S$3+2.1))+(COUNTIF('Round 1 - HILLS'!T37,"&gt;"&amp;$T$3+2.1))</f>
        <v>0</v>
      </c>
      <c r="I40" s="77"/>
      <c r="J40" s="99">
        <f>SUM(COUNTIF('Round 2 - RIVER'!B37,"&lt;"&amp;$B$2-1.9))+(COUNTIF('Round 2 - RIVER'!C37,"&lt;"&amp;$C$2-1.9))+(COUNTIF('Round 2 - RIVER'!D37,"&lt;"&amp;$D$2-1.9))+(COUNTIF('Round 2 - RIVER'!E37,"&lt;"&amp;$E$2-1.9))+(COUNTIF('Round 2 - RIVER'!F37,"&lt;"&amp;$F$2-1.9))+(COUNTIF('Round 2 - RIVER'!G37,"&lt;"&amp;$G$2-1.9))+(COUNTIF('Round 2 - RIVER'!H37,"&lt;"&amp;$H$2-1.9))+(COUNTIF('Round 2 - RIVER'!I37,"&lt;"&amp;$I$2-1.9))+(COUNTIF('Round 2 - RIVER'!J37,"&lt;"&amp;$J$2-1.9))+(COUNTIF('Round 2 - RIVER'!L37,"&lt;"&amp;$L$2-1.9))+(COUNTIF('Round 2 - RIVER'!M37,"&lt;"&amp;$M$2-1.9))+(COUNTIF('Round 2 - RIVER'!N37,"&lt;"&amp;$N$2-1.9))+(COUNTIF('Round 2 - RIVER'!O37,"&lt;"&amp;$O$2-1.9))+(COUNTIF('Round 2 - RIVER'!P37,"&lt;"&amp;$P$2-1.9))+(COUNTIF('Round 2 - RIVER'!Q37,"&lt;"&amp;$Q$2-1.9))+(COUNTIF('Round 2 - RIVER'!R37,"&lt;"&amp;$R$2-1.9))+(COUNTIF('Round 2 - RIVER'!S37,"&lt;"&amp;$S$2-1.9))+(COUNTIF('Round 2 - RIVER'!T37,"&lt;"&amp;$T$2-1.9))</f>
        <v>0</v>
      </c>
      <c r="K40" s="100">
        <f>SUM(COUNTIF('Round 2 - RIVER'!B37,"="&amp;$B$2-1))+(COUNTIF('Round 2 - RIVER'!C37,"="&amp;$C$2-1))+(COUNTIF('Round 2 - RIVER'!D37,"="&amp;$D$2-1))+(COUNTIF('Round 2 - RIVER'!E37,"="&amp;$E$2-1))+(COUNTIF('Round 2 - RIVER'!F37,"="&amp;$F$2-1))+(COUNTIF('Round 2 - RIVER'!G37,"="&amp;$G$2-1))+(COUNTIF('Round 2 - RIVER'!H37,"="&amp;$H$2-1))+(COUNTIF('Round 2 - RIVER'!I37,"="&amp;$I$2-1))+(COUNTIF('Round 2 - RIVER'!J37,"="&amp;$J$2-1))+(COUNTIF('Round 2 - RIVER'!L37,"="&amp;$L$2-1))+(COUNTIF('Round 2 - RIVER'!M37,"="&amp;$M$2-1))+(COUNTIF('Round 2 - RIVER'!N37,"="&amp;$N$2-1))+(COUNTIF('Round 2 - RIVER'!O37,"="&amp;$O$2-1))+(COUNTIF('Round 2 - RIVER'!P37,"="&amp;$P$2-1))+(COUNTIF('Round 2 - RIVER'!Q37,"="&amp;$Q$2-1))+(COUNTIF('Round 2 - RIVER'!R37,"="&amp;$R$2-1))+(COUNTIF('Round 2 - RIVER'!S37,"="&amp;$S$2-1))+(COUNTIF('Round 2 - RIVER'!T37,"="&amp;$T$2-1))</f>
        <v>0</v>
      </c>
      <c r="L40" s="100">
        <f>SUM(COUNTIF('Round 2 - RIVER'!B37,"="&amp;$B$2))+(COUNTIF('Round 2 - RIVER'!C37,"="&amp;$C$2))+(COUNTIF('Round 2 - RIVER'!D37,"="&amp;$D$2))+(COUNTIF('Round 2 - RIVER'!E37,"="&amp;$E$2))+(COUNTIF('Round 2 - RIVER'!F37,"="&amp;$F$2))+(COUNTIF('Round 2 - RIVER'!G37,"="&amp;$G$2))+(COUNTIF('Round 2 - RIVER'!H37,"="&amp;$H$2))+(COUNTIF('Round 2 - RIVER'!I37,"="&amp;$I$2))+(COUNTIF('Round 2 - RIVER'!J37,"="&amp;$J$2))+(COUNTIF('Round 2 - RIVER'!L37,"="&amp;$L$2))+(COUNTIF('Round 2 - RIVER'!M37,"="&amp;$M$2))+(COUNTIF('Round 2 - RIVER'!N37,"="&amp;$N$2))+(COUNTIF('Round 2 - RIVER'!O37,"="&amp;$O$2))+(COUNTIF('Round 2 - RIVER'!P37,"="&amp;$P$2))+(COUNTIF('Round 2 - RIVER'!Q37,"="&amp;$Q$2))+(COUNTIF('Round 2 - RIVER'!R37,"="&amp;$R$2))+(COUNTIF('Round 2 - RIVER'!S37,"="&amp;$S$2))+(COUNTIF('Round 2 - RIVER'!T37,"="&amp;$T$2))</f>
        <v>0</v>
      </c>
      <c r="M40" s="100">
        <f>SUM(COUNTIF('Round 2 - RIVER'!B37,"="&amp;$B$2+1))+(COUNTIF('Round 2 - RIVER'!C37,"="&amp;$C$2+1))+(COUNTIF('Round 2 - RIVER'!D37,"="&amp;$D$2+1))+(COUNTIF('Round 2 - RIVER'!E37,"="&amp;$E$2+1))+(COUNTIF('Round 2 - RIVER'!F37,"="&amp;$F$2+1))+(COUNTIF('Round 2 - RIVER'!G37,"="&amp;$G$2+1))+(COUNTIF('Round 2 - RIVER'!H37,"="&amp;$H$2+1))+(COUNTIF('Round 2 - RIVER'!I37,"="&amp;$I$2+1))+(COUNTIF('Round 2 - RIVER'!J37,"="&amp;$J$2+1))+(COUNTIF('Round 2 - RIVER'!L37,"="&amp;$L$2+1))+(COUNTIF('Round 2 - RIVER'!M37,"="&amp;$M$2+1))+(COUNTIF('Round 2 - RIVER'!N37,"="&amp;$N$2+1))+(COUNTIF('Round 2 - RIVER'!O37,"="&amp;$O$2+1))+(COUNTIF('Round 2 - RIVER'!P37,"="&amp;$P$2+1))+(COUNTIF('Round 2 - RIVER'!Q37,"="&amp;$Q$2+1))+(COUNTIF('Round 2 - RIVER'!R37,"="&amp;$R$2+1))+(COUNTIF('Round 2 - RIVER'!S37,"="&amp;$S$2+1))+(COUNTIF('Round 2 - RIVER'!T37,"="&amp;$T$2+1))</f>
        <v>0</v>
      </c>
      <c r="N40" s="100">
        <f>SUM(COUNTIF('Round 2 - RIVER'!B37,"="&amp;$B$2+2))+(COUNTIF('Round 2 - RIVER'!C37,"="&amp;$C$2+2))+(COUNTIF('Round 2 - RIVER'!D37,"="&amp;$D$2+2))+(COUNTIF('Round 2 - RIVER'!E37,"="&amp;$E$2+2))+(COUNTIF('Round 2 - RIVER'!F37,"="&amp;$F$2+2))+(COUNTIF('Round 2 - RIVER'!G37,"="&amp;$G$2+2))+(COUNTIF('Round 2 - RIVER'!H37,"="&amp;$H$2+2))+(COUNTIF('Round 2 - RIVER'!I37,"="&amp;$I$2+2))+(COUNTIF('Round 2 - RIVER'!J37,"="&amp;$J$2+2))+(COUNTIF('Round 2 - RIVER'!L37,"="&amp;$L$2+2))+(COUNTIF('Round 2 - RIVER'!M37,"="&amp;$M$2+2))+(COUNTIF('Round 2 - RIVER'!N37,"="&amp;$N$2+2))+(COUNTIF('Round 2 - RIVER'!O37,"="&amp;$O$2+2))+(COUNTIF('Round 2 - RIVER'!P37,"="&amp;$P$2+2))+(COUNTIF('Round 2 - RIVER'!Q37,"="&amp;$Q$2+2))+(COUNTIF('Round 2 - RIVER'!R37,"="&amp;$R$2+2))+(COUNTIF('Round 2 - RIVER'!S37,"="&amp;$S$2+2))+(COUNTIF('Round 2 - RIVER'!T37,"="&amp;$T$2+2))</f>
        <v>0</v>
      </c>
      <c r="O40" s="100">
        <f>SUM(COUNTIF('Round 2 - RIVER'!B37,"&gt;"&amp;$B$2+2.1))+(COUNTIF('Round 2 - RIVER'!C37,"&gt;"&amp;$C$2+2.1))+(COUNTIF('Round 2 - RIVER'!D37,"&gt;"&amp;$D$2+2.1))+(COUNTIF('Round 2 - RIVER'!E37,"&gt;"&amp;$E$2+2.1))+(COUNTIF('Round 2 - RIVER'!F37,"&gt;"&amp;$F$2+2.1))+(COUNTIF('Round 2 - RIVER'!G37,"&gt;"&amp;$G$2+2.1))+(COUNTIF('Round 2 - RIVER'!H37,"&gt;"&amp;$H$2+2.1))+(COUNTIF('Round 2 - RIVER'!I37,"&gt;"&amp;$I$2+2.1))+(COUNTIF('Round 2 - RIVER'!J37,"&gt;"&amp;$J$2+2.1))+(COUNTIF('Round 2 - RIVER'!L37,"&gt;"&amp;$L$2+2.1))+(COUNTIF('Round 2 - RIVER'!M37,"&gt;"&amp;$M$2+2.1))+(COUNTIF('Round 2 - RIVER'!N37,"&gt;"&amp;$N$2+2.1))+(COUNTIF('Round 2 - RIVER'!O37,"&gt;"&amp;$O$2+2.1))+(COUNTIF('Round 2 - RIVER'!P37,"&gt;"&amp;$P$2+2.1))+(COUNTIF('Round 2 - RIVER'!Q37,"&gt;"&amp;$Q$2+2.1))+(COUNTIF('Round 2 - RIVER'!R37,"&gt;"&amp;$R$2+2.1))+(COUNTIF('Round 2 - RIVER'!S37,"&gt;"&amp;$S$2+2.1))+(COUNTIF('Round 2 - RIVER'!T37,"&gt;"&amp;$T$2+2.1))</f>
        <v>0</v>
      </c>
      <c r="Q40" s="92"/>
      <c r="R40" s="93"/>
      <c r="S40" s="93"/>
      <c r="T40" s="93"/>
      <c r="U40" s="93"/>
      <c r="V40" s="93"/>
      <c r="X40" s="92">
        <f t="shared" si="29"/>
        <v>0</v>
      </c>
      <c r="Y40" s="93">
        <f t="shared" si="28"/>
        <v>0</v>
      </c>
      <c r="Z40" s="93">
        <f t="shared" si="28"/>
        <v>0</v>
      </c>
      <c r="AA40" s="93">
        <f t="shared" si="28"/>
        <v>0</v>
      </c>
      <c r="AB40" s="93">
        <f t="shared" si="28"/>
        <v>0</v>
      </c>
      <c r="AC40" s="93">
        <f t="shared" si="28"/>
        <v>0</v>
      </c>
    </row>
    <row r="41" spans="1:29" x14ac:dyDescent="0.2">
      <c r="X41" s="6"/>
      <c r="Y41" s="6"/>
      <c r="Z41" s="6"/>
      <c r="AA41" s="6"/>
      <c r="AB41" s="6"/>
      <c r="AC41" s="6"/>
    </row>
    <row r="42" spans="1:29" ht="15.75" x14ac:dyDescent="0.25">
      <c r="A42" s="108" t="str">
        <f>'Players by Team'!G9</f>
        <v>CENTENNIAL</v>
      </c>
      <c r="C42" s="90">
        <f t="shared" ref="C42:H42" si="30">SUM(C43:C47)</f>
        <v>0</v>
      </c>
      <c r="D42" s="90">
        <f t="shared" si="30"/>
        <v>0</v>
      </c>
      <c r="E42" s="90">
        <f t="shared" si="30"/>
        <v>0</v>
      </c>
      <c r="F42" s="90">
        <f t="shared" si="30"/>
        <v>0</v>
      </c>
      <c r="G42" s="90">
        <f t="shared" si="30"/>
        <v>0</v>
      </c>
      <c r="H42" s="90">
        <f t="shared" si="30"/>
        <v>0</v>
      </c>
      <c r="J42" s="90">
        <f t="shared" ref="J42:O42" si="31">SUM(J43:J47)</f>
        <v>0</v>
      </c>
      <c r="K42" s="90">
        <f t="shared" si="31"/>
        <v>0</v>
      </c>
      <c r="L42" s="90">
        <f t="shared" si="31"/>
        <v>0</v>
      </c>
      <c r="M42" s="90">
        <f t="shared" si="31"/>
        <v>0</v>
      </c>
      <c r="N42" s="90">
        <f t="shared" si="31"/>
        <v>0</v>
      </c>
      <c r="O42" s="90">
        <f t="shared" si="31"/>
        <v>0</v>
      </c>
      <c r="Q42" s="90">
        <f t="shared" ref="Q42:V42" si="32">SUM(Q43:Q47)</f>
        <v>0</v>
      </c>
      <c r="R42" s="90">
        <f t="shared" si="32"/>
        <v>0</v>
      </c>
      <c r="S42" s="90">
        <f t="shared" si="32"/>
        <v>0</v>
      </c>
      <c r="T42" s="90">
        <f t="shared" si="32"/>
        <v>0</v>
      </c>
      <c r="U42" s="90">
        <f t="shared" si="32"/>
        <v>0</v>
      </c>
      <c r="V42" s="90">
        <f t="shared" si="32"/>
        <v>0</v>
      </c>
      <c r="X42" s="90">
        <f t="shared" ref="X42:AC42" si="33">SUM(X43:X47)</f>
        <v>0</v>
      </c>
      <c r="Y42" s="90">
        <f t="shared" si="33"/>
        <v>0</v>
      </c>
      <c r="Z42" s="90">
        <f t="shared" si="33"/>
        <v>0</v>
      </c>
      <c r="AA42" s="90">
        <f t="shared" si="33"/>
        <v>0</v>
      </c>
      <c r="AB42" s="90">
        <f t="shared" si="33"/>
        <v>0</v>
      </c>
      <c r="AC42" s="90">
        <f t="shared" si="33"/>
        <v>0</v>
      </c>
    </row>
    <row r="43" spans="1:29" x14ac:dyDescent="0.2">
      <c r="A43" s="35" t="str">
        <f>'Players by Team'!G10</f>
        <v>Alisha Rametra</v>
      </c>
      <c r="B43" s="95"/>
      <c r="C43" s="92">
        <f>SUM(COUNTIF('Round 1 - RIVER'!B5,"&lt;"&amp;$B$2-1.9))+(COUNTIF('Round 1 - RIVER'!C5,"&lt;"&amp;$C$2-1.9))+(COUNTIF('Round 1 - RIVER'!D5,"&lt;"&amp;$D$2-1.9))+(COUNTIF('Round 1 - RIVER'!E5,"&lt;"&amp;$E$2-1.9))+(COUNTIF('Round 1 - RIVER'!F5,"&lt;"&amp;$F$2-1.9))+(COUNTIF('Round 1 - RIVER'!G5,"&lt;"&amp;$G$2-1.9))+(COUNTIF('Round 1 - RIVER'!H5,"&lt;"&amp;$H$2-1.9))+(COUNTIF('Round 1 - RIVER'!I5,"&lt;"&amp;$I$2-1.9))+(COUNTIF('Round 1 - RIVER'!J5,"&lt;"&amp;$J$2-1.9))+(COUNTIF('Round 1 - RIVER'!L5,"&lt;"&amp;$L$2-1.9))+(COUNTIF('Round 1 - RIVER'!M5,"&lt;"&amp;$M$2-1.9))+(COUNTIF('Round 1 - RIVER'!N5,"&lt;"&amp;$N$2-1.9))+(COUNTIF('Round 1 - RIVER'!O5,"&lt;"&amp;$O$2-1.9))+(COUNTIF('Round 1 - RIVER'!P5,"&lt;"&amp;$P$2-1.9))+(COUNTIF('Round 1 - RIVER'!Q5,"&lt;"&amp;$Q$2-1.9))+(COUNTIF('Round 1 - RIVER'!R5,"&lt;"&amp;$R$2-1.9))+(COUNTIF('Round 1 - RIVER'!S5,"&lt;"&amp;$S$2-1.9))+(COUNTIF('Round 1 - RIVER'!T5,"&lt;"&amp;$T$2-1.9))</f>
        <v>0</v>
      </c>
      <c r="D43" s="93">
        <f>SUM(COUNTIF('Round 1 - RIVER'!B5,"="&amp;$B$2-1))+(COUNTIF('Round 1 - RIVER'!C5,"="&amp;$C$2-1))+(COUNTIF('Round 1 - RIVER'!D5,"="&amp;$D$2-1))+(COUNTIF('Round 1 - RIVER'!E5,"="&amp;$E$2-1))+(COUNTIF('Round 1 - RIVER'!F5,"="&amp;$F$2-1))+(COUNTIF('Round 1 - RIVER'!G5,"="&amp;$G$2-1))+(COUNTIF('Round 1 - RIVER'!H5,"="&amp;$H$2-1))+(COUNTIF('Round 1 - RIVER'!I5,"="&amp;$I$2-1))+(COUNTIF('Round 1 - RIVER'!J5,"="&amp;$J$2-1))+(COUNTIF('Round 1 - RIVER'!L5,"="&amp;$L$2-1))+(COUNTIF('Round 1 - RIVER'!M5,"="&amp;$M$2-1))+(COUNTIF('Round 1 - RIVER'!N5,"="&amp;$N$2-1))+(COUNTIF('Round 1 - RIVER'!O5,"="&amp;$O$2-1))+(COUNTIF('Round 1 - RIVER'!P5,"="&amp;$P$2-1))+(COUNTIF('Round 1 - RIVER'!Q5,"="&amp;$Q$2-1))+(COUNTIF('Round 1 - RIVER'!R5,"="&amp;$R$2-1))+(COUNTIF('Round 1 - RIVER'!S5,"="&amp;$S$2-1))+(COUNTIF('Round 1 - RIVER'!T5,"="&amp;$T$2-1))</f>
        <v>0</v>
      </c>
      <c r="E43" s="93">
        <f>SUM(COUNTIF('Round 1 - RIVER'!B5,"="&amp;$B$3))+(COUNTIF('Round 1 - RIVER'!C5,"="&amp;$C$3))+(COUNTIF('Round 1 - RIVER'!D5,"="&amp;$D$3))+(COUNTIF('Round 1 - RIVER'!E5,"="&amp;$E$3))+(COUNTIF('Round 1 - RIVER'!F5,"="&amp;$F$3))+(COUNTIF('Round 1 - RIVER'!G5,"="&amp;$G$3))+(COUNTIF('Round 1 - RIVER'!H5,"="&amp;$H$3))+(COUNTIF('Round 1 - RIVER'!I5,"="&amp;$I$3))+(COUNTIF('Round 1 - RIVER'!J5,"="&amp;$J$3))+(COUNTIF('Round 1 - RIVER'!L5,"="&amp;$L$3))+(COUNTIF('Round 1 - RIVER'!M5,"="&amp;$M$3))+(COUNTIF('Round 1 - RIVER'!N5,"="&amp;$N$3))+(COUNTIF('Round 1 - RIVER'!O5,"="&amp;$O$3))+(COUNTIF('Round 1 - RIVER'!P5,"="&amp;$P$3))+(COUNTIF('Round 1 - RIVER'!Q5,"="&amp;$Q$3))+(COUNTIF('Round 1 - RIVER'!R5,"="&amp;$R$3))+(COUNTIF('Round 1 - RIVER'!S5,"="&amp;$S$3))+(COUNTIF('Round 1 - RIVER'!T5,"="&amp;$T$3))</f>
        <v>0</v>
      </c>
      <c r="F43" s="93">
        <f>SUM(COUNTIF('Round 1 - RIVER'!B5,"="&amp;$B$2+1))+(COUNTIF('Round 1 - RIVER'!C5,"="&amp;$C$2+1))+(COUNTIF('Round 1 - RIVER'!D5,"="&amp;$D$2+1))+(COUNTIF('Round 1 - RIVER'!E5,"="&amp;$E$2+1))+(COUNTIF('Round 1 - RIVER'!F5,"="&amp;$F$2+1))+(COUNTIF('Round 1 - RIVER'!G5,"="&amp;$G$2+1))+(COUNTIF('Round 1 - RIVER'!H5,"="&amp;$H$2+1))+(COUNTIF('Round 1 - RIVER'!I5,"="&amp;$I$2+1))+(COUNTIF('Round 1 - RIVER'!J5,"="&amp;$J$2+1))+(COUNTIF('Round 1 - RIVER'!L5,"="&amp;$L$2+1))+(COUNTIF('Round 1 - RIVER'!M5,"="&amp;$M$2+1))+(COUNTIF('Round 1 - RIVER'!N5,"="&amp;$N$2+1))+(COUNTIF('Round 1 - RIVER'!O5,"="&amp;$O$2+1))+(COUNTIF('Round 1 - RIVER'!P5,"="&amp;$P$2+1))+(COUNTIF('Round 1 - RIVER'!Q5,"="&amp;$Q$2+1))+(COUNTIF('Round 1 - RIVER'!R5,"="&amp;$R$2+1))+(COUNTIF('Round 1 - RIVER'!S5,"="&amp;$S$2+1))+(COUNTIF('Round 1 - RIVER'!T5,"="&amp;$T$2+1))</f>
        <v>0</v>
      </c>
      <c r="G43" s="93">
        <f>SUM(COUNTIF('Round 1 - RIVER'!B5,"="&amp;$B$2+2))+(COUNTIF('Round 1 - RIVER'!C5,"="&amp;$C$2+2))+(COUNTIF('Round 1 - RIVER'!D5,"="&amp;$D$2+2))+(COUNTIF('Round 1 - RIVER'!E5,"="&amp;$E$2+2))+(COUNTIF('Round 1 - RIVER'!F5,"="&amp;$F$2+2))+(COUNTIF('Round 1 - RIVER'!G5,"="&amp;$G$2+2))+(COUNTIF('Round 1 - RIVER'!H5,"="&amp;$H$2+2))+(COUNTIF('Round 1 - RIVER'!I5,"="&amp;$I$2+2))+(COUNTIF('Round 1 - RIVER'!J5,"="&amp;$J$2+2))+(COUNTIF('Round 1 - RIVER'!L5,"="&amp;$L$2+2))+(COUNTIF('Round 1 - RIVER'!M5,"="&amp;$M$2+2))+(COUNTIF('Round 1 - RIVER'!N5,"="&amp;$N$2+2))+(COUNTIF('Round 1 - RIVER'!O5,"="&amp;$O$2+2))+(COUNTIF('Round 1 - RIVER'!P5,"="&amp;$P$2+2))+(COUNTIF('Round 1 - RIVER'!Q5,"="&amp;$Q$2+2))+(COUNTIF('Round 1 - RIVER'!R5,"="&amp;$R$2+2))+(COUNTIF('Round 1 - RIVER'!S5,"="&amp;$S$2+2))+(COUNTIF('Round 1 - RIVER'!T5,"="&amp;$T$2+2))</f>
        <v>0</v>
      </c>
      <c r="H43" s="93">
        <f>SUM(COUNTIF('Round 1 - RIVER'!B5,"&gt;"&amp;$B$2+2.1))+(COUNTIF('Round 1 - RIVER'!C5,"&gt;"&amp;$C$2+2.1))+(COUNTIF('Round 1 - RIVER'!D5,"&gt;"&amp;$D$2+2.1))+(COUNTIF('Round 1 - RIVER'!E5,"&gt;"&amp;$E$2+2.1))+(COUNTIF('Round 1 - RIVER'!F5,"&gt;"&amp;$F$2+2.1))+(COUNTIF('Round 1 - RIVER'!G5,"&gt;"&amp;$G$2+2.1))+(COUNTIF('Round 1 - RIVER'!H5,"&gt;"&amp;$H$2+2.1))+(COUNTIF('Round 1 - RIVER'!I5,"&gt;"&amp;$I$2+2.1))+(COUNTIF('Round 1 - RIVER'!J5,"&gt;"&amp;$J$2+2.1))+(COUNTIF('Round 1 - RIVER'!L5,"&gt;"&amp;$L$2+2.1))+(COUNTIF('Round 1 - RIVER'!M5,"&gt;"&amp;$M$2+2.1))+(COUNTIF('Round 1 - RIVER'!N5,"&gt;"&amp;$N$2+2.1))+(COUNTIF('Round 1 - RIVER'!O5,"&gt;"&amp;$O$2+2.1))+(COUNTIF('Round 1 - RIVER'!P5,"&gt;"&amp;$P$2+2.1))+(COUNTIF('Round 1 - RIVER'!Q5,"&gt;"&amp;$Q$2+2.1))+(COUNTIF('Round 1 - RIVER'!R5,"&gt;"&amp;$R$2+2.1))+(COUNTIF('Round 1 - RIVER'!S5,"&gt;"&amp;$S$2+2.1))+(COUNTIF('Round 1 - RIVER'!T5,"&gt;"&amp;$T$2+2.1))</f>
        <v>0</v>
      </c>
      <c r="J43" s="92">
        <f>SUM(COUNTIF('Round 2 - HILLS'!B5,"&lt;"&amp;$B$3-1.9))+(COUNTIF('Round 2 - HILLS'!C5,"&lt;"&amp;$C$3-1.9))+(COUNTIF('Round 2 - HILLS'!D5,"&lt;"&amp;$D$3-1.9))+(COUNTIF('Round 2 - HILLS'!E5,"&lt;"&amp;$E$3-1.9))+(COUNTIF('Round 2 - HILLS'!F5,"&lt;"&amp;$F$3-1.9))+(COUNTIF('Round 2 - HILLS'!G5,"&lt;"&amp;$G$3-1.9))+(COUNTIF('Round 2 - HILLS'!H5,"&lt;"&amp;$H$3-1.9))+(COUNTIF('Round 2 - HILLS'!I5,"&lt;"&amp;$I$3-1.9))+(COUNTIF('Round 2 - HILLS'!J5,"&lt;"&amp;$J$3-1.9))+(COUNTIF('Round 2 - HILLS'!L5,"&lt;"&amp;$L$3-1.9))+(COUNTIF('Round 2 - HILLS'!M5,"&lt;"&amp;$M$3-1.9))+(COUNTIF('Round 2 - HILLS'!N5,"&lt;"&amp;$N$3-1.9))+(COUNTIF('Round 2 - HILLS'!O5,"&lt;"&amp;$O$3-1.9))+(COUNTIF('Round 2 - HILLS'!P5,"&lt;"&amp;$P$3-1.9))+(COUNTIF('Round 2 - HILLS'!Q5,"&lt;"&amp;$Q$3-1.9))+(COUNTIF('Round 2 - HILLS'!R5,"&lt;"&amp;$R$3-1.9))+(COUNTIF('Round 2 - HILLS'!S5,"&lt;"&amp;$S$3-1.9))+(COUNTIF('Round 2 - HILLS'!T5,"&lt;"&amp;$T$3-1.9))</f>
        <v>0</v>
      </c>
      <c r="K43" s="93">
        <f>SUM(COUNTIF('Round 2 - HILLS'!B5,"="&amp;$B$3-1))+(COUNTIF('Round 2 - HILLS'!C5,"="&amp;$C$3-1))+(COUNTIF('Round 2 - HILLS'!D5,"="&amp;$D$3-1))+(COUNTIF('Round 2 - HILLS'!E5,"="&amp;$E$3-1))+(COUNTIF('Round 2 - HILLS'!F5,"="&amp;$F$3-1))+(COUNTIF('Round 2 - HILLS'!G5,"="&amp;$G$3-1))+(COUNTIF('Round 2 - HILLS'!H5,"="&amp;$H$3-1))+(COUNTIF('Round 2 - HILLS'!I5,"="&amp;$I$3-1))+(COUNTIF('Round 2 - HILLS'!J5,"="&amp;$J$3-1))+(COUNTIF('Round 2 - HILLS'!L5,"="&amp;$L$3-1))+(COUNTIF('Round 2 - HILLS'!M5,"="&amp;$M$3-1))+(COUNTIF('Round 2 - HILLS'!N5,"="&amp;$N$3-1))+(COUNTIF('Round 2 - HILLS'!O5,"="&amp;$O$3-1))+(COUNTIF('Round 2 - HILLS'!P5,"="&amp;$P$3-1))+(COUNTIF('Round 2 - HILLS'!Q5,"="&amp;$Q$3-1))+(COUNTIF('Round 2 - HILLS'!R5,"="&amp;$R$3-1))+(COUNTIF('Round 2 - HILLS'!S5,"="&amp;$S$3-1))+(COUNTIF('Round 2 - HILLS'!T5,"="&amp;$T$3-1))</f>
        <v>0</v>
      </c>
      <c r="L43" s="93">
        <f>SUM(COUNTIF('Round 2 - HILLS'!B5,"="&amp;$B$3))+(COUNTIF('Round 2 - HILLS'!C5,"="&amp;$C$3))+(COUNTIF('Round 2 - HILLS'!D5,"="&amp;$D$3))+(COUNTIF('Round 2 - HILLS'!E5,"="&amp;$E$3))+(COUNTIF('Round 2 - HILLS'!F5,"="&amp;$F$3))+(COUNTIF('Round 2 - HILLS'!G5,"="&amp;$G$3))+(COUNTIF('Round 2 - HILLS'!H5,"="&amp;$H$3))+(COUNTIF('Round 2 - HILLS'!I5,"="&amp;$I$3))+(COUNTIF('Round 2 - HILLS'!J5,"="&amp;$J$3))+(COUNTIF('Round 2 - HILLS'!L5,"="&amp;$L$3))+(COUNTIF('Round 2 - HILLS'!M5,"="&amp;$M$3))+(COUNTIF('Round 2 - HILLS'!N5,"="&amp;$N$3))+(COUNTIF('Round 2 - HILLS'!O5,"="&amp;$O$3))+(COUNTIF('Round 2 - HILLS'!P5,"="&amp;$P$3))+(COUNTIF('Round 2 - HILLS'!Q5,"="&amp;$Q$3))+(COUNTIF('Round 2 - HILLS'!R5,"="&amp;$R$3))+(COUNTIF('Round 2 - HILLS'!S5,"="&amp;$S$3))+(COUNTIF('Round 2 - HILLS'!T5,"="&amp;$T$3))</f>
        <v>0</v>
      </c>
      <c r="M43" s="93">
        <f>SUM(COUNTIF('Round 2 - HILLS'!B5,"="&amp;$B$3+1))+(COUNTIF('Round 2 - HILLS'!C5,"="&amp;$C$3+1))+(COUNTIF('Round 2 - HILLS'!D5,"="&amp;$D$3+1))+(COUNTIF('Round 2 - HILLS'!E5,"="&amp;$E$3+1))+(COUNTIF('Round 2 - HILLS'!F5,"="&amp;$F$3+1))+(COUNTIF('Round 2 - HILLS'!G5,"="&amp;$G$3+1))+(COUNTIF('Round 2 - HILLS'!H5,"="&amp;$H$3+1))+(COUNTIF('Round 2 - HILLS'!I5,"="&amp;$I$3+1))+(COUNTIF('Round 2 - HILLS'!J5,"="&amp;$J$3+1))+(COUNTIF('Round 2 - HILLS'!L5,"="&amp;$L$3+1))+(COUNTIF('Round 2 - HILLS'!M5,"="&amp;$M$3+1))+(COUNTIF('Round 2 - HILLS'!N5,"="&amp;$N$3+1))+(COUNTIF('Round 2 - HILLS'!O5,"="&amp;$O$3+1))+(COUNTIF('Round 2 - HILLS'!P5,"="&amp;$P$3+1))+(COUNTIF('Round 2 - HILLS'!Q5,"="&amp;$Q$3+1))+(COUNTIF('Round 2 - HILLS'!R5,"="&amp;$R$3+1))+(COUNTIF('Round 2 - HILLS'!S5,"="&amp;$S$3+1))+(COUNTIF('Round 2 - HILLS'!T5,"="&amp;$T$3+1))</f>
        <v>0</v>
      </c>
      <c r="N43" s="93">
        <f>SUM(COUNTIF('Round 2 - HILLS'!B5,"="&amp;$B$3+2))+(COUNTIF('Round 2 - HILLS'!C5,"="&amp;$C$3+2))+(COUNTIF('Round 2 - HILLS'!D5,"="&amp;$D$3+2))+(COUNTIF('Round 2 - HILLS'!E5,"="&amp;$E$3+2))+(COUNTIF('Round 2 - HILLS'!F5,"="&amp;$F$3+2))+(COUNTIF('Round 2 - HILLS'!G5,"="&amp;$G$3+2))+(COUNTIF('Round 2 - HILLS'!H5,"="&amp;$H$3+2))+(COUNTIF('Round 2 - HILLS'!I5,"="&amp;$I$3+2))+(COUNTIF('Round 2 - HILLS'!J5,"="&amp;$J$3+2))+(COUNTIF('Round 2 - HILLS'!L5,"="&amp;$L$3+2))+(COUNTIF('Round 2 - HILLS'!M5,"="&amp;$M$3+2))+(COUNTIF('Round 2 - HILLS'!N5,"="&amp;$N$3+2))+(COUNTIF('Round 2 - HILLS'!O5,"="&amp;$O$3+2))+(COUNTIF('Round 2 - HILLS'!P5,"="&amp;$P$3+2))+(COUNTIF('Round 2 - HILLS'!Q5,"="&amp;$Q$3+2))+(COUNTIF('Round 2 - HILLS'!R5,"="&amp;$R$3+2))+(COUNTIF('Round 2 - HILLS'!S5,"="&amp;$S$3+2))+(COUNTIF('Round 2 - HILLS'!T5,"="&amp;$T$3+2))</f>
        <v>0</v>
      </c>
      <c r="O43" s="93">
        <f>SUM(COUNTIF('Round 2 - HILLS'!B5,"&gt;"&amp;$B$3+2.1))+(COUNTIF('Round 2 - HILLS'!C5,"&gt;"&amp;$C$3+2.1))+(COUNTIF('Round 2 - HILLS'!D5,"&gt;"&amp;$D$3+2.1))+(COUNTIF('Round 2 - HILLS'!E5,"&gt;"&amp;$E$3+2.1))+(COUNTIF('Round 2 - HILLS'!F5,"&gt;"&amp;$F$3+2.1))+(COUNTIF('Round 2 - HILLS'!G5,"&gt;"&amp;$G$3+2.1))+(COUNTIF('Round 2 - HILLS'!H5,"&gt;"&amp;$H$3+2.1))+(COUNTIF('Round 2 - HILLS'!I5,"&gt;"&amp;$I$3+2.1))+(COUNTIF('Round 2 - HILLS'!J5,"&gt;"&amp;$J$3+2.1))+(COUNTIF('Round 2 - HILLS'!L5,"&gt;"&amp;$L$3+2.1))+(COUNTIF('Round 2 - HILLS'!M5,"&gt;"&amp;$M$3+2.1))+(COUNTIF('Round 2 - HILLS'!N5,"&gt;"&amp;$N$3+2.1))+(COUNTIF('Round 2 - HILLS'!O5,"&gt;"&amp;$O$3+2.1))+(COUNTIF('Round 2 - HILLS'!P5,"&gt;"&amp;$P$3+2.1))+(COUNTIF('Round 2 - HILLS'!Q5,"&gt;"&amp;$Q$3+2.1))+(COUNTIF('Round 2 - HILLS'!R5,"&gt;"&amp;$R$3+2.1))+(COUNTIF('Round 2 - HILLS'!S5,"&gt;"&amp;$S$3+2.1))+(COUNTIF('Round 2 - HILLS'!T5,"&gt;"&amp;$T$3+2.1))</f>
        <v>0</v>
      </c>
      <c r="Q43" s="92"/>
      <c r="R43" s="93"/>
      <c r="S43" s="93"/>
      <c r="T43" s="93"/>
      <c r="U43" s="93"/>
      <c r="V43" s="93"/>
      <c r="X43" s="92">
        <f>SUM(C43,J43,Q43)</f>
        <v>0</v>
      </c>
      <c r="Y43" s="93">
        <f t="shared" ref="Y43:AC47" si="34">SUM(D43,K43,R43)</f>
        <v>0</v>
      </c>
      <c r="Z43" s="93">
        <f t="shared" si="34"/>
        <v>0</v>
      </c>
      <c r="AA43" s="93">
        <f t="shared" si="34"/>
        <v>0</v>
      </c>
      <c r="AB43" s="93">
        <f t="shared" si="34"/>
        <v>0</v>
      </c>
      <c r="AC43" s="93">
        <f>SUM(H43,O43,V43)</f>
        <v>0</v>
      </c>
    </row>
    <row r="44" spans="1:29" x14ac:dyDescent="0.2">
      <c r="A44" s="35" t="str">
        <f>'Players by Team'!G11</f>
        <v>Tarini Bhoga</v>
      </c>
      <c r="B44" s="95"/>
      <c r="C44" s="99">
        <f>SUM(COUNTIF('Round 1 - RIVER'!B6,"&lt;"&amp;$B$2-1.9))+(COUNTIF('Round 1 - RIVER'!C6,"&lt;"&amp;$C$2-1.9))+(COUNTIF('Round 1 - RIVER'!D6,"&lt;"&amp;$D$2-1.9))+(COUNTIF('Round 1 - RIVER'!E6,"&lt;"&amp;$E$2-1.9))+(COUNTIF('Round 1 - RIVER'!F6,"&lt;"&amp;$F$2-1.9))+(COUNTIF('Round 1 - RIVER'!G6,"&lt;"&amp;$G$2-1.9))+(COUNTIF('Round 1 - RIVER'!H6,"&lt;"&amp;$H$2-1.9))+(COUNTIF('Round 1 - RIVER'!I6,"&lt;"&amp;$I$2-1.9))+(COUNTIF('Round 1 - RIVER'!J6,"&lt;"&amp;$J$2-1.9))+(COUNTIF('Round 1 - RIVER'!L6,"&lt;"&amp;$L$2-1.9))+(COUNTIF('Round 1 - RIVER'!M6,"&lt;"&amp;$M$2-1.9))+(COUNTIF('Round 1 - RIVER'!N6,"&lt;"&amp;$N$2-1.9))+(COUNTIF('Round 1 - RIVER'!O6,"&lt;"&amp;$O$2-1.9))+(COUNTIF('Round 1 - RIVER'!P6,"&lt;"&amp;$P$2-1.9))+(COUNTIF('Round 1 - RIVER'!Q6,"&lt;"&amp;$Q$2-1.9))+(COUNTIF('Round 1 - RIVER'!R6,"&lt;"&amp;$R$2-1.9))+(COUNTIF('Round 1 - RIVER'!S6,"&lt;"&amp;$S$2-1.9))+(COUNTIF('Round 1 - RIVER'!T6,"&lt;"&amp;$T$2-1.9))</f>
        <v>0</v>
      </c>
      <c r="D44" s="100">
        <f>SUM(COUNTIF('Round 1 - RIVER'!B6,"="&amp;$B$2-1))+(COUNTIF('Round 1 - RIVER'!C6,"="&amp;$C$2-1))+(COUNTIF('Round 1 - RIVER'!D6,"="&amp;$D$2-1))+(COUNTIF('Round 1 - RIVER'!E6,"="&amp;$E$2-1))+(COUNTIF('Round 1 - RIVER'!F6,"="&amp;$F$2-1))+(COUNTIF('Round 1 - RIVER'!G6,"="&amp;$G$2-1))+(COUNTIF('Round 1 - RIVER'!H6,"="&amp;$H$2-1))+(COUNTIF('Round 1 - RIVER'!I6,"="&amp;$I$2-1))+(COUNTIF('Round 1 - RIVER'!J6,"="&amp;$J$2-1))+(COUNTIF('Round 1 - RIVER'!L6,"="&amp;$L$2-1))+(COUNTIF('Round 1 - RIVER'!M6,"="&amp;$M$2-1))+(COUNTIF('Round 1 - RIVER'!N6,"="&amp;$N$2-1))+(COUNTIF('Round 1 - RIVER'!O6,"="&amp;$O$2-1))+(COUNTIF('Round 1 - RIVER'!P6,"="&amp;$P$2-1))+(COUNTIF('Round 1 - RIVER'!Q6,"="&amp;$Q$2-1))+(COUNTIF('Round 1 - RIVER'!R6,"="&amp;$R$2-1))+(COUNTIF('Round 1 - RIVER'!S6,"="&amp;$S$2-1))+(COUNTIF('Round 1 - RIVER'!T6,"="&amp;$T$2-1))</f>
        <v>0</v>
      </c>
      <c r="E44" s="100">
        <f>SUM(COUNTIF('Round 1 - RIVER'!B6,"="&amp;$B$3))+(COUNTIF('Round 1 - RIVER'!C6,"="&amp;$C$3))+(COUNTIF('Round 1 - RIVER'!D6,"="&amp;$D$3))+(COUNTIF('Round 1 - RIVER'!E6,"="&amp;$E$3))+(COUNTIF('Round 1 - RIVER'!F6,"="&amp;$F$3))+(COUNTIF('Round 1 - RIVER'!G6,"="&amp;$G$3))+(COUNTIF('Round 1 - RIVER'!H6,"="&amp;$H$3))+(COUNTIF('Round 1 - RIVER'!I6,"="&amp;$I$3))+(COUNTIF('Round 1 - RIVER'!J6,"="&amp;$J$3))+(COUNTIF('Round 1 - RIVER'!L6,"="&amp;$L$3))+(COUNTIF('Round 1 - RIVER'!M6,"="&amp;$M$3))+(COUNTIF('Round 1 - RIVER'!N6,"="&amp;$N$3))+(COUNTIF('Round 1 - RIVER'!O6,"="&amp;$O$3))+(COUNTIF('Round 1 - RIVER'!P6,"="&amp;$P$3))+(COUNTIF('Round 1 - RIVER'!Q6,"="&amp;$Q$3))+(COUNTIF('Round 1 - RIVER'!R6,"="&amp;$R$3))+(COUNTIF('Round 1 - RIVER'!S6,"="&amp;$S$3))+(COUNTIF('Round 1 - RIVER'!T6,"="&amp;$T$3))</f>
        <v>0</v>
      </c>
      <c r="F44" s="100">
        <f>SUM(COUNTIF('Round 1 - RIVER'!B6,"="&amp;$B$2+1))+(COUNTIF('Round 1 - RIVER'!C6,"="&amp;$C$2+1))+(COUNTIF('Round 1 - RIVER'!D6,"="&amp;$D$2+1))+(COUNTIF('Round 1 - RIVER'!E6,"="&amp;$E$2+1))+(COUNTIF('Round 1 - RIVER'!F6,"="&amp;$F$2+1))+(COUNTIF('Round 1 - RIVER'!G6,"="&amp;$G$2+1))+(COUNTIF('Round 1 - RIVER'!H6,"="&amp;$H$2+1))+(COUNTIF('Round 1 - RIVER'!I6,"="&amp;$I$2+1))+(COUNTIF('Round 1 - RIVER'!J6,"="&amp;$J$2+1))+(COUNTIF('Round 1 - RIVER'!L6,"="&amp;$L$2+1))+(COUNTIF('Round 1 - RIVER'!M6,"="&amp;$M$2+1))+(COUNTIF('Round 1 - RIVER'!N6,"="&amp;$N$2+1))+(COUNTIF('Round 1 - RIVER'!O6,"="&amp;$O$2+1))+(COUNTIF('Round 1 - RIVER'!P6,"="&amp;$P$2+1))+(COUNTIF('Round 1 - RIVER'!Q6,"="&amp;$Q$2+1))+(COUNTIF('Round 1 - RIVER'!R6,"="&amp;$R$2+1))+(COUNTIF('Round 1 - RIVER'!S6,"="&amp;$S$2+1))+(COUNTIF('Round 1 - RIVER'!T6,"="&amp;$T$2+1))</f>
        <v>0</v>
      </c>
      <c r="G44" s="100">
        <f>SUM(COUNTIF('Round 1 - RIVER'!B6,"="&amp;$B$2+2))+(COUNTIF('Round 1 - RIVER'!C6,"="&amp;$C$2+2))+(COUNTIF('Round 1 - RIVER'!D6,"="&amp;$D$2+2))+(COUNTIF('Round 1 - RIVER'!E6,"="&amp;$E$2+2))+(COUNTIF('Round 1 - RIVER'!F6,"="&amp;$F$2+2))+(COUNTIF('Round 1 - RIVER'!G6,"="&amp;$G$2+2))+(COUNTIF('Round 1 - RIVER'!H6,"="&amp;$H$2+2))+(COUNTIF('Round 1 - RIVER'!I6,"="&amp;$I$2+2))+(COUNTIF('Round 1 - RIVER'!J6,"="&amp;$J$2+2))+(COUNTIF('Round 1 - RIVER'!L6,"="&amp;$L$2+2))+(COUNTIF('Round 1 - RIVER'!M6,"="&amp;$M$2+2))+(COUNTIF('Round 1 - RIVER'!N6,"="&amp;$N$2+2))+(COUNTIF('Round 1 - RIVER'!O6,"="&amp;$O$2+2))+(COUNTIF('Round 1 - RIVER'!P6,"="&amp;$P$2+2))+(COUNTIF('Round 1 - RIVER'!Q6,"="&amp;$Q$2+2))+(COUNTIF('Round 1 - RIVER'!R6,"="&amp;$R$2+2))+(COUNTIF('Round 1 - RIVER'!S6,"="&amp;$S$2+2))+(COUNTIF('Round 1 - RIVER'!T6,"="&amp;$T$2+2))</f>
        <v>0</v>
      </c>
      <c r="H44" s="100">
        <f>SUM(COUNTIF('Round 1 - RIVER'!B6,"&gt;"&amp;$B$2+2.1))+(COUNTIF('Round 1 - RIVER'!C6,"&gt;"&amp;$C$2+2.1))+(COUNTIF('Round 1 - RIVER'!D6,"&gt;"&amp;$D$2+2.1))+(COUNTIF('Round 1 - RIVER'!E6,"&gt;"&amp;$E$2+2.1))+(COUNTIF('Round 1 - RIVER'!F6,"&gt;"&amp;$F$2+2.1))+(COUNTIF('Round 1 - RIVER'!G6,"&gt;"&amp;$G$2+2.1))+(COUNTIF('Round 1 - RIVER'!H6,"&gt;"&amp;$H$2+2.1))+(COUNTIF('Round 1 - RIVER'!I6,"&gt;"&amp;$I$2+2.1))+(COUNTIF('Round 1 - RIVER'!J6,"&gt;"&amp;$J$2+2.1))+(COUNTIF('Round 1 - RIVER'!L6,"&gt;"&amp;$L$2+2.1))+(COUNTIF('Round 1 - RIVER'!M6,"&gt;"&amp;$M$2+2.1))+(COUNTIF('Round 1 - RIVER'!N6,"&gt;"&amp;$N$2+2.1))+(COUNTIF('Round 1 - RIVER'!O6,"&gt;"&amp;$O$2+2.1))+(COUNTIF('Round 1 - RIVER'!P6,"&gt;"&amp;$P$2+2.1))+(COUNTIF('Round 1 - RIVER'!Q6,"&gt;"&amp;$Q$2+2.1))+(COUNTIF('Round 1 - RIVER'!R6,"&gt;"&amp;$R$2+2.1))+(COUNTIF('Round 1 - RIVER'!S6,"&gt;"&amp;$S$2+2.1))+(COUNTIF('Round 1 - RIVER'!T6,"&gt;"&amp;$T$2+2.1))</f>
        <v>0</v>
      </c>
      <c r="J44" s="99">
        <f>SUM(COUNTIF('Round 2 - HILLS'!B6,"&lt;"&amp;$B$3-1.9))+(COUNTIF('Round 2 - HILLS'!C6,"&lt;"&amp;$C$3-1.9))+(COUNTIF('Round 2 - HILLS'!D6,"&lt;"&amp;$D$3-1.9))+(COUNTIF('Round 2 - HILLS'!E6,"&lt;"&amp;$E$3-1.9))+(COUNTIF('Round 2 - HILLS'!F6,"&lt;"&amp;$F$3-1.9))+(COUNTIF('Round 2 - HILLS'!G6,"&lt;"&amp;$G$3-1.9))+(COUNTIF('Round 2 - HILLS'!H6,"&lt;"&amp;$H$3-1.9))+(COUNTIF('Round 2 - HILLS'!I6,"&lt;"&amp;$I$3-1.9))+(COUNTIF('Round 2 - HILLS'!J6,"&lt;"&amp;$J$3-1.9))+(COUNTIF('Round 2 - HILLS'!L6,"&lt;"&amp;$L$3-1.9))+(COUNTIF('Round 2 - HILLS'!M6,"&lt;"&amp;$M$3-1.9))+(COUNTIF('Round 2 - HILLS'!N6,"&lt;"&amp;$N$3-1.9))+(COUNTIF('Round 2 - HILLS'!O6,"&lt;"&amp;$O$3-1.9))+(COUNTIF('Round 2 - HILLS'!P6,"&lt;"&amp;$P$3-1.9))+(COUNTIF('Round 2 - HILLS'!Q6,"&lt;"&amp;$Q$3-1.9))+(COUNTIF('Round 2 - HILLS'!R6,"&lt;"&amp;$R$3-1.9))+(COUNTIF('Round 2 - HILLS'!S6,"&lt;"&amp;$S$3-1.9))+(COUNTIF('Round 2 - HILLS'!T6,"&lt;"&amp;$T$3-1.9))</f>
        <v>0</v>
      </c>
      <c r="K44" s="100">
        <f>SUM(COUNTIF('Round 2 - HILLS'!B6,"="&amp;$B$3-1))+(COUNTIF('Round 2 - HILLS'!C6,"="&amp;$C$3-1))+(COUNTIF('Round 2 - HILLS'!D6,"="&amp;$D$3-1))+(COUNTIF('Round 2 - HILLS'!E6,"="&amp;$E$3-1))+(COUNTIF('Round 2 - HILLS'!F6,"="&amp;$F$3-1))+(COUNTIF('Round 2 - HILLS'!G6,"="&amp;$G$3-1))+(COUNTIF('Round 2 - HILLS'!H6,"="&amp;$H$3-1))+(COUNTIF('Round 2 - HILLS'!I6,"="&amp;$I$3-1))+(COUNTIF('Round 2 - HILLS'!J6,"="&amp;$J$3-1))+(COUNTIF('Round 2 - HILLS'!L6,"="&amp;$L$3-1))+(COUNTIF('Round 2 - HILLS'!M6,"="&amp;$M$3-1))+(COUNTIF('Round 2 - HILLS'!N6,"="&amp;$N$3-1))+(COUNTIF('Round 2 - HILLS'!O6,"="&amp;$O$3-1))+(COUNTIF('Round 2 - HILLS'!P6,"="&amp;$P$3-1))+(COUNTIF('Round 2 - HILLS'!Q6,"="&amp;$Q$3-1))+(COUNTIF('Round 2 - HILLS'!R6,"="&amp;$R$3-1))+(COUNTIF('Round 2 - HILLS'!S6,"="&amp;$S$3-1))+(COUNTIF('Round 2 - HILLS'!T6,"="&amp;$T$3-1))</f>
        <v>0</v>
      </c>
      <c r="L44" s="100">
        <f>SUM(COUNTIF('Round 2 - HILLS'!B6,"="&amp;$B$3))+(COUNTIF('Round 2 - HILLS'!C6,"="&amp;$C$3))+(COUNTIF('Round 2 - HILLS'!D6,"="&amp;$D$3))+(COUNTIF('Round 2 - HILLS'!E6,"="&amp;$E$3))+(COUNTIF('Round 2 - HILLS'!F6,"="&amp;$F$3))+(COUNTIF('Round 2 - HILLS'!G6,"="&amp;$G$3))+(COUNTIF('Round 2 - HILLS'!H6,"="&amp;$H$3))+(COUNTIF('Round 2 - HILLS'!I6,"="&amp;$I$3))+(COUNTIF('Round 2 - HILLS'!J6,"="&amp;$J$3))+(COUNTIF('Round 2 - HILLS'!L6,"="&amp;$L$3))+(COUNTIF('Round 2 - HILLS'!M6,"="&amp;$M$3))+(COUNTIF('Round 2 - HILLS'!N6,"="&amp;$N$3))+(COUNTIF('Round 2 - HILLS'!O6,"="&amp;$O$3))+(COUNTIF('Round 2 - HILLS'!P6,"="&amp;$P$3))+(COUNTIF('Round 2 - HILLS'!Q6,"="&amp;$Q$3))+(COUNTIF('Round 2 - HILLS'!R6,"="&amp;$R$3))+(COUNTIF('Round 2 - HILLS'!S6,"="&amp;$S$3))+(COUNTIF('Round 2 - HILLS'!T6,"="&amp;$T$3))</f>
        <v>0</v>
      </c>
      <c r="M44" s="100">
        <f>SUM(COUNTIF('Round 2 - HILLS'!B6,"="&amp;$B$3+1))+(COUNTIF('Round 2 - HILLS'!C6,"="&amp;$C$3+1))+(COUNTIF('Round 2 - HILLS'!D6,"="&amp;$D$3+1))+(COUNTIF('Round 2 - HILLS'!E6,"="&amp;$E$3+1))+(COUNTIF('Round 2 - HILLS'!F6,"="&amp;$F$3+1))+(COUNTIF('Round 2 - HILLS'!G6,"="&amp;$G$3+1))+(COUNTIF('Round 2 - HILLS'!H6,"="&amp;$H$3+1))+(COUNTIF('Round 2 - HILLS'!I6,"="&amp;$I$3+1))+(COUNTIF('Round 2 - HILLS'!J6,"="&amp;$J$3+1))+(COUNTIF('Round 2 - HILLS'!L6,"="&amp;$L$3+1))+(COUNTIF('Round 2 - HILLS'!M6,"="&amp;$M$3+1))+(COUNTIF('Round 2 - HILLS'!N6,"="&amp;$N$3+1))+(COUNTIF('Round 2 - HILLS'!O6,"="&amp;$O$3+1))+(COUNTIF('Round 2 - HILLS'!P6,"="&amp;$P$3+1))+(COUNTIF('Round 2 - HILLS'!Q6,"="&amp;$Q$3+1))+(COUNTIF('Round 2 - HILLS'!R6,"="&amp;$R$3+1))+(COUNTIF('Round 2 - HILLS'!S6,"="&amp;$S$3+1))+(COUNTIF('Round 2 - HILLS'!T6,"="&amp;$T$3+1))</f>
        <v>0</v>
      </c>
      <c r="N44" s="100">
        <f>SUM(COUNTIF('Round 2 - HILLS'!B6,"="&amp;$B$3+2))+(COUNTIF('Round 2 - HILLS'!C6,"="&amp;$C$3+2))+(COUNTIF('Round 2 - HILLS'!D6,"="&amp;$D$3+2))+(COUNTIF('Round 2 - HILLS'!E6,"="&amp;$E$3+2))+(COUNTIF('Round 2 - HILLS'!F6,"="&amp;$F$3+2))+(COUNTIF('Round 2 - HILLS'!G6,"="&amp;$G$3+2))+(COUNTIF('Round 2 - HILLS'!H6,"="&amp;$H$3+2))+(COUNTIF('Round 2 - HILLS'!I6,"="&amp;$I$3+2))+(COUNTIF('Round 2 - HILLS'!J6,"="&amp;$J$3+2))+(COUNTIF('Round 2 - HILLS'!L6,"="&amp;$L$3+2))+(COUNTIF('Round 2 - HILLS'!M6,"="&amp;$M$3+2))+(COUNTIF('Round 2 - HILLS'!N6,"="&amp;$N$3+2))+(COUNTIF('Round 2 - HILLS'!O6,"="&amp;$O$3+2))+(COUNTIF('Round 2 - HILLS'!P6,"="&amp;$P$3+2))+(COUNTIF('Round 2 - HILLS'!Q6,"="&amp;$Q$3+2))+(COUNTIF('Round 2 - HILLS'!R6,"="&amp;$R$3+2))+(COUNTIF('Round 2 - HILLS'!S6,"="&amp;$S$3+2))+(COUNTIF('Round 2 - HILLS'!T6,"="&amp;$T$3+2))</f>
        <v>0</v>
      </c>
      <c r="O44" s="100">
        <f>SUM(COUNTIF('Round 2 - HILLS'!B6,"&gt;"&amp;$B$3+2.1))+(COUNTIF('Round 2 - HILLS'!C6,"&gt;"&amp;$C$3+2.1))+(COUNTIF('Round 2 - HILLS'!D6,"&gt;"&amp;$D$3+2.1))+(COUNTIF('Round 2 - HILLS'!E6,"&gt;"&amp;$E$3+2.1))+(COUNTIF('Round 2 - HILLS'!F6,"&gt;"&amp;$F$3+2.1))+(COUNTIF('Round 2 - HILLS'!G6,"&gt;"&amp;$G$3+2.1))+(COUNTIF('Round 2 - HILLS'!H6,"&gt;"&amp;$H$3+2.1))+(COUNTIF('Round 2 - HILLS'!I6,"&gt;"&amp;$I$3+2.1))+(COUNTIF('Round 2 - HILLS'!J6,"&gt;"&amp;$J$3+2.1))+(COUNTIF('Round 2 - HILLS'!L6,"&gt;"&amp;$L$3+2.1))+(COUNTIF('Round 2 - HILLS'!M6,"&gt;"&amp;$M$3+2.1))+(COUNTIF('Round 2 - HILLS'!N6,"&gt;"&amp;$N$3+2.1))+(COUNTIF('Round 2 - HILLS'!O6,"&gt;"&amp;$O$3+2.1))+(COUNTIF('Round 2 - HILLS'!P6,"&gt;"&amp;$P$3+2.1))+(COUNTIF('Round 2 - HILLS'!Q6,"&gt;"&amp;$Q$3+2.1))+(COUNTIF('Round 2 - HILLS'!R6,"&gt;"&amp;$R$3+2.1))+(COUNTIF('Round 2 - HILLS'!S6,"&gt;"&amp;$S$3+2.1))+(COUNTIF('Round 2 - HILLS'!T6,"&gt;"&amp;$T$3+2.1))</f>
        <v>0</v>
      </c>
      <c r="Q44" s="94"/>
      <c r="R44" s="94"/>
      <c r="S44" s="94"/>
      <c r="T44" s="94"/>
      <c r="U44" s="94"/>
      <c r="V44" s="94"/>
      <c r="X44" s="99">
        <f t="shared" ref="X44:X47" si="35">SUM(C44,J44,Q44)</f>
        <v>0</v>
      </c>
      <c r="Y44" s="100">
        <f t="shared" si="34"/>
        <v>0</v>
      </c>
      <c r="Z44" s="100">
        <f t="shared" si="34"/>
        <v>0</v>
      </c>
      <c r="AA44" s="100">
        <f t="shared" si="34"/>
        <v>0</v>
      </c>
      <c r="AB44" s="100">
        <f t="shared" si="34"/>
        <v>0</v>
      </c>
      <c r="AC44" s="100">
        <f t="shared" si="34"/>
        <v>0</v>
      </c>
    </row>
    <row r="45" spans="1:29" x14ac:dyDescent="0.2">
      <c r="A45" s="35" t="str">
        <f>'Players by Team'!G12</f>
        <v>Kara Kim</v>
      </c>
      <c r="B45" s="95"/>
      <c r="C45" s="92">
        <f>SUM(COUNTIF('Round 1 - RIVER'!B7,"&lt;"&amp;$B$2-1.9))+(COUNTIF('Round 1 - RIVER'!C7,"&lt;"&amp;$C$2-1.9))+(COUNTIF('Round 1 - RIVER'!D7,"&lt;"&amp;$D$2-1.9))+(COUNTIF('Round 1 - RIVER'!E7,"&lt;"&amp;$E$2-1.9))+(COUNTIF('Round 1 - RIVER'!F7,"&lt;"&amp;$F$2-1.9))+(COUNTIF('Round 1 - RIVER'!G7,"&lt;"&amp;$G$2-1.9))+(COUNTIF('Round 1 - RIVER'!H7,"&lt;"&amp;$H$2-1.9))+(COUNTIF('Round 1 - RIVER'!I7,"&lt;"&amp;$I$2-1.9))+(COUNTIF('Round 1 - RIVER'!J7,"&lt;"&amp;$J$2-1.9))+(COUNTIF('Round 1 - RIVER'!L7,"&lt;"&amp;$L$2-1.9))+(COUNTIF('Round 1 - RIVER'!M7,"&lt;"&amp;$M$2-1.9))+(COUNTIF('Round 1 - RIVER'!N7,"&lt;"&amp;$N$2-1.9))+(COUNTIF('Round 1 - RIVER'!O7,"&lt;"&amp;$O$2-1.9))+(COUNTIF('Round 1 - RIVER'!P7,"&lt;"&amp;$P$2-1.9))+(COUNTIF('Round 1 - RIVER'!Q7,"&lt;"&amp;$Q$2-1.9))+(COUNTIF('Round 1 - RIVER'!R7,"&lt;"&amp;$R$2-1.9))+(COUNTIF('Round 1 - RIVER'!S7,"&lt;"&amp;$S$2-1.9))+(COUNTIF('Round 1 - RIVER'!T7,"&lt;"&amp;$T$2-1.9))</f>
        <v>0</v>
      </c>
      <c r="D45" s="93">
        <f>SUM(COUNTIF('Round 1 - RIVER'!B7,"="&amp;$B$2-1))+(COUNTIF('Round 1 - RIVER'!C7,"="&amp;$C$2-1))+(COUNTIF('Round 1 - RIVER'!D7,"="&amp;$D$2-1))+(COUNTIF('Round 1 - RIVER'!E7,"="&amp;$E$2-1))+(COUNTIF('Round 1 - RIVER'!F7,"="&amp;$F$2-1))+(COUNTIF('Round 1 - RIVER'!G7,"="&amp;$G$2-1))+(COUNTIF('Round 1 - RIVER'!H7,"="&amp;$H$2-1))+(COUNTIF('Round 1 - RIVER'!I7,"="&amp;$I$2-1))+(COUNTIF('Round 1 - RIVER'!J7,"="&amp;$J$2-1))+(COUNTIF('Round 1 - RIVER'!L7,"="&amp;$L$2-1))+(COUNTIF('Round 1 - RIVER'!M7,"="&amp;$M$2-1))+(COUNTIF('Round 1 - RIVER'!N7,"="&amp;$N$2-1))+(COUNTIF('Round 1 - RIVER'!O7,"="&amp;$O$2-1))+(COUNTIF('Round 1 - RIVER'!P7,"="&amp;$P$2-1))+(COUNTIF('Round 1 - RIVER'!Q7,"="&amp;$Q$2-1))+(COUNTIF('Round 1 - RIVER'!R7,"="&amp;$R$2-1))+(COUNTIF('Round 1 - RIVER'!S7,"="&amp;$S$2-1))+(COUNTIF('Round 1 - RIVER'!T7,"="&amp;$T$2-1))</f>
        <v>0</v>
      </c>
      <c r="E45" s="93">
        <f>SUM(COUNTIF('Round 1 - RIVER'!B7,"="&amp;$B$3))+(COUNTIF('Round 1 - RIVER'!C7,"="&amp;$C$3))+(COUNTIF('Round 1 - RIVER'!D7,"="&amp;$D$3))+(COUNTIF('Round 1 - RIVER'!E7,"="&amp;$E$3))+(COUNTIF('Round 1 - RIVER'!F7,"="&amp;$F$3))+(COUNTIF('Round 1 - RIVER'!G7,"="&amp;$G$3))+(COUNTIF('Round 1 - RIVER'!H7,"="&amp;$H$3))+(COUNTIF('Round 1 - RIVER'!I7,"="&amp;$I$3))+(COUNTIF('Round 1 - RIVER'!J7,"="&amp;$J$3))+(COUNTIF('Round 1 - RIVER'!L7,"="&amp;$L$3))+(COUNTIF('Round 1 - RIVER'!M7,"="&amp;$M$3))+(COUNTIF('Round 1 - RIVER'!N7,"="&amp;$N$3))+(COUNTIF('Round 1 - RIVER'!O7,"="&amp;$O$3))+(COUNTIF('Round 1 - RIVER'!P7,"="&amp;$P$3))+(COUNTIF('Round 1 - RIVER'!Q7,"="&amp;$Q$3))+(COUNTIF('Round 1 - RIVER'!R7,"="&amp;$R$3))+(COUNTIF('Round 1 - RIVER'!S7,"="&amp;$S$3))+(COUNTIF('Round 1 - RIVER'!T7,"="&amp;$T$3))</f>
        <v>0</v>
      </c>
      <c r="F45" s="93">
        <f>SUM(COUNTIF('Round 1 - RIVER'!B7,"="&amp;$B$2+1))+(COUNTIF('Round 1 - RIVER'!C7,"="&amp;$C$2+1))+(COUNTIF('Round 1 - RIVER'!D7,"="&amp;$D$2+1))+(COUNTIF('Round 1 - RIVER'!E7,"="&amp;$E$2+1))+(COUNTIF('Round 1 - RIVER'!F7,"="&amp;$F$2+1))+(COUNTIF('Round 1 - RIVER'!G7,"="&amp;$G$2+1))+(COUNTIF('Round 1 - RIVER'!H7,"="&amp;$H$2+1))+(COUNTIF('Round 1 - RIVER'!I7,"="&amp;$I$2+1))+(COUNTIF('Round 1 - RIVER'!J7,"="&amp;$J$2+1))+(COUNTIF('Round 1 - RIVER'!L7,"="&amp;$L$2+1))+(COUNTIF('Round 1 - RIVER'!M7,"="&amp;$M$2+1))+(COUNTIF('Round 1 - RIVER'!N7,"="&amp;$N$2+1))+(COUNTIF('Round 1 - RIVER'!O7,"="&amp;$O$2+1))+(COUNTIF('Round 1 - RIVER'!P7,"="&amp;$P$2+1))+(COUNTIF('Round 1 - RIVER'!Q7,"="&amp;$Q$2+1))+(COUNTIF('Round 1 - RIVER'!R7,"="&amp;$R$2+1))+(COUNTIF('Round 1 - RIVER'!S7,"="&amp;$S$2+1))+(COUNTIF('Round 1 - RIVER'!T7,"="&amp;$T$2+1))</f>
        <v>0</v>
      </c>
      <c r="G45" s="93">
        <f>SUM(COUNTIF('Round 1 - RIVER'!B7,"="&amp;$B$2+2))+(COUNTIF('Round 1 - RIVER'!C7,"="&amp;$C$2+2))+(COUNTIF('Round 1 - RIVER'!D7,"="&amp;$D$2+2))+(COUNTIF('Round 1 - RIVER'!E7,"="&amp;$E$2+2))+(COUNTIF('Round 1 - RIVER'!F7,"="&amp;$F$2+2))+(COUNTIF('Round 1 - RIVER'!G7,"="&amp;$G$2+2))+(COUNTIF('Round 1 - RIVER'!H7,"="&amp;$H$2+2))+(COUNTIF('Round 1 - RIVER'!I7,"="&amp;$I$2+2))+(COUNTIF('Round 1 - RIVER'!J7,"="&amp;$J$2+2))+(COUNTIF('Round 1 - RIVER'!L7,"="&amp;$L$2+2))+(COUNTIF('Round 1 - RIVER'!M7,"="&amp;$M$2+2))+(COUNTIF('Round 1 - RIVER'!N7,"="&amp;$N$2+2))+(COUNTIF('Round 1 - RIVER'!O7,"="&amp;$O$2+2))+(COUNTIF('Round 1 - RIVER'!P7,"="&amp;$P$2+2))+(COUNTIF('Round 1 - RIVER'!Q7,"="&amp;$Q$2+2))+(COUNTIF('Round 1 - RIVER'!R7,"="&amp;$R$2+2))+(COUNTIF('Round 1 - RIVER'!S7,"="&amp;$S$2+2))+(COUNTIF('Round 1 - RIVER'!T7,"="&amp;$T$2+2))</f>
        <v>0</v>
      </c>
      <c r="H45" s="93">
        <f>SUM(COUNTIF('Round 1 - RIVER'!B7,"&gt;"&amp;$B$2+2.1))+(COUNTIF('Round 1 - RIVER'!C7,"&gt;"&amp;$C$2+2.1))+(COUNTIF('Round 1 - RIVER'!D7,"&gt;"&amp;$D$2+2.1))+(COUNTIF('Round 1 - RIVER'!E7,"&gt;"&amp;$E$2+2.1))+(COUNTIF('Round 1 - RIVER'!F7,"&gt;"&amp;$F$2+2.1))+(COUNTIF('Round 1 - RIVER'!G7,"&gt;"&amp;$G$2+2.1))+(COUNTIF('Round 1 - RIVER'!H7,"&gt;"&amp;$H$2+2.1))+(COUNTIF('Round 1 - RIVER'!I7,"&gt;"&amp;$I$2+2.1))+(COUNTIF('Round 1 - RIVER'!J7,"&gt;"&amp;$J$2+2.1))+(COUNTIF('Round 1 - RIVER'!L7,"&gt;"&amp;$L$2+2.1))+(COUNTIF('Round 1 - RIVER'!M7,"&gt;"&amp;$M$2+2.1))+(COUNTIF('Round 1 - RIVER'!N7,"&gt;"&amp;$N$2+2.1))+(COUNTIF('Round 1 - RIVER'!O7,"&gt;"&amp;$O$2+2.1))+(COUNTIF('Round 1 - RIVER'!P7,"&gt;"&amp;$P$2+2.1))+(COUNTIF('Round 1 - RIVER'!Q7,"&gt;"&amp;$Q$2+2.1))+(COUNTIF('Round 1 - RIVER'!R7,"&gt;"&amp;$R$2+2.1))+(COUNTIF('Round 1 - RIVER'!S7,"&gt;"&amp;$S$2+2.1))+(COUNTIF('Round 1 - RIVER'!T7,"&gt;"&amp;$T$2+2.1))</f>
        <v>0</v>
      </c>
      <c r="J45" s="92">
        <f>SUM(COUNTIF('Round 2 - HILLS'!B7,"&lt;"&amp;$B$3-1.9))+(COUNTIF('Round 2 - HILLS'!C7,"&lt;"&amp;$C$3-1.9))+(COUNTIF('Round 2 - HILLS'!D7,"&lt;"&amp;$D$3-1.9))+(COUNTIF('Round 2 - HILLS'!E7,"&lt;"&amp;$E$3-1.9))+(COUNTIF('Round 2 - HILLS'!F7,"&lt;"&amp;$F$3-1.9))+(COUNTIF('Round 2 - HILLS'!G7,"&lt;"&amp;$G$3-1.9))+(COUNTIF('Round 2 - HILLS'!H7,"&lt;"&amp;$H$3-1.9))+(COUNTIF('Round 2 - HILLS'!I7,"&lt;"&amp;$I$3-1.9))+(COUNTIF('Round 2 - HILLS'!J7,"&lt;"&amp;$J$3-1.9))+(COUNTIF('Round 2 - HILLS'!L7,"&lt;"&amp;$L$3-1.9))+(COUNTIF('Round 2 - HILLS'!M7,"&lt;"&amp;$M$3-1.9))+(COUNTIF('Round 2 - HILLS'!N7,"&lt;"&amp;$N$3-1.9))+(COUNTIF('Round 2 - HILLS'!O7,"&lt;"&amp;$O$3-1.9))+(COUNTIF('Round 2 - HILLS'!P7,"&lt;"&amp;$P$3-1.9))+(COUNTIF('Round 2 - HILLS'!Q7,"&lt;"&amp;$Q$3-1.9))+(COUNTIF('Round 2 - HILLS'!R7,"&lt;"&amp;$R$3-1.9))+(COUNTIF('Round 2 - HILLS'!S7,"&lt;"&amp;$S$3-1.9))+(COUNTIF('Round 2 - HILLS'!T7,"&lt;"&amp;$T$3-1.9))</f>
        <v>0</v>
      </c>
      <c r="K45" s="93">
        <f>SUM(COUNTIF('Round 2 - HILLS'!B7,"="&amp;$B$3-1))+(COUNTIF('Round 2 - HILLS'!C7,"="&amp;$C$3-1))+(COUNTIF('Round 2 - HILLS'!D7,"="&amp;$D$3-1))+(COUNTIF('Round 2 - HILLS'!E7,"="&amp;$E$3-1))+(COUNTIF('Round 2 - HILLS'!F7,"="&amp;$F$3-1))+(COUNTIF('Round 2 - HILLS'!G7,"="&amp;$G$3-1))+(COUNTIF('Round 2 - HILLS'!H7,"="&amp;$H$3-1))+(COUNTIF('Round 2 - HILLS'!I7,"="&amp;$I$3-1))+(COUNTIF('Round 2 - HILLS'!J7,"="&amp;$J$3-1))+(COUNTIF('Round 2 - HILLS'!L7,"="&amp;$L$3-1))+(COUNTIF('Round 2 - HILLS'!M7,"="&amp;$M$3-1))+(COUNTIF('Round 2 - HILLS'!N7,"="&amp;$N$3-1))+(COUNTIF('Round 2 - HILLS'!O7,"="&amp;$O$3-1))+(COUNTIF('Round 2 - HILLS'!P7,"="&amp;$P$3-1))+(COUNTIF('Round 2 - HILLS'!Q7,"="&amp;$Q$3-1))+(COUNTIF('Round 2 - HILLS'!R7,"="&amp;$R$3-1))+(COUNTIF('Round 2 - HILLS'!S7,"="&amp;$S$3-1))+(COUNTIF('Round 2 - HILLS'!T7,"="&amp;$T$3-1))</f>
        <v>0</v>
      </c>
      <c r="L45" s="93">
        <f>SUM(COUNTIF('Round 2 - HILLS'!B7,"="&amp;$B$3))+(COUNTIF('Round 2 - HILLS'!C7,"="&amp;$C$3))+(COUNTIF('Round 2 - HILLS'!D7,"="&amp;$D$3))+(COUNTIF('Round 2 - HILLS'!E7,"="&amp;$E$3))+(COUNTIF('Round 2 - HILLS'!F7,"="&amp;$F$3))+(COUNTIF('Round 2 - HILLS'!G7,"="&amp;$G$3))+(COUNTIF('Round 2 - HILLS'!H7,"="&amp;$H$3))+(COUNTIF('Round 2 - HILLS'!I7,"="&amp;$I$3))+(COUNTIF('Round 2 - HILLS'!J7,"="&amp;$J$3))+(COUNTIF('Round 2 - HILLS'!L7,"="&amp;$L$3))+(COUNTIF('Round 2 - HILLS'!M7,"="&amp;$M$3))+(COUNTIF('Round 2 - HILLS'!N7,"="&amp;$N$3))+(COUNTIF('Round 2 - HILLS'!O7,"="&amp;$O$3))+(COUNTIF('Round 2 - HILLS'!P7,"="&amp;$P$3))+(COUNTIF('Round 2 - HILLS'!Q7,"="&amp;$Q$3))+(COUNTIF('Round 2 - HILLS'!R7,"="&amp;$R$3))+(COUNTIF('Round 2 - HILLS'!S7,"="&amp;$S$3))+(COUNTIF('Round 2 - HILLS'!T7,"="&amp;$T$3))</f>
        <v>0</v>
      </c>
      <c r="M45" s="93">
        <f>SUM(COUNTIF('Round 2 - HILLS'!B7,"="&amp;$B$3+1))+(COUNTIF('Round 2 - HILLS'!C7,"="&amp;$C$3+1))+(COUNTIF('Round 2 - HILLS'!D7,"="&amp;$D$3+1))+(COUNTIF('Round 2 - HILLS'!E7,"="&amp;$E$3+1))+(COUNTIF('Round 2 - HILLS'!F7,"="&amp;$F$3+1))+(COUNTIF('Round 2 - HILLS'!G7,"="&amp;$G$3+1))+(COUNTIF('Round 2 - HILLS'!H7,"="&amp;$H$3+1))+(COUNTIF('Round 2 - HILLS'!I7,"="&amp;$I$3+1))+(COUNTIF('Round 2 - HILLS'!J7,"="&amp;$J$3+1))+(COUNTIF('Round 2 - HILLS'!L7,"="&amp;$L$3+1))+(COUNTIF('Round 2 - HILLS'!M7,"="&amp;$M$3+1))+(COUNTIF('Round 2 - HILLS'!N7,"="&amp;$N$3+1))+(COUNTIF('Round 2 - HILLS'!O7,"="&amp;$O$3+1))+(COUNTIF('Round 2 - HILLS'!P7,"="&amp;$P$3+1))+(COUNTIF('Round 2 - HILLS'!Q7,"="&amp;$Q$3+1))+(COUNTIF('Round 2 - HILLS'!R7,"="&amp;$R$3+1))+(COUNTIF('Round 2 - HILLS'!S7,"="&amp;$S$3+1))+(COUNTIF('Round 2 - HILLS'!T7,"="&amp;$T$3+1))</f>
        <v>0</v>
      </c>
      <c r="N45" s="93">
        <f>SUM(COUNTIF('Round 2 - HILLS'!B7,"="&amp;$B$3+2))+(COUNTIF('Round 2 - HILLS'!C7,"="&amp;$C$3+2))+(COUNTIF('Round 2 - HILLS'!D7,"="&amp;$D$3+2))+(COUNTIF('Round 2 - HILLS'!E7,"="&amp;$E$3+2))+(COUNTIF('Round 2 - HILLS'!F7,"="&amp;$F$3+2))+(COUNTIF('Round 2 - HILLS'!G7,"="&amp;$G$3+2))+(COUNTIF('Round 2 - HILLS'!H7,"="&amp;$H$3+2))+(COUNTIF('Round 2 - HILLS'!I7,"="&amp;$I$3+2))+(COUNTIF('Round 2 - HILLS'!J7,"="&amp;$J$3+2))+(COUNTIF('Round 2 - HILLS'!L7,"="&amp;$L$3+2))+(COUNTIF('Round 2 - HILLS'!M7,"="&amp;$M$3+2))+(COUNTIF('Round 2 - HILLS'!N7,"="&amp;$N$3+2))+(COUNTIF('Round 2 - HILLS'!O7,"="&amp;$O$3+2))+(COUNTIF('Round 2 - HILLS'!P7,"="&amp;$P$3+2))+(COUNTIF('Round 2 - HILLS'!Q7,"="&amp;$Q$3+2))+(COUNTIF('Round 2 - HILLS'!R7,"="&amp;$R$3+2))+(COUNTIF('Round 2 - HILLS'!S7,"="&amp;$S$3+2))+(COUNTIF('Round 2 - HILLS'!T7,"="&amp;$T$3+2))</f>
        <v>0</v>
      </c>
      <c r="O45" s="93">
        <f>SUM(COUNTIF('Round 2 - HILLS'!B7,"&gt;"&amp;$B$3+2.1))+(COUNTIF('Round 2 - HILLS'!C7,"&gt;"&amp;$C$3+2.1))+(COUNTIF('Round 2 - HILLS'!D7,"&gt;"&amp;$D$3+2.1))+(COUNTIF('Round 2 - HILLS'!E7,"&gt;"&amp;$E$3+2.1))+(COUNTIF('Round 2 - HILLS'!F7,"&gt;"&amp;$F$3+2.1))+(COUNTIF('Round 2 - HILLS'!G7,"&gt;"&amp;$G$3+2.1))+(COUNTIF('Round 2 - HILLS'!H7,"&gt;"&amp;$H$3+2.1))+(COUNTIF('Round 2 - HILLS'!I7,"&gt;"&amp;$I$3+2.1))+(COUNTIF('Round 2 - HILLS'!J7,"&gt;"&amp;$J$3+2.1))+(COUNTIF('Round 2 - HILLS'!L7,"&gt;"&amp;$L$3+2.1))+(COUNTIF('Round 2 - HILLS'!M7,"&gt;"&amp;$M$3+2.1))+(COUNTIF('Round 2 - HILLS'!N7,"&gt;"&amp;$N$3+2.1))+(COUNTIF('Round 2 - HILLS'!O7,"&gt;"&amp;$O$3+2.1))+(COUNTIF('Round 2 - HILLS'!P7,"&gt;"&amp;$P$3+2.1))+(COUNTIF('Round 2 - HILLS'!Q7,"&gt;"&amp;$Q$3+2.1))+(COUNTIF('Round 2 - HILLS'!R7,"&gt;"&amp;$R$3+2.1))+(COUNTIF('Round 2 - HILLS'!S7,"&gt;"&amp;$S$3+2.1))+(COUNTIF('Round 2 - HILLS'!T7,"&gt;"&amp;$T$3+2.1))</f>
        <v>0</v>
      </c>
      <c r="Q45" s="92"/>
      <c r="R45" s="93"/>
      <c r="S45" s="93"/>
      <c r="T45" s="93"/>
      <c r="U45" s="93"/>
      <c r="V45" s="93"/>
      <c r="X45" s="92">
        <f t="shared" si="35"/>
        <v>0</v>
      </c>
      <c r="Y45" s="93">
        <f t="shared" si="34"/>
        <v>0</v>
      </c>
      <c r="Z45" s="93">
        <f t="shared" si="34"/>
        <v>0</v>
      </c>
      <c r="AA45" s="93">
        <f t="shared" si="34"/>
        <v>0</v>
      </c>
      <c r="AB45" s="93">
        <f t="shared" si="34"/>
        <v>0</v>
      </c>
      <c r="AC45" s="93">
        <f t="shared" si="34"/>
        <v>0</v>
      </c>
    </row>
    <row r="46" spans="1:29" x14ac:dyDescent="0.2">
      <c r="A46" s="35" t="str">
        <f>'Players by Team'!G13</f>
        <v>Vibha Datla</v>
      </c>
      <c r="B46" s="95"/>
      <c r="C46" s="99">
        <f>SUM(COUNTIF('Round 1 - RIVER'!B8,"&lt;"&amp;$B$2-1.9))+(COUNTIF('Round 1 - RIVER'!C8,"&lt;"&amp;$C$2-1.9))+(COUNTIF('Round 1 - RIVER'!D8,"&lt;"&amp;$D$2-1.9))+(COUNTIF('Round 1 - RIVER'!E8,"&lt;"&amp;$E$2-1.9))+(COUNTIF('Round 1 - RIVER'!F8,"&lt;"&amp;$F$2-1.9))+(COUNTIF('Round 1 - RIVER'!G8,"&lt;"&amp;$G$2-1.9))+(COUNTIF('Round 1 - RIVER'!H8,"&lt;"&amp;$H$2-1.9))+(COUNTIF('Round 1 - RIVER'!I8,"&lt;"&amp;$I$2-1.9))+(COUNTIF('Round 1 - RIVER'!J8,"&lt;"&amp;$J$2-1.9))+(COUNTIF('Round 1 - RIVER'!L8,"&lt;"&amp;$L$2-1.9))+(COUNTIF('Round 1 - RIVER'!M8,"&lt;"&amp;$M$2-1.9))+(COUNTIF('Round 1 - RIVER'!N8,"&lt;"&amp;$N$2-1.9))+(COUNTIF('Round 1 - RIVER'!O8,"&lt;"&amp;$O$2-1.9))+(COUNTIF('Round 1 - RIVER'!P8,"&lt;"&amp;$P$2-1.9))+(COUNTIF('Round 1 - RIVER'!Q8,"&lt;"&amp;$Q$2-1.9))+(COUNTIF('Round 1 - RIVER'!R8,"&lt;"&amp;$R$2-1.9))+(COUNTIF('Round 1 - RIVER'!S8,"&lt;"&amp;$S$2-1.9))+(COUNTIF('Round 1 - RIVER'!T8,"&lt;"&amp;$T$2-1.9))</f>
        <v>0</v>
      </c>
      <c r="D46" s="100">
        <f>SUM(COUNTIF('Round 1 - RIVER'!B8,"="&amp;$B$2-1))+(COUNTIF('Round 1 - RIVER'!C8,"="&amp;$C$2-1))+(COUNTIF('Round 1 - RIVER'!D8,"="&amp;$D$2-1))+(COUNTIF('Round 1 - RIVER'!E8,"="&amp;$E$2-1))+(COUNTIF('Round 1 - RIVER'!F8,"="&amp;$F$2-1))+(COUNTIF('Round 1 - RIVER'!G8,"="&amp;$G$2-1))+(COUNTIF('Round 1 - RIVER'!H8,"="&amp;$H$2-1))+(COUNTIF('Round 1 - RIVER'!I8,"="&amp;$I$2-1))+(COUNTIF('Round 1 - RIVER'!J8,"="&amp;$J$2-1))+(COUNTIF('Round 1 - RIVER'!L8,"="&amp;$L$2-1))+(COUNTIF('Round 1 - RIVER'!M8,"="&amp;$M$2-1))+(COUNTIF('Round 1 - RIVER'!N8,"="&amp;$N$2-1))+(COUNTIF('Round 1 - RIVER'!O8,"="&amp;$O$2-1))+(COUNTIF('Round 1 - RIVER'!P8,"="&amp;$P$2-1))+(COUNTIF('Round 1 - RIVER'!Q8,"="&amp;$Q$2-1))+(COUNTIF('Round 1 - RIVER'!R8,"="&amp;$R$2-1))+(COUNTIF('Round 1 - RIVER'!S8,"="&amp;$S$2-1))+(COUNTIF('Round 1 - RIVER'!T8,"="&amp;$T$2-1))</f>
        <v>0</v>
      </c>
      <c r="E46" s="100">
        <f>SUM(COUNTIF('Round 1 - RIVER'!B8,"="&amp;$B$3))+(COUNTIF('Round 1 - RIVER'!C8,"="&amp;$C$3))+(COUNTIF('Round 1 - RIVER'!D8,"="&amp;$D$3))+(COUNTIF('Round 1 - RIVER'!E8,"="&amp;$E$3))+(COUNTIF('Round 1 - RIVER'!F8,"="&amp;$F$3))+(COUNTIF('Round 1 - RIVER'!G8,"="&amp;$G$3))+(COUNTIF('Round 1 - RIVER'!H8,"="&amp;$H$3))+(COUNTIF('Round 1 - RIVER'!I8,"="&amp;$I$3))+(COUNTIF('Round 1 - RIVER'!J8,"="&amp;$J$3))+(COUNTIF('Round 1 - RIVER'!L8,"="&amp;$L$3))+(COUNTIF('Round 1 - RIVER'!M8,"="&amp;$M$3))+(COUNTIF('Round 1 - RIVER'!N8,"="&amp;$N$3))+(COUNTIF('Round 1 - RIVER'!O8,"="&amp;$O$3))+(COUNTIF('Round 1 - RIVER'!P8,"="&amp;$P$3))+(COUNTIF('Round 1 - RIVER'!Q8,"="&amp;$Q$3))+(COUNTIF('Round 1 - RIVER'!R8,"="&amp;$R$3))+(COUNTIF('Round 1 - RIVER'!S8,"="&amp;$S$3))+(COUNTIF('Round 1 - RIVER'!T8,"="&amp;$T$3))</f>
        <v>0</v>
      </c>
      <c r="F46" s="100">
        <f>SUM(COUNTIF('Round 1 - RIVER'!B8,"="&amp;$B$2+1))+(COUNTIF('Round 1 - RIVER'!C8,"="&amp;$C$2+1))+(COUNTIF('Round 1 - RIVER'!D8,"="&amp;$D$2+1))+(COUNTIF('Round 1 - RIVER'!E8,"="&amp;$E$2+1))+(COUNTIF('Round 1 - RIVER'!F8,"="&amp;$F$2+1))+(COUNTIF('Round 1 - RIVER'!G8,"="&amp;$G$2+1))+(COUNTIF('Round 1 - RIVER'!H8,"="&amp;$H$2+1))+(COUNTIF('Round 1 - RIVER'!I8,"="&amp;$I$2+1))+(COUNTIF('Round 1 - RIVER'!J8,"="&amp;$J$2+1))+(COUNTIF('Round 1 - RIVER'!L8,"="&amp;$L$2+1))+(COUNTIF('Round 1 - RIVER'!M8,"="&amp;$M$2+1))+(COUNTIF('Round 1 - RIVER'!N8,"="&amp;$N$2+1))+(COUNTIF('Round 1 - RIVER'!O8,"="&amp;$O$2+1))+(COUNTIF('Round 1 - RIVER'!P8,"="&amp;$P$2+1))+(COUNTIF('Round 1 - RIVER'!Q8,"="&amp;$Q$2+1))+(COUNTIF('Round 1 - RIVER'!R8,"="&amp;$R$2+1))+(COUNTIF('Round 1 - RIVER'!S8,"="&amp;$S$2+1))+(COUNTIF('Round 1 - RIVER'!T8,"="&amp;$T$2+1))</f>
        <v>0</v>
      </c>
      <c r="G46" s="100">
        <f>SUM(COUNTIF('Round 1 - RIVER'!B8,"="&amp;$B$2+2))+(COUNTIF('Round 1 - RIVER'!C8,"="&amp;$C$2+2))+(COUNTIF('Round 1 - RIVER'!D8,"="&amp;$D$2+2))+(COUNTIF('Round 1 - RIVER'!E8,"="&amp;$E$2+2))+(COUNTIF('Round 1 - RIVER'!F8,"="&amp;$F$2+2))+(COUNTIF('Round 1 - RIVER'!G8,"="&amp;$G$2+2))+(COUNTIF('Round 1 - RIVER'!H8,"="&amp;$H$2+2))+(COUNTIF('Round 1 - RIVER'!I8,"="&amp;$I$2+2))+(COUNTIF('Round 1 - RIVER'!J8,"="&amp;$J$2+2))+(COUNTIF('Round 1 - RIVER'!L8,"="&amp;$L$2+2))+(COUNTIF('Round 1 - RIVER'!M8,"="&amp;$M$2+2))+(COUNTIF('Round 1 - RIVER'!N8,"="&amp;$N$2+2))+(COUNTIF('Round 1 - RIVER'!O8,"="&amp;$O$2+2))+(COUNTIF('Round 1 - RIVER'!P8,"="&amp;$P$2+2))+(COUNTIF('Round 1 - RIVER'!Q8,"="&amp;$Q$2+2))+(COUNTIF('Round 1 - RIVER'!R8,"="&amp;$R$2+2))+(COUNTIF('Round 1 - RIVER'!S8,"="&amp;$S$2+2))+(COUNTIF('Round 1 - RIVER'!T8,"="&amp;$T$2+2))</f>
        <v>0</v>
      </c>
      <c r="H46" s="100">
        <f>SUM(COUNTIF('Round 1 - RIVER'!B8,"&gt;"&amp;$B$2+2.1))+(COUNTIF('Round 1 - RIVER'!C8,"&gt;"&amp;$C$2+2.1))+(COUNTIF('Round 1 - RIVER'!D8,"&gt;"&amp;$D$2+2.1))+(COUNTIF('Round 1 - RIVER'!E8,"&gt;"&amp;$E$2+2.1))+(COUNTIF('Round 1 - RIVER'!F8,"&gt;"&amp;$F$2+2.1))+(COUNTIF('Round 1 - RIVER'!G8,"&gt;"&amp;$G$2+2.1))+(COUNTIF('Round 1 - RIVER'!H8,"&gt;"&amp;$H$2+2.1))+(COUNTIF('Round 1 - RIVER'!I8,"&gt;"&amp;$I$2+2.1))+(COUNTIF('Round 1 - RIVER'!J8,"&gt;"&amp;$J$2+2.1))+(COUNTIF('Round 1 - RIVER'!L8,"&gt;"&amp;$L$2+2.1))+(COUNTIF('Round 1 - RIVER'!M8,"&gt;"&amp;$M$2+2.1))+(COUNTIF('Round 1 - RIVER'!N8,"&gt;"&amp;$N$2+2.1))+(COUNTIF('Round 1 - RIVER'!O8,"&gt;"&amp;$O$2+2.1))+(COUNTIF('Round 1 - RIVER'!P8,"&gt;"&amp;$P$2+2.1))+(COUNTIF('Round 1 - RIVER'!Q8,"&gt;"&amp;$Q$2+2.1))+(COUNTIF('Round 1 - RIVER'!R8,"&gt;"&amp;$R$2+2.1))+(COUNTIF('Round 1 - RIVER'!S8,"&gt;"&amp;$S$2+2.1))+(COUNTIF('Round 1 - RIVER'!T8,"&gt;"&amp;$T$2+2.1))</f>
        <v>0</v>
      </c>
      <c r="J46" s="99">
        <f>SUM(COUNTIF('Round 2 - HILLS'!B8,"&lt;"&amp;$B$3-1.9))+(COUNTIF('Round 2 - HILLS'!C8,"&lt;"&amp;$C$3-1.9))+(COUNTIF('Round 2 - HILLS'!D8,"&lt;"&amp;$D$3-1.9))+(COUNTIF('Round 2 - HILLS'!E8,"&lt;"&amp;$E$3-1.9))+(COUNTIF('Round 2 - HILLS'!F8,"&lt;"&amp;$F$3-1.9))+(COUNTIF('Round 2 - HILLS'!G8,"&lt;"&amp;$G$3-1.9))+(COUNTIF('Round 2 - HILLS'!H8,"&lt;"&amp;$H$3-1.9))+(COUNTIF('Round 2 - HILLS'!I8,"&lt;"&amp;$I$3-1.9))+(COUNTIF('Round 2 - HILLS'!J8,"&lt;"&amp;$J$3-1.9))+(COUNTIF('Round 2 - HILLS'!L8,"&lt;"&amp;$L$3-1.9))+(COUNTIF('Round 2 - HILLS'!M8,"&lt;"&amp;$M$3-1.9))+(COUNTIF('Round 2 - HILLS'!N8,"&lt;"&amp;$N$3-1.9))+(COUNTIF('Round 2 - HILLS'!O8,"&lt;"&amp;$O$3-1.9))+(COUNTIF('Round 2 - HILLS'!P8,"&lt;"&amp;$P$3-1.9))+(COUNTIF('Round 2 - HILLS'!Q8,"&lt;"&amp;$Q$3-1.9))+(COUNTIF('Round 2 - HILLS'!R8,"&lt;"&amp;$R$3-1.9))+(COUNTIF('Round 2 - HILLS'!S8,"&lt;"&amp;$S$3-1.9))+(COUNTIF('Round 2 - HILLS'!T8,"&lt;"&amp;$T$3-1.9))</f>
        <v>0</v>
      </c>
      <c r="K46" s="100">
        <f>SUM(COUNTIF('Round 2 - HILLS'!B8,"="&amp;$B$3-1))+(COUNTIF('Round 2 - HILLS'!C8,"="&amp;$C$3-1))+(COUNTIF('Round 2 - HILLS'!D8,"="&amp;$D$3-1))+(COUNTIF('Round 2 - HILLS'!E8,"="&amp;$E$3-1))+(COUNTIF('Round 2 - HILLS'!F8,"="&amp;$F$3-1))+(COUNTIF('Round 2 - HILLS'!G8,"="&amp;$G$3-1))+(COUNTIF('Round 2 - HILLS'!H8,"="&amp;$H$3-1))+(COUNTIF('Round 2 - HILLS'!I8,"="&amp;$I$3-1))+(COUNTIF('Round 2 - HILLS'!J8,"="&amp;$J$3-1))+(COUNTIF('Round 2 - HILLS'!L8,"="&amp;$L$3-1))+(COUNTIF('Round 2 - HILLS'!M8,"="&amp;$M$3-1))+(COUNTIF('Round 2 - HILLS'!N8,"="&amp;$N$3-1))+(COUNTIF('Round 2 - HILLS'!O8,"="&amp;$O$3-1))+(COUNTIF('Round 2 - HILLS'!P8,"="&amp;$P$3-1))+(COUNTIF('Round 2 - HILLS'!Q8,"="&amp;$Q$3-1))+(COUNTIF('Round 2 - HILLS'!R8,"="&amp;$R$3-1))+(COUNTIF('Round 2 - HILLS'!S8,"="&amp;$S$3-1))+(COUNTIF('Round 2 - HILLS'!T8,"="&amp;$T$3-1))</f>
        <v>0</v>
      </c>
      <c r="L46" s="100">
        <f>SUM(COUNTIF('Round 2 - HILLS'!B8,"="&amp;$B$3))+(COUNTIF('Round 2 - HILLS'!C8,"="&amp;$C$3))+(COUNTIF('Round 2 - HILLS'!D8,"="&amp;$D$3))+(COUNTIF('Round 2 - HILLS'!E8,"="&amp;$E$3))+(COUNTIF('Round 2 - HILLS'!F8,"="&amp;$F$3))+(COUNTIF('Round 2 - HILLS'!G8,"="&amp;$G$3))+(COUNTIF('Round 2 - HILLS'!H8,"="&amp;$H$3))+(COUNTIF('Round 2 - HILLS'!I8,"="&amp;$I$3))+(COUNTIF('Round 2 - HILLS'!J8,"="&amp;$J$3))+(COUNTIF('Round 2 - HILLS'!L8,"="&amp;$L$3))+(COUNTIF('Round 2 - HILLS'!M8,"="&amp;$M$3))+(COUNTIF('Round 2 - HILLS'!N8,"="&amp;$N$3))+(COUNTIF('Round 2 - HILLS'!O8,"="&amp;$O$3))+(COUNTIF('Round 2 - HILLS'!P8,"="&amp;$P$3))+(COUNTIF('Round 2 - HILLS'!Q8,"="&amp;$Q$3))+(COUNTIF('Round 2 - HILLS'!R8,"="&amp;$R$3))+(COUNTIF('Round 2 - HILLS'!S8,"="&amp;$S$3))+(COUNTIF('Round 2 - HILLS'!T8,"="&amp;$T$3))</f>
        <v>0</v>
      </c>
      <c r="M46" s="100">
        <f>SUM(COUNTIF('Round 2 - HILLS'!B8,"="&amp;$B$3+1))+(COUNTIF('Round 2 - HILLS'!C8,"="&amp;$C$3+1))+(COUNTIF('Round 2 - HILLS'!D8,"="&amp;$D$3+1))+(COUNTIF('Round 2 - HILLS'!E8,"="&amp;$E$3+1))+(COUNTIF('Round 2 - HILLS'!F8,"="&amp;$F$3+1))+(COUNTIF('Round 2 - HILLS'!G8,"="&amp;$G$3+1))+(COUNTIF('Round 2 - HILLS'!H8,"="&amp;$H$3+1))+(COUNTIF('Round 2 - HILLS'!I8,"="&amp;$I$3+1))+(COUNTIF('Round 2 - HILLS'!J8,"="&amp;$J$3+1))+(COUNTIF('Round 2 - HILLS'!L8,"="&amp;$L$3+1))+(COUNTIF('Round 2 - HILLS'!M8,"="&amp;$M$3+1))+(COUNTIF('Round 2 - HILLS'!N8,"="&amp;$N$3+1))+(COUNTIF('Round 2 - HILLS'!O8,"="&amp;$O$3+1))+(COUNTIF('Round 2 - HILLS'!P8,"="&amp;$P$3+1))+(COUNTIF('Round 2 - HILLS'!Q8,"="&amp;$Q$3+1))+(COUNTIF('Round 2 - HILLS'!R8,"="&amp;$R$3+1))+(COUNTIF('Round 2 - HILLS'!S8,"="&amp;$S$3+1))+(COUNTIF('Round 2 - HILLS'!T8,"="&amp;$T$3+1))</f>
        <v>0</v>
      </c>
      <c r="N46" s="100">
        <f>SUM(COUNTIF('Round 2 - HILLS'!B8,"="&amp;$B$3+2))+(COUNTIF('Round 2 - HILLS'!C8,"="&amp;$C$3+2))+(COUNTIF('Round 2 - HILLS'!D8,"="&amp;$D$3+2))+(COUNTIF('Round 2 - HILLS'!E8,"="&amp;$E$3+2))+(COUNTIF('Round 2 - HILLS'!F8,"="&amp;$F$3+2))+(COUNTIF('Round 2 - HILLS'!G8,"="&amp;$G$3+2))+(COUNTIF('Round 2 - HILLS'!H8,"="&amp;$H$3+2))+(COUNTIF('Round 2 - HILLS'!I8,"="&amp;$I$3+2))+(COUNTIF('Round 2 - HILLS'!J8,"="&amp;$J$3+2))+(COUNTIF('Round 2 - HILLS'!L8,"="&amp;$L$3+2))+(COUNTIF('Round 2 - HILLS'!M8,"="&amp;$M$3+2))+(COUNTIF('Round 2 - HILLS'!N8,"="&amp;$N$3+2))+(COUNTIF('Round 2 - HILLS'!O8,"="&amp;$O$3+2))+(COUNTIF('Round 2 - HILLS'!P8,"="&amp;$P$3+2))+(COUNTIF('Round 2 - HILLS'!Q8,"="&amp;$Q$3+2))+(COUNTIF('Round 2 - HILLS'!R8,"="&amp;$R$3+2))+(COUNTIF('Round 2 - HILLS'!S8,"="&amp;$S$3+2))+(COUNTIF('Round 2 - HILLS'!T8,"="&amp;$T$3+2))</f>
        <v>0</v>
      </c>
      <c r="O46" s="100">
        <f>SUM(COUNTIF('Round 2 - HILLS'!B8,"&gt;"&amp;$B$3+2.1))+(COUNTIF('Round 2 - HILLS'!C8,"&gt;"&amp;$C$3+2.1))+(COUNTIF('Round 2 - HILLS'!D8,"&gt;"&amp;$D$3+2.1))+(COUNTIF('Round 2 - HILLS'!E8,"&gt;"&amp;$E$3+2.1))+(COUNTIF('Round 2 - HILLS'!F8,"&gt;"&amp;$F$3+2.1))+(COUNTIF('Round 2 - HILLS'!G8,"&gt;"&amp;$G$3+2.1))+(COUNTIF('Round 2 - HILLS'!H8,"&gt;"&amp;$H$3+2.1))+(COUNTIF('Round 2 - HILLS'!I8,"&gt;"&amp;$I$3+2.1))+(COUNTIF('Round 2 - HILLS'!J8,"&gt;"&amp;$J$3+2.1))+(COUNTIF('Round 2 - HILLS'!L8,"&gt;"&amp;$L$3+2.1))+(COUNTIF('Round 2 - HILLS'!M8,"&gt;"&amp;$M$3+2.1))+(COUNTIF('Round 2 - HILLS'!N8,"&gt;"&amp;$N$3+2.1))+(COUNTIF('Round 2 - HILLS'!O8,"&gt;"&amp;$O$3+2.1))+(COUNTIF('Round 2 - HILLS'!P8,"&gt;"&amp;$P$3+2.1))+(COUNTIF('Round 2 - HILLS'!Q8,"&gt;"&amp;$Q$3+2.1))+(COUNTIF('Round 2 - HILLS'!R8,"&gt;"&amp;$R$3+2.1))+(COUNTIF('Round 2 - HILLS'!S8,"&gt;"&amp;$S$3+2.1))+(COUNTIF('Round 2 - HILLS'!T8,"&gt;"&amp;$T$3+2.1))</f>
        <v>0</v>
      </c>
      <c r="Q46" s="94"/>
      <c r="R46" s="94"/>
      <c r="S46" s="94"/>
      <c r="T46" s="94"/>
      <c r="U46" s="94"/>
      <c r="V46" s="94"/>
      <c r="X46" s="99">
        <f t="shared" si="35"/>
        <v>0</v>
      </c>
      <c r="Y46" s="100">
        <f t="shared" si="34"/>
        <v>0</v>
      </c>
      <c r="Z46" s="100">
        <f t="shared" si="34"/>
        <v>0</v>
      </c>
      <c r="AA46" s="100">
        <f t="shared" si="34"/>
        <v>0</v>
      </c>
      <c r="AB46" s="100">
        <f t="shared" si="34"/>
        <v>0</v>
      </c>
      <c r="AC46" s="100">
        <f t="shared" si="34"/>
        <v>0</v>
      </c>
    </row>
    <row r="47" spans="1:29" x14ac:dyDescent="0.2">
      <c r="A47" s="35" t="str">
        <f>'Players by Team'!G14</f>
        <v>Kennedy Brandstetter</v>
      </c>
      <c r="B47" s="95"/>
      <c r="C47" s="92">
        <f>SUM(COUNTIF('Round 1 - RIVER'!B9,"&lt;"&amp;$B$2-1.9))+(COUNTIF('Round 1 - RIVER'!C9,"&lt;"&amp;$C$2-1.9))+(COUNTIF('Round 1 - RIVER'!D9,"&lt;"&amp;$D$2-1.9))+(COUNTIF('Round 1 - RIVER'!E9,"&lt;"&amp;$E$2-1.9))+(COUNTIF('Round 1 - RIVER'!F9,"&lt;"&amp;$F$2-1.9))+(COUNTIF('Round 1 - RIVER'!G9,"&lt;"&amp;$G$2-1.9))+(COUNTIF('Round 1 - RIVER'!H9,"&lt;"&amp;$H$2-1.9))+(COUNTIF('Round 1 - RIVER'!I9,"&lt;"&amp;$I$2-1.9))+(COUNTIF('Round 1 - RIVER'!J9,"&lt;"&amp;$J$2-1.9))+(COUNTIF('Round 1 - RIVER'!L9,"&lt;"&amp;$L$2-1.9))+(COUNTIF('Round 1 - RIVER'!M9,"&lt;"&amp;$M$2-1.9))+(COUNTIF('Round 1 - RIVER'!N9,"&lt;"&amp;$N$2-1.9))+(COUNTIF('Round 1 - RIVER'!O9,"&lt;"&amp;$O$2-1.9))+(COUNTIF('Round 1 - RIVER'!P9,"&lt;"&amp;$P$2-1.9))+(COUNTIF('Round 1 - RIVER'!Q9,"&lt;"&amp;$Q$2-1.9))+(COUNTIF('Round 1 - RIVER'!R9,"&lt;"&amp;$R$2-1.9))+(COUNTIF('Round 1 - RIVER'!S9,"&lt;"&amp;$S$2-1.9))+(COUNTIF('Round 1 - RIVER'!T9,"&lt;"&amp;$T$2-1.9))</f>
        <v>0</v>
      </c>
      <c r="D47" s="93">
        <f>SUM(COUNTIF('Round 1 - RIVER'!B9,"="&amp;$B$2-1))+(COUNTIF('Round 1 - RIVER'!C9,"="&amp;$C$2-1))+(COUNTIF('Round 1 - RIVER'!D9,"="&amp;$D$2-1))+(COUNTIF('Round 1 - RIVER'!E9,"="&amp;$E$2-1))+(COUNTIF('Round 1 - RIVER'!F9,"="&amp;$F$2-1))+(COUNTIF('Round 1 - RIVER'!G9,"="&amp;$G$2-1))+(COUNTIF('Round 1 - RIVER'!H9,"="&amp;$H$2-1))+(COUNTIF('Round 1 - RIVER'!I9,"="&amp;$I$2-1))+(COUNTIF('Round 1 - RIVER'!J9,"="&amp;$J$2-1))+(COUNTIF('Round 1 - RIVER'!L9,"="&amp;$L$2-1))+(COUNTIF('Round 1 - RIVER'!M9,"="&amp;$M$2-1))+(COUNTIF('Round 1 - RIVER'!N9,"="&amp;$N$2-1))+(COUNTIF('Round 1 - RIVER'!O9,"="&amp;$O$2-1))+(COUNTIF('Round 1 - RIVER'!P9,"="&amp;$P$2-1))+(COUNTIF('Round 1 - RIVER'!Q9,"="&amp;$Q$2-1))+(COUNTIF('Round 1 - RIVER'!R9,"="&amp;$R$2-1))+(COUNTIF('Round 1 - RIVER'!S9,"="&amp;$S$2-1))+(COUNTIF('Round 1 - RIVER'!T9,"="&amp;$T$2-1))</f>
        <v>0</v>
      </c>
      <c r="E47" s="93">
        <f>SUM(COUNTIF('Round 1 - RIVER'!B9,"="&amp;$B$3))+(COUNTIF('Round 1 - RIVER'!C9,"="&amp;$C$3))+(COUNTIF('Round 1 - RIVER'!D9,"="&amp;$D$3))+(COUNTIF('Round 1 - RIVER'!E9,"="&amp;$E$3))+(COUNTIF('Round 1 - RIVER'!F9,"="&amp;$F$3))+(COUNTIF('Round 1 - RIVER'!G9,"="&amp;$G$3))+(COUNTIF('Round 1 - RIVER'!H9,"="&amp;$H$3))+(COUNTIF('Round 1 - RIVER'!I9,"="&amp;$I$3))+(COUNTIF('Round 1 - RIVER'!J9,"="&amp;$J$3))+(COUNTIF('Round 1 - RIVER'!L9,"="&amp;$L$3))+(COUNTIF('Round 1 - RIVER'!M9,"="&amp;$M$3))+(COUNTIF('Round 1 - RIVER'!N9,"="&amp;$N$3))+(COUNTIF('Round 1 - RIVER'!O9,"="&amp;$O$3))+(COUNTIF('Round 1 - RIVER'!P9,"="&amp;$P$3))+(COUNTIF('Round 1 - RIVER'!Q9,"="&amp;$Q$3))+(COUNTIF('Round 1 - RIVER'!R9,"="&amp;$R$3))+(COUNTIF('Round 1 - RIVER'!S9,"="&amp;$S$3))+(COUNTIF('Round 1 - RIVER'!T9,"="&amp;$T$3))</f>
        <v>0</v>
      </c>
      <c r="F47" s="93">
        <f>SUM(COUNTIF('Round 1 - RIVER'!B9,"="&amp;$B$2+1))+(COUNTIF('Round 1 - RIVER'!C9,"="&amp;$C$2+1))+(COUNTIF('Round 1 - RIVER'!D9,"="&amp;$D$2+1))+(COUNTIF('Round 1 - RIVER'!E9,"="&amp;$E$2+1))+(COUNTIF('Round 1 - RIVER'!F9,"="&amp;$F$2+1))+(COUNTIF('Round 1 - RIVER'!G9,"="&amp;$G$2+1))+(COUNTIF('Round 1 - RIVER'!H9,"="&amp;$H$2+1))+(COUNTIF('Round 1 - RIVER'!I9,"="&amp;$I$2+1))+(COUNTIF('Round 1 - RIVER'!J9,"="&amp;$J$2+1))+(COUNTIF('Round 1 - RIVER'!L9,"="&amp;$L$2+1))+(COUNTIF('Round 1 - RIVER'!M9,"="&amp;$M$2+1))+(COUNTIF('Round 1 - RIVER'!N9,"="&amp;$N$2+1))+(COUNTIF('Round 1 - RIVER'!O9,"="&amp;$O$2+1))+(COUNTIF('Round 1 - RIVER'!P9,"="&amp;$P$2+1))+(COUNTIF('Round 1 - RIVER'!Q9,"="&amp;$Q$2+1))+(COUNTIF('Round 1 - RIVER'!R9,"="&amp;$R$2+1))+(COUNTIF('Round 1 - RIVER'!S9,"="&amp;$S$2+1))+(COUNTIF('Round 1 - RIVER'!T9,"="&amp;$T$2+1))</f>
        <v>0</v>
      </c>
      <c r="G47" s="93">
        <f>SUM(COUNTIF('Round 1 - RIVER'!B9,"="&amp;$B$2+2))+(COUNTIF('Round 1 - RIVER'!C9,"="&amp;$C$2+2))+(COUNTIF('Round 1 - RIVER'!D9,"="&amp;$D$2+2))+(COUNTIF('Round 1 - RIVER'!E9,"="&amp;$E$2+2))+(COUNTIF('Round 1 - RIVER'!F9,"="&amp;$F$2+2))+(COUNTIF('Round 1 - RIVER'!G9,"="&amp;$G$2+2))+(COUNTIF('Round 1 - RIVER'!H9,"="&amp;$H$2+2))+(COUNTIF('Round 1 - RIVER'!I9,"="&amp;$I$2+2))+(COUNTIF('Round 1 - RIVER'!J9,"="&amp;$J$2+2))+(COUNTIF('Round 1 - RIVER'!L9,"="&amp;$L$2+2))+(COUNTIF('Round 1 - RIVER'!M9,"="&amp;$M$2+2))+(COUNTIF('Round 1 - RIVER'!N9,"="&amp;$N$2+2))+(COUNTIF('Round 1 - RIVER'!O9,"="&amp;$O$2+2))+(COUNTIF('Round 1 - RIVER'!P9,"="&amp;$P$2+2))+(COUNTIF('Round 1 - RIVER'!Q9,"="&amp;$Q$2+2))+(COUNTIF('Round 1 - RIVER'!R9,"="&amp;$R$2+2))+(COUNTIF('Round 1 - RIVER'!S9,"="&amp;$S$2+2))+(COUNTIF('Round 1 - RIVER'!T9,"="&amp;$T$2+2))</f>
        <v>0</v>
      </c>
      <c r="H47" s="93">
        <f>SUM(COUNTIF('Round 1 - RIVER'!B9,"&gt;"&amp;$B$2+2.1))+(COUNTIF('Round 1 - RIVER'!C9,"&gt;"&amp;$C$2+2.1))+(COUNTIF('Round 1 - RIVER'!D9,"&gt;"&amp;$D$2+2.1))+(COUNTIF('Round 1 - RIVER'!E9,"&gt;"&amp;$E$2+2.1))+(COUNTIF('Round 1 - RIVER'!F9,"&gt;"&amp;$F$2+2.1))+(COUNTIF('Round 1 - RIVER'!G9,"&gt;"&amp;$G$2+2.1))+(COUNTIF('Round 1 - RIVER'!H9,"&gt;"&amp;$H$2+2.1))+(COUNTIF('Round 1 - RIVER'!I9,"&gt;"&amp;$I$2+2.1))+(COUNTIF('Round 1 - RIVER'!J9,"&gt;"&amp;$J$2+2.1))+(COUNTIF('Round 1 - RIVER'!L9,"&gt;"&amp;$L$2+2.1))+(COUNTIF('Round 1 - RIVER'!M9,"&gt;"&amp;$M$2+2.1))+(COUNTIF('Round 1 - RIVER'!N9,"&gt;"&amp;$N$2+2.1))+(COUNTIF('Round 1 - RIVER'!O9,"&gt;"&amp;$O$2+2.1))+(COUNTIF('Round 1 - RIVER'!P9,"&gt;"&amp;$P$2+2.1))+(COUNTIF('Round 1 - RIVER'!Q9,"&gt;"&amp;$Q$2+2.1))+(COUNTIF('Round 1 - RIVER'!R9,"&gt;"&amp;$R$2+2.1))+(COUNTIF('Round 1 - RIVER'!S9,"&gt;"&amp;$S$2+2.1))+(COUNTIF('Round 1 - RIVER'!T9,"&gt;"&amp;$T$2+2.1))</f>
        <v>0</v>
      </c>
      <c r="J47" s="92">
        <f>SUM(COUNTIF('Round 2 - HILLS'!B9,"&lt;"&amp;$B$3-1.9))+(COUNTIF('Round 2 - HILLS'!C9,"&lt;"&amp;$C$3-1.9))+(COUNTIF('Round 2 - HILLS'!D9,"&lt;"&amp;$D$3-1.9))+(COUNTIF('Round 2 - HILLS'!E9,"&lt;"&amp;$E$3-1.9))+(COUNTIF('Round 2 - HILLS'!F9,"&lt;"&amp;$F$3-1.9))+(COUNTIF('Round 2 - HILLS'!G9,"&lt;"&amp;$G$3-1.9))+(COUNTIF('Round 2 - HILLS'!H9,"&lt;"&amp;$H$3-1.9))+(COUNTIF('Round 2 - HILLS'!I9,"&lt;"&amp;$I$3-1.9))+(COUNTIF('Round 2 - HILLS'!J9,"&lt;"&amp;$J$3-1.9))+(COUNTIF('Round 2 - HILLS'!L9,"&lt;"&amp;$L$3-1.9))+(COUNTIF('Round 2 - HILLS'!M9,"&lt;"&amp;$M$3-1.9))+(COUNTIF('Round 2 - HILLS'!N9,"&lt;"&amp;$N$3-1.9))+(COUNTIF('Round 2 - HILLS'!O9,"&lt;"&amp;$O$3-1.9))+(COUNTIF('Round 2 - HILLS'!P9,"&lt;"&amp;$P$3-1.9))+(COUNTIF('Round 2 - HILLS'!Q9,"&lt;"&amp;$Q$3-1.9))+(COUNTIF('Round 2 - HILLS'!R9,"&lt;"&amp;$R$3-1.9))+(COUNTIF('Round 2 - HILLS'!S9,"&lt;"&amp;$S$3-1.9))+(COUNTIF('Round 2 - HILLS'!T9,"&lt;"&amp;$T$3-1.9))</f>
        <v>0</v>
      </c>
      <c r="K47" s="93">
        <f>SUM(COUNTIF('Round 2 - HILLS'!B9,"="&amp;$B$3-1))+(COUNTIF('Round 2 - HILLS'!C9,"="&amp;$C$3-1))+(COUNTIF('Round 2 - HILLS'!D9,"="&amp;$D$3-1))+(COUNTIF('Round 2 - HILLS'!E9,"="&amp;$E$3-1))+(COUNTIF('Round 2 - HILLS'!F9,"="&amp;$F$3-1))+(COUNTIF('Round 2 - HILLS'!G9,"="&amp;$G$3-1))+(COUNTIF('Round 2 - HILLS'!H9,"="&amp;$H$3-1))+(COUNTIF('Round 2 - HILLS'!I9,"="&amp;$I$3-1))+(COUNTIF('Round 2 - HILLS'!J9,"="&amp;$J$3-1))+(COUNTIF('Round 2 - HILLS'!L9,"="&amp;$L$3-1))+(COUNTIF('Round 2 - HILLS'!M9,"="&amp;$M$3-1))+(COUNTIF('Round 2 - HILLS'!N9,"="&amp;$N$3-1))+(COUNTIF('Round 2 - HILLS'!O9,"="&amp;$O$3-1))+(COUNTIF('Round 2 - HILLS'!P9,"="&amp;$P$3-1))+(COUNTIF('Round 2 - HILLS'!Q9,"="&amp;$Q$3-1))+(COUNTIF('Round 2 - HILLS'!R9,"="&amp;$R$3-1))+(COUNTIF('Round 2 - HILLS'!S9,"="&amp;$S$3-1))+(COUNTIF('Round 2 - HILLS'!T9,"="&amp;$T$3-1))</f>
        <v>0</v>
      </c>
      <c r="L47" s="93">
        <f>SUM(COUNTIF('Round 2 - HILLS'!B9,"="&amp;$B$3))+(COUNTIF('Round 2 - HILLS'!C9,"="&amp;$C$3))+(COUNTIF('Round 2 - HILLS'!D9,"="&amp;$D$3))+(COUNTIF('Round 2 - HILLS'!E9,"="&amp;$E$3))+(COUNTIF('Round 2 - HILLS'!F9,"="&amp;$F$3))+(COUNTIF('Round 2 - HILLS'!G9,"="&amp;$G$3))+(COUNTIF('Round 2 - HILLS'!H9,"="&amp;$H$3))+(COUNTIF('Round 2 - HILLS'!I9,"="&amp;$I$3))+(COUNTIF('Round 2 - HILLS'!J9,"="&amp;$J$3))+(COUNTIF('Round 2 - HILLS'!L9,"="&amp;$L$3))+(COUNTIF('Round 2 - HILLS'!M9,"="&amp;$M$3))+(COUNTIF('Round 2 - HILLS'!N9,"="&amp;$N$3))+(COUNTIF('Round 2 - HILLS'!O9,"="&amp;$O$3))+(COUNTIF('Round 2 - HILLS'!P9,"="&amp;$P$3))+(COUNTIF('Round 2 - HILLS'!Q9,"="&amp;$Q$3))+(COUNTIF('Round 2 - HILLS'!R9,"="&amp;$R$3))+(COUNTIF('Round 2 - HILLS'!S9,"="&amp;$S$3))+(COUNTIF('Round 2 - HILLS'!T9,"="&amp;$T$3))</f>
        <v>0</v>
      </c>
      <c r="M47" s="93">
        <f>SUM(COUNTIF('Round 2 - HILLS'!B9,"="&amp;$B$3+1))+(COUNTIF('Round 2 - HILLS'!C9,"="&amp;$C$3+1))+(COUNTIF('Round 2 - HILLS'!D9,"="&amp;$D$3+1))+(COUNTIF('Round 2 - HILLS'!E9,"="&amp;$E$3+1))+(COUNTIF('Round 2 - HILLS'!F9,"="&amp;$F$3+1))+(COUNTIF('Round 2 - HILLS'!G9,"="&amp;$G$3+1))+(COUNTIF('Round 2 - HILLS'!H9,"="&amp;$H$3+1))+(COUNTIF('Round 2 - HILLS'!I9,"="&amp;$I$3+1))+(COUNTIF('Round 2 - HILLS'!J9,"="&amp;$J$3+1))+(COUNTIF('Round 2 - HILLS'!L9,"="&amp;$L$3+1))+(COUNTIF('Round 2 - HILLS'!M9,"="&amp;$M$3+1))+(COUNTIF('Round 2 - HILLS'!N9,"="&amp;$N$3+1))+(COUNTIF('Round 2 - HILLS'!O9,"="&amp;$O$3+1))+(COUNTIF('Round 2 - HILLS'!P9,"="&amp;$P$3+1))+(COUNTIF('Round 2 - HILLS'!Q9,"="&amp;$Q$3+1))+(COUNTIF('Round 2 - HILLS'!R9,"="&amp;$R$3+1))+(COUNTIF('Round 2 - HILLS'!S9,"="&amp;$S$3+1))+(COUNTIF('Round 2 - HILLS'!T9,"="&amp;$T$3+1))</f>
        <v>0</v>
      </c>
      <c r="N47" s="93">
        <f>SUM(COUNTIF('Round 2 - HILLS'!B9,"="&amp;$B$3+2))+(COUNTIF('Round 2 - HILLS'!C9,"="&amp;$C$3+2))+(COUNTIF('Round 2 - HILLS'!D9,"="&amp;$D$3+2))+(COUNTIF('Round 2 - HILLS'!E9,"="&amp;$E$3+2))+(COUNTIF('Round 2 - HILLS'!F9,"="&amp;$F$3+2))+(COUNTIF('Round 2 - HILLS'!G9,"="&amp;$G$3+2))+(COUNTIF('Round 2 - HILLS'!H9,"="&amp;$H$3+2))+(COUNTIF('Round 2 - HILLS'!I9,"="&amp;$I$3+2))+(COUNTIF('Round 2 - HILLS'!J9,"="&amp;$J$3+2))+(COUNTIF('Round 2 - HILLS'!L9,"="&amp;$L$3+2))+(COUNTIF('Round 2 - HILLS'!M9,"="&amp;$M$3+2))+(COUNTIF('Round 2 - HILLS'!N9,"="&amp;$N$3+2))+(COUNTIF('Round 2 - HILLS'!O9,"="&amp;$O$3+2))+(COUNTIF('Round 2 - HILLS'!P9,"="&amp;$P$3+2))+(COUNTIF('Round 2 - HILLS'!Q9,"="&amp;$Q$3+2))+(COUNTIF('Round 2 - HILLS'!R9,"="&amp;$R$3+2))+(COUNTIF('Round 2 - HILLS'!S9,"="&amp;$S$3+2))+(COUNTIF('Round 2 - HILLS'!T9,"="&amp;$T$3+2))</f>
        <v>0</v>
      </c>
      <c r="O47" s="93">
        <f>SUM(COUNTIF('Round 2 - HILLS'!B9,"&gt;"&amp;$B$3+2.1))+(COUNTIF('Round 2 - HILLS'!C9,"&gt;"&amp;$C$3+2.1))+(COUNTIF('Round 2 - HILLS'!D9,"&gt;"&amp;$D$3+2.1))+(COUNTIF('Round 2 - HILLS'!E9,"&gt;"&amp;$E$3+2.1))+(COUNTIF('Round 2 - HILLS'!F9,"&gt;"&amp;$F$3+2.1))+(COUNTIF('Round 2 - HILLS'!G9,"&gt;"&amp;$G$3+2.1))+(COUNTIF('Round 2 - HILLS'!H9,"&gt;"&amp;$H$3+2.1))+(COUNTIF('Round 2 - HILLS'!I9,"&gt;"&amp;$I$3+2.1))+(COUNTIF('Round 2 - HILLS'!J9,"&gt;"&amp;$J$3+2.1))+(COUNTIF('Round 2 - HILLS'!L9,"&gt;"&amp;$L$3+2.1))+(COUNTIF('Round 2 - HILLS'!M9,"&gt;"&amp;$M$3+2.1))+(COUNTIF('Round 2 - HILLS'!N9,"&gt;"&amp;$N$3+2.1))+(COUNTIF('Round 2 - HILLS'!O9,"&gt;"&amp;$O$3+2.1))+(COUNTIF('Round 2 - HILLS'!P9,"&gt;"&amp;$P$3+2.1))+(COUNTIF('Round 2 - HILLS'!Q9,"&gt;"&amp;$Q$3+2.1))+(COUNTIF('Round 2 - HILLS'!R9,"&gt;"&amp;$R$3+2.1))+(COUNTIF('Round 2 - HILLS'!S9,"&gt;"&amp;$S$3+2.1))+(COUNTIF('Round 2 - HILLS'!T9,"&gt;"&amp;$T$3+2.1))</f>
        <v>0</v>
      </c>
      <c r="Q47" s="92"/>
      <c r="R47" s="93"/>
      <c r="S47" s="93"/>
      <c r="T47" s="93"/>
      <c r="U47" s="93"/>
      <c r="V47" s="93"/>
      <c r="X47" s="92">
        <f t="shared" si="35"/>
        <v>0</v>
      </c>
      <c r="Y47" s="93">
        <f t="shared" si="34"/>
        <v>0</v>
      </c>
      <c r="Z47" s="93">
        <f t="shared" si="34"/>
        <v>0</v>
      </c>
      <c r="AA47" s="93">
        <f t="shared" si="34"/>
        <v>0</v>
      </c>
      <c r="AB47" s="93">
        <f t="shared" si="34"/>
        <v>0</v>
      </c>
      <c r="AC47" s="93">
        <f t="shared" si="34"/>
        <v>0</v>
      </c>
    </row>
    <row r="48" spans="1:29" x14ac:dyDescent="0.2">
      <c r="X48" s="6"/>
      <c r="Y48" s="6"/>
      <c r="Z48" s="6"/>
      <c r="AA48" s="6"/>
      <c r="AB48" s="6"/>
      <c r="AC48" s="6"/>
    </row>
    <row r="49" spans="1:29" ht="15.75" x14ac:dyDescent="0.25">
      <c r="A49" s="108" t="str">
        <f>'Players by Team'!M9</f>
        <v>COPPELL</v>
      </c>
      <c r="C49" s="90">
        <f t="shared" ref="C49:H49" si="36">SUM(C50:C54)</f>
        <v>0</v>
      </c>
      <c r="D49" s="90">
        <f t="shared" si="36"/>
        <v>0</v>
      </c>
      <c r="E49" s="90">
        <f t="shared" si="36"/>
        <v>0</v>
      </c>
      <c r="F49" s="90">
        <f t="shared" si="36"/>
        <v>0</v>
      </c>
      <c r="G49" s="90">
        <f t="shared" si="36"/>
        <v>0</v>
      </c>
      <c r="H49" s="90">
        <f t="shared" si="36"/>
        <v>0</v>
      </c>
      <c r="J49" s="90">
        <f t="shared" ref="J49:O49" si="37">SUM(J50:J54)</f>
        <v>0</v>
      </c>
      <c r="K49" s="90">
        <f t="shared" si="37"/>
        <v>0</v>
      </c>
      <c r="L49" s="90">
        <f t="shared" si="37"/>
        <v>0</v>
      </c>
      <c r="M49" s="90">
        <f t="shared" si="37"/>
        <v>0</v>
      </c>
      <c r="N49" s="90">
        <f t="shared" si="37"/>
        <v>0</v>
      </c>
      <c r="O49" s="90">
        <f t="shared" si="37"/>
        <v>0</v>
      </c>
      <c r="Q49" s="90">
        <f t="shared" ref="Q49:V49" si="38">SUM(Q50:Q54)</f>
        <v>0</v>
      </c>
      <c r="R49" s="90">
        <f t="shared" si="38"/>
        <v>0</v>
      </c>
      <c r="S49" s="90">
        <f t="shared" si="38"/>
        <v>0</v>
      </c>
      <c r="T49" s="90">
        <f t="shared" si="38"/>
        <v>0</v>
      </c>
      <c r="U49" s="90">
        <f t="shared" si="38"/>
        <v>0</v>
      </c>
      <c r="V49" s="90">
        <f t="shared" si="38"/>
        <v>0</v>
      </c>
      <c r="X49" s="90">
        <f t="shared" ref="X49:AC49" si="39">SUM(X50:X54)</f>
        <v>0</v>
      </c>
      <c r="Y49" s="90">
        <f t="shared" si="39"/>
        <v>0</v>
      </c>
      <c r="Z49" s="90">
        <f t="shared" si="39"/>
        <v>0</v>
      </c>
      <c r="AA49" s="90">
        <f t="shared" si="39"/>
        <v>0</v>
      </c>
      <c r="AB49" s="90">
        <f t="shared" si="39"/>
        <v>0</v>
      </c>
      <c r="AC49" s="90">
        <f t="shared" si="39"/>
        <v>0</v>
      </c>
    </row>
    <row r="50" spans="1:29" x14ac:dyDescent="0.2">
      <c r="A50" s="35" t="str">
        <f>'Players by Team'!M10</f>
        <v>Kirstin Angosta</v>
      </c>
      <c r="B50" s="95"/>
      <c r="C50" s="99">
        <f>SUM(COUNTIF('Round 1 - RIVER'!B12,"&lt;"&amp;$B$2-1.9))+(COUNTIF('Round 1 - RIVER'!C12,"&lt;"&amp;$C$2-1.9))+(COUNTIF('Round 1 - RIVER'!D12,"&lt;"&amp;$D$2-1.9))+(COUNTIF('Round 1 - RIVER'!E12,"&lt;"&amp;$E$2-1.9))+(COUNTIF('Round 1 - RIVER'!F12,"&lt;"&amp;$F$2-1.9))+(COUNTIF('Round 1 - RIVER'!G12,"&lt;"&amp;$G$2-1.9))+(COUNTIF('Round 1 - RIVER'!H12,"&lt;"&amp;$H$2-1.9))+(COUNTIF('Round 1 - RIVER'!I12,"&lt;"&amp;$I$2-1.9))+(COUNTIF('Round 1 - RIVER'!J12,"&lt;"&amp;$J$2-1.9))+(COUNTIF('Round 1 - RIVER'!L12,"&lt;"&amp;$L$2-1.9))+(COUNTIF('Round 1 - RIVER'!M12,"&lt;"&amp;$M$2-1.9))+(COUNTIF('Round 1 - RIVER'!N12,"&lt;"&amp;$N$2-1.9))+(COUNTIF('Round 1 - RIVER'!O12,"&lt;"&amp;$O$2-1.9))+(COUNTIF('Round 1 - RIVER'!P12,"&lt;"&amp;$P$2-1.9))+(COUNTIF('Round 1 - RIVER'!Q12,"&lt;"&amp;$Q$2-1.9))+(COUNTIF('Round 1 - RIVER'!R12,"&lt;"&amp;$R$2-1.9))+(COUNTIF('Round 1 - RIVER'!S12,"&lt;"&amp;$S$2-1.9))+(COUNTIF('Round 1 - RIVER'!T12,"&lt;"&amp;$T$2-1.9))</f>
        <v>0</v>
      </c>
      <c r="D50" s="100">
        <f>SUM(COUNTIF('Round 1 - RIVER'!B12,"="&amp;$B$2-1))+(COUNTIF('Round 1 - RIVER'!C12,"="&amp;$C$2-1))+(COUNTIF('Round 1 - RIVER'!D12,"="&amp;$D$2-1))+(COUNTIF('Round 1 - RIVER'!E12,"="&amp;$E$2-1))+(COUNTIF('Round 1 - RIVER'!F12,"="&amp;$F$2-1))+(COUNTIF('Round 1 - RIVER'!G12,"="&amp;$G$2-1))+(COUNTIF('Round 1 - RIVER'!H12,"="&amp;$H$2-1))+(COUNTIF('Round 1 - RIVER'!I12,"="&amp;$I$2-1))+(COUNTIF('Round 1 - RIVER'!J12,"="&amp;$J$2-1))+(COUNTIF('Round 1 - RIVER'!L12,"="&amp;$L$2-1))+(COUNTIF('Round 1 - RIVER'!M12,"="&amp;$M$2-1))+(COUNTIF('Round 1 - RIVER'!N12,"="&amp;$N$2-1))+(COUNTIF('Round 1 - RIVER'!O12,"="&amp;$O$2-1))+(COUNTIF('Round 1 - RIVER'!P12,"="&amp;$P$2-1))+(COUNTIF('Round 1 - RIVER'!Q12,"="&amp;$Q$2-1))+(COUNTIF('Round 1 - RIVER'!R12,"="&amp;$R$2-1))+(COUNTIF('Round 1 - RIVER'!S12,"="&amp;$S$2-1))+(COUNTIF('Round 1 - RIVER'!T12,"="&amp;$T$2-1))</f>
        <v>0</v>
      </c>
      <c r="E50" s="100">
        <f>SUM(COUNTIF('Round 1 - RIVER'!B12,"="&amp;$B$3))+(COUNTIF('Round 1 - RIVER'!C12,"="&amp;$C$3))+(COUNTIF('Round 1 - RIVER'!D12,"="&amp;$D$3))+(COUNTIF('Round 1 - RIVER'!E12,"="&amp;$E$3))+(COUNTIF('Round 1 - RIVER'!F12,"="&amp;$F$3))+(COUNTIF('Round 1 - RIVER'!G12,"="&amp;$G$3))+(COUNTIF('Round 1 - RIVER'!H12,"="&amp;$H$3))+(COUNTIF('Round 1 - RIVER'!I12,"="&amp;$I$3))+(COUNTIF('Round 1 - RIVER'!J12,"="&amp;$J$3))+(COUNTIF('Round 1 - RIVER'!L12,"="&amp;$L$3))+(COUNTIF('Round 1 - RIVER'!M12,"="&amp;$M$3))+(COUNTIF('Round 1 - RIVER'!N12,"="&amp;$N$3))+(COUNTIF('Round 1 - RIVER'!O12,"="&amp;$O$3))+(COUNTIF('Round 1 - RIVER'!P12,"="&amp;$P$3))+(COUNTIF('Round 1 - RIVER'!Q12,"="&amp;$Q$3))+(COUNTIF('Round 1 - RIVER'!R12,"="&amp;$R$3))+(COUNTIF('Round 1 - RIVER'!S12,"="&amp;$S$3))+(COUNTIF('Round 1 - RIVER'!T12,"="&amp;$T$3))</f>
        <v>0</v>
      </c>
      <c r="F50" s="100">
        <f>SUM(COUNTIF('Round 1 - RIVER'!B12,"="&amp;$B$2+1))+(COUNTIF('Round 1 - RIVER'!C12,"="&amp;$C$2+1))+(COUNTIF('Round 1 - RIVER'!D12,"="&amp;$D$2+1))+(COUNTIF('Round 1 - RIVER'!E12,"="&amp;$E$2+1))+(COUNTIF('Round 1 - RIVER'!F12,"="&amp;$F$2+1))+(COUNTIF('Round 1 - RIVER'!G12,"="&amp;$G$2+1))+(COUNTIF('Round 1 - RIVER'!H12,"="&amp;$H$2+1))+(COUNTIF('Round 1 - RIVER'!I12,"="&amp;$I$2+1))+(COUNTIF('Round 1 - RIVER'!J12,"="&amp;$J$2+1))+(COUNTIF('Round 1 - RIVER'!L12,"="&amp;$L$2+1))+(COUNTIF('Round 1 - RIVER'!M12,"="&amp;$M$2+1))+(COUNTIF('Round 1 - RIVER'!N12,"="&amp;$N$2+1))+(COUNTIF('Round 1 - RIVER'!O12,"="&amp;$O$2+1))+(COUNTIF('Round 1 - RIVER'!P12,"="&amp;$P$2+1))+(COUNTIF('Round 1 - RIVER'!Q12,"="&amp;$Q$2+1))+(COUNTIF('Round 1 - RIVER'!R12,"="&amp;$R$2+1))+(COUNTIF('Round 1 - RIVER'!S12,"="&amp;$S$2+1))+(COUNTIF('Round 1 - RIVER'!T12,"="&amp;$T$2+1))</f>
        <v>0</v>
      </c>
      <c r="G50" s="100">
        <f>SUM(COUNTIF('Round 1 - RIVER'!B12,"="&amp;$B$2+2))+(COUNTIF('Round 1 - RIVER'!C12,"="&amp;$C$2+2))+(COUNTIF('Round 1 - RIVER'!D12,"="&amp;$D$2+2))+(COUNTIF('Round 1 - RIVER'!E12,"="&amp;$E$2+2))+(COUNTIF('Round 1 - RIVER'!F12,"="&amp;$F$2+2))+(COUNTIF('Round 1 - RIVER'!G12,"="&amp;$G$2+2))+(COUNTIF('Round 1 - RIVER'!H12,"="&amp;$H$2+2))+(COUNTIF('Round 1 - RIVER'!I12,"="&amp;$I$2+2))+(COUNTIF('Round 1 - RIVER'!J12,"="&amp;$J$2+2))+(COUNTIF('Round 1 - RIVER'!L12,"="&amp;$L$2+2))+(COUNTIF('Round 1 - RIVER'!M12,"="&amp;$M$2+2))+(COUNTIF('Round 1 - RIVER'!N12,"="&amp;$N$2+2))+(COUNTIF('Round 1 - RIVER'!O12,"="&amp;$O$2+2))+(COUNTIF('Round 1 - RIVER'!P12,"="&amp;$P$2+2))+(COUNTIF('Round 1 - RIVER'!Q12,"="&amp;$Q$2+2))+(COUNTIF('Round 1 - RIVER'!R12,"="&amp;$R$2+2))+(COUNTIF('Round 1 - RIVER'!S12,"="&amp;$S$2+2))+(COUNTIF('Round 1 - RIVER'!T12,"="&amp;$T$2+2))</f>
        <v>0</v>
      </c>
      <c r="H50" s="100">
        <f>SUM(COUNTIF('Round 1 - RIVER'!B12,"&gt;"&amp;$B$2+2.1))+(COUNTIF('Round 1 - RIVER'!C12,"&gt;"&amp;$C$2+2.1))+(COUNTIF('Round 1 - RIVER'!D12,"&gt;"&amp;$D$2+2.1))+(COUNTIF('Round 1 - RIVER'!E12,"&gt;"&amp;$E$2+2.1))+(COUNTIF('Round 1 - RIVER'!F12,"&gt;"&amp;$F$2+2.1))+(COUNTIF('Round 1 - RIVER'!G12,"&gt;"&amp;$G$2+2.1))+(COUNTIF('Round 1 - RIVER'!H12,"&gt;"&amp;$H$2+2.1))+(COUNTIF('Round 1 - RIVER'!I12,"&gt;"&amp;$I$2+2.1))+(COUNTIF('Round 1 - RIVER'!J12,"&gt;"&amp;$J$2+2.1))+(COUNTIF('Round 1 - RIVER'!L12,"&gt;"&amp;$L$2+2.1))+(COUNTIF('Round 1 - RIVER'!M12,"&gt;"&amp;$M$2+2.1))+(COUNTIF('Round 1 - RIVER'!N12,"&gt;"&amp;$N$2+2.1))+(COUNTIF('Round 1 - RIVER'!O12,"&gt;"&amp;$O$2+2.1))+(COUNTIF('Round 1 - RIVER'!P12,"&gt;"&amp;$P$2+2.1))+(COUNTIF('Round 1 - RIVER'!Q12,"&gt;"&amp;$Q$2+2.1))+(COUNTIF('Round 1 - RIVER'!R12,"&gt;"&amp;$R$2+2.1))+(COUNTIF('Round 1 - RIVER'!S12,"&gt;"&amp;$S$2+2.1))+(COUNTIF('Round 1 - RIVER'!T12,"&gt;"&amp;$T$2+2.1))</f>
        <v>0</v>
      </c>
      <c r="I50" s="77"/>
      <c r="J50" s="99">
        <f>SUM(COUNTIF('Round 2 - HILLS'!B12,"&lt;"&amp;$B$3-1.9))+(COUNTIF('Round 2 - HILLS'!C12,"&lt;"&amp;$C$3-1.9))+(COUNTIF('Round 2 - HILLS'!D12,"&lt;"&amp;$D$3-1.9))+(COUNTIF('Round 2 - HILLS'!E12,"&lt;"&amp;$E$3-1.9))+(COUNTIF('Round 2 - HILLS'!F12,"&lt;"&amp;$F$3-1.9))+(COUNTIF('Round 2 - HILLS'!G12,"&lt;"&amp;$G$3-1.9))+(COUNTIF('Round 2 - HILLS'!H12,"&lt;"&amp;$H$3-1.9))+(COUNTIF('Round 2 - HILLS'!I12,"&lt;"&amp;$I$3-1.9))+(COUNTIF('Round 2 - HILLS'!J12,"&lt;"&amp;$J$3-1.9))+(COUNTIF('Round 2 - HILLS'!L12,"&lt;"&amp;$L$3-1.9))+(COUNTIF('Round 2 - HILLS'!M12,"&lt;"&amp;$M$3-1.9))+(COUNTIF('Round 2 - HILLS'!N12,"&lt;"&amp;$N$3-1.9))+(COUNTIF('Round 2 - HILLS'!O12,"&lt;"&amp;$O$3-1.9))+(COUNTIF('Round 2 - HILLS'!P12,"&lt;"&amp;$P$3-1.9))+(COUNTIF('Round 2 - HILLS'!Q12,"&lt;"&amp;$Q$3-1.9))+(COUNTIF('Round 2 - HILLS'!R12,"&lt;"&amp;$R$3-1.9))+(COUNTIF('Round 2 - HILLS'!S12,"&lt;"&amp;$S$3-1.9))+(COUNTIF('Round 2 - HILLS'!T12,"&lt;"&amp;$T$3-1.9))</f>
        <v>0</v>
      </c>
      <c r="K50" s="100">
        <f>SUM(COUNTIF('Round 2 - HILLS'!B12,"="&amp;$B$3-1))+(COUNTIF('Round 2 - HILLS'!C12,"="&amp;$C$3-1))+(COUNTIF('Round 2 - HILLS'!D12,"="&amp;$D$3-1))+(COUNTIF('Round 2 - HILLS'!E12,"="&amp;$E$3-1))+(COUNTIF('Round 2 - HILLS'!F12,"="&amp;$F$3-1))+(COUNTIF('Round 2 - HILLS'!G12,"="&amp;$G$3-1))+(COUNTIF('Round 2 - HILLS'!H12,"="&amp;$H$3-1))+(COUNTIF('Round 2 - HILLS'!I12,"="&amp;$I$3-1))+(COUNTIF('Round 2 - HILLS'!J12,"="&amp;$J$3-1))+(COUNTIF('Round 2 - HILLS'!L12,"="&amp;$L$3-1))+(COUNTIF('Round 2 - HILLS'!M12,"="&amp;$M$3-1))+(COUNTIF('Round 2 - HILLS'!N12,"="&amp;$N$3-1))+(COUNTIF('Round 2 - HILLS'!O12,"="&amp;$O$3-1))+(COUNTIF('Round 2 - HILLS'!P12,"="&amp;$P$3-1))+(COUNTIF('Round 2 - HILLS'!Q12,"="&amp;$Q$3-1))+(COUNTIF('Round 2 - HILLS'!R12,"="&amp;$R$3-1))+(COUNTIF('Round 2 - HILLS'!S12,"="&amp;$S$3-1))+(COUNTIF('Round 2 - HILLS'!T12,"="&amp;$T$3-1))</f>
        <v>0</v>
      </c>
      <c r="L50" s="100">
        <f>SUM(COUNTIF('Round 2 - HILLS'!B12,"="&amp;$B$3))+(COUNTIF('Round 2 - HILLS'!C12,"="&amp;$C$3))+(COUNTIF('Round 2 - HILLS'!D12,"="&amp;$D$3))+(COUNTIF('Round 2 - HILLS'!E12,"="&amp;$E$3))+(COUNTIF('Round 2 - HILLS'!F12,"="&amp;$F$3))+(COUNTIF('Round 2 - HILLS'!G12,"="&amp;$G$3))+(COUNTIF('Round 2 - HILLS'!H12,"="&amp;$H$3))+(COUNTIF('Round 2 - HILLS'!I12,"="&amp;$I$3))+(COUNTIF('Round 2 - HILLS'!J12,"="&amp;$J$3))+(COUNTIF('Round 2 - HILLS'!L12,"="&amp;$L$3))+(COUNTIF('Round 2 - HILLS'!M12,"="&amp;$M$3))+(COUNTIF('Round 2 - HILLS'!N12,"="&amp;$N$3))+(COUNTIF('Round 2 - HILLS'!O12,"="&amp;$O$3))+(COUNTIF('Round 2 - HILLS'!P12,"="&amp;$P$3))+(COUNTIF('Round 2 - HILLS'!Q12,"="&amp;$Q$3))+(COUNTIF('Round 2 - HILLS'!R12,"="&amp;$R$3))+(COUNTIF('Round 2 - HILLS'!S12,"="&amp;$S$3))+(COUNTIF('Round 2 - HILLS'!T12,"="&amp;$T$3))</f>
        <v>0</v>
      </c>
      <c r="M50" s="100">
        <f>SUM(COUNTIF('Round 2 - HILLS'!B12,"="&amp;$B$3+1))+(COUNTIF('Round 2 - HILLS'!C12,"="&amp;$C$3+1))+(COUNTIF('Round 2 - HILLS'!D12,"="&amp;$D$3+1))+(COUNTIF('Round 2 - HILLS'!E12,"="&amp;$E$3+1))+(COUNTIF('Round 2 - HILLS'!F12,"="&amp;$F$3+1))+(COUNTIF('Round 2 - HILLS'!G12,"="&amp;$G$3+1))+(COUNTIF('Round 2 - HILLS'!H12,"="&amp;$H$3+1))+(COUNTIF('Round 2 - HILLS'!I12,"="&amp;$I$3+1))+(COUNTIF('Round 2 - HILLS'!J12,"="&amp;$J$3+1))+(COUNTIF('Round 2 - HILLS'!L12,"="&amp;$L$3+1))+(COUNTIF('Round 2 - HILLS'!M12,"="&amp;$M$3+1))+(COUNTIF('Round 2 - HILLS'!N12,"="&amp;$N$3+1))+(COUNTIF('Round 2 - HILLS'!O12,"="&amp;$O$3+1))+(COUNTIF('Round 2 - HILLS'!P12,"="&amp;$P$3+1))+(COUNTIF('Round 2 - HILLS'!Q12,"="&amp;$Q$3+1))+(COUNTIF('Round 2 - HILLS'!R12,"="&amp;$R$3+1))+(COUNTIF('Round 2 - HILLS'!S12,"="&amp;$S$3+1))+(COUNTIF('Round 2 - HILLS'!T12,"="&amp;$T$3+1))</f>
        <v>0</v>
      </c>
      <c r="N50" s="100">
        <f>SUM(COUNTIF('Round 2 - HILLS'!B12,"="&amp;$B$3+2))+(COUNTIF('Round 2 - HILLS'!C12,"="&amp;$C$3+2))+(COUNTIF('Round 2 - HILLS'!D12,"="&amp;$D$3+2))+(COUNTIF('Round 2 - HILLS'!E12,"="&amp;$E$3+2))+(COUNTIF('Round 2 - HILLS'!F12,"="&amp;$F$3+2))+(COUNTIF('Round 2 - HILLS'!G12,"="&amp;$G$3+2))+(COUNTIF('Round 2 - HILLS'!H12,"="&amp;$H$3+2))+(COUNTIF('Round 2 - HILLS'!I12,"="&amp;$I$3+2))+(COUNTIF('Round 2 - HILLS'!J12,"="&amp;$J$3+2))+(COUNTIF('Round 2 - HILLS'!L12,"="&amp;$L$3+2))+(COUNTIF('Round 2 - HILLS'!M12,"="&amp;$M$3+2))+(COUNTIF('Round 2 - HILLS'!N12,"="&amp;$N$3+2))+(COUNTIF('Round 2 - HILLS'!O12,"="&amp;$O$3+2))+(COUNTIF('Round 2 - HILLS'!P12,"="&amp;$P$3+2))+(COUNTIF('Round 2 - HILLS'!Q12,"="&amp;$Q$3+2))+(COUNTIF('Round 2 - HILLS'!R12,"="&amp;$R$3+2))+(COUNTIF('Round 2 - HILLS'!S12,"="&amp;$S$3+2))+(COUNTIF('Round 2 - HILLS'!T12,"="&amp;$T$3+2))</f>
        <v>0</v>
      </c>
      <c r="O50" s="100">
        <f>SUM(COUNTIF('Round 2 - HILLS'!B12,"&gt;"&amp;$B$3+2.1))+(COUNTIF('Round 2 - HILLS'!C12,"&gt;"&amp;$C$3+2.1))+(COUNTIF('Round 2 - HILLS'!D12,"&gt;"&amp;$D$3+2.1))+(COUNTIF('Round 2 - HILLS'!E12,"&gt;"&amp;$E$3+2.1))+(COUNTIF('Round 2 - HILLS'!F12,"&gt;"&amp;$F$3+2.1))+(COUNTIF('Round 2 - HILLS'!G12,"&gt;"&amp;$G$3+2.1))+(COUNTIF('Round 2 - HILLS'!H12,"&gt;"&amp;$H$3+2.1))+(COUNTIF('Round 2 - HILLS'!I12,"&gt;"&amp;$I$3+2.1))+(COUNTIF('Round 2 - HILLS'!J12,"&gt;"&amp;$J$3+2.1))+(COUNTIF('Round 2 - HILLS'!L12,"&gt;"&amp;$L$3+2.1))+(COUNTIF('Round 2 - HILLS'!M12,"&gt;"&amp;$M$3+2.1))+(COUNTIF('Round 2 - HILLS'!N12,"&gt;"&amp;$N$3+2.1))+(COUNTIF('Round 2 - HILLS'!O12,"&gt;"&amp;$O$3+2.1))+(COUNTIF('Round 2 - HILLS'!P12,"&gt;"&amp;$P$3+2.1))+(COUNTIF('Round 2 - HILLS'!Q12,"&gt;"&amp;$Q$3+2.1))+(COUNTIF('Round 2 - HILLS'!R12,"&gt;"&amp;$R$3+2.1))+(COUNTIF('Round 2 - HILLS'!S12,"&gt;"&amp;$S$3+2.1))+(COUNTIF('Round 2 - HILLS'!T12,"&gt;"&amp;$T$3+2.1))</f>
        <v>0</v>
      </c>
      <c r="Q50" s="92"/>
      <c r="R50" s="93"/>
      <c r="S50" s="93"/>
      <c r="T50" s="93"/>
      <c r="U50" s="93"/>
      <c r="V50" s="93"/>
      <c r="X50" s="92">
        <f>SUM(C50,J50,Q50)</f>
        <v>0</v>
      </c>
      <c r="Y50" s="93">
        <f t="shared" ref="Y50:AC54" si="40">SUM(D50,K50,R50)</f>
        <v>0</v>
      </c>
      <c r="Z50" s="93">
        <f t="shared" si="40"/>
        <v>0</v>
      </c>
      <c r="AA50" s="93">
        <f t="shared" si="40"/>
        <v>0</v>
      </c>
      <c r="AB50" s="93">
        <f t="shared" si="40"/>
        <v>0</v>
      </c>
      <c r="AC50" s="93">
        <f>SUM(H50,O50,V50)</f>
        <v>0</v>
      </c>
    </row>
    <row r="51" spans="1:29" x14ac:dyDescent="0.2">
      <c r="A51" s="35" t="str">
        <f>'Players by Team'!M11</f>
        <v>Rylie Allison</v>
      </c>
      <c r="B51" s="95"/>
      <c r="C51" s="105">
        <f>SUM(COUNTIF('Round 1 - RIVER'!B13,"&lt;"&amp;$B$2-1.9))+(COUNTIF('Round 1 - RIVER'!C13,"&lt;"&amp;$C$2-1.9))+(COUNTIF('Round 1 - RIVER'!D13,"&lt;"&amp;$D$2-1.9))+(COUNTIF('Round 1 - RIVER'!E13,"&lt;"&amp;$E$2-1.9))+(COUNTIF('Round 1 - RIVER'!F13,"&lt;"&amp;$F$2-1.9))+(COUNTIF('Round 1 - RIVER'!G13,"&lt;"&amp;$G$2-1.9))+(COUNTIF('Round 1 - RIVER'!H13,"&lt;"&amp;$H$2-1.9))+(COUNTIF('Round 1 - RIVER'!I13,"&lt;"&amp;$I$2-1.9))+(COUNTIF('Round 1 - RIVER'!J13,"&lt;"&amp;$J$2-1.9))+(COUNTIF('Round 1 - RIVER'!L13,"&lt;"&amp;$L$2-1.9))+(COUNTIF('Round 1 - RIVER'!M13,"&lt;"&amp;$M$2-1.9))+(COUNTIF('Round 1 - RIVER'!N13,"&lt;"&amp;$N$2-1.9))+(COUNTIF('Round 1 - RIVER'!O13,"&lt;"&amp;$O$2-1.9))+(COUNTIF('Round 1 - RIVER'!P13,"&lt;"&amp;$P$2-1.9))+(COUNTIF('Round 1 - RIVER'!Q13,"&lt;"&amp;$Q$2-1.9))+(COUNTIF('Round 1 - RIVER'!R13,"&lt;"&amp;$R$2-1.9))+(COUNTIF('Round 1 - RIVER'!S13,"&lt;"&amp;$S$2-1.9))+(COUNTIF('Round 1 - RIVER'!T13,"&lt;"&amp;$T$2-1.9))</f>
        <v>0</v>
      </c>
      <c r="D51" s="106">
        <f>SUM(COUNTIF('Round 1 - RIVER'!B13,"="&amp;$B$2-1))+(COUNTIF('Round 1 - RIVER'!C13,"="&amp;$C$2-1))+(COUNTIF('Round 1 - RIVER'!D13,"="&amp;$D$2-1))+(COUNTIF('Round 1 - RIVER'!E13,"="&amp;$E$2-1))+(COUNTIF('Round 1 - RIVER'!F13,"="&amp;$F$2-1))+(COUNTIF('Round 1 - RIVER'!G13,"="&amp;$G$2-1))+(COUNTIF('Round 1 - RIVER'!H13,"="&amp;$H$2-1))+(COUNTIF('Round 1 - RIVER'!I13,"="&amp;$I$2-1))+(COUNTIF('Round 1 - RIVER'!J13,"="&amp;$J$2-1))+(COUNTIF('Round 1 - RIVER'!L13,"="&amp;$L$2-1))+(COUNTIF('Round 1 - RIVER'!M13,"="&amp;$M$2-1))+(COUNTIF('Round 1 - RIVER'!N13,"="&amp;$N$2-1))+(COUNTIF('Round 1 - RIVER'!O13,"="&amp;$O$2-1))+(COUNTIF('Round 1 - RIVER'!P13,"="&amp;$P$2-1))+(COUNTIF('Round 1 - RIVER'!Q13,"="&amp;$Q$2-1))+(COUNTIF('Round 1 - RIVER'!R13,"="&amp;$R$2-1))+(COUNTIF('Round 1 - RIVER'!S13,"="&amp;$S$2-1))+(COUNTIF('Round 1 - RIVER'!T13,"="&amp;$T$2-1))</f>
        <v>0</v>
      </c>
      <c r="E51" s="106">
        <f>SUM(COUNTIF('Round 1 - RIVER'!B13,"="&amp;$B$3))+(COUNTIF('Round 1 - RIVER'!C13,"="&amp;$C$3))+(COUNTIF('Round 1 - RIVER'!D13,"="&amp;$D$3))+(COUNTIF('Round 1 - RIVER'!E13,"="&amp;$E$3))+(COUNTIF('Round 1 - RIVER'!F13,"="&amp;$F$3))+(COUNTIF('Round 1 - RIVER'!G13,"="&amp;$G$3))+(COUNTIF('Round 1 - RIVER'!H13,"="&amp;$H$3))+(COUNTIF('Round 1 - RIVER'!I13,"="&amp;$I$3))+(COUNTIF('Round 1 - RIVER'!J13,"="&amp;$J$3))+(COUNTIF('Round 1 - RIVER'!L13,"="&amp;$L$3))+(COUNTIF('Round 1 - RIVER'!M13,"="&amp;$M$3))+(COUNTIF('Round 1 - RIVER'!N13,"="&amp;$N$3))+(COUNTIF('Round 1 - RIVER'!O13,"="&amp;$O$3))+(COUNTIF('Round 1 - RIVER'!P13,"="&amp;$P$3))+(COUNTIF('Round 1 - RIVER'!Q13,"="&amp;$Q$3))+(COUNTIF('Round 1 - RIVER'!R13,"="&amp;$R$3))+(COUNTIF('Round 1 - RIVER'!S13,"="&amp;$S$3))+(COUNTIF('Round 1 - RIVER'!T13,"="&amp;$T$3))</f>
        <v>0</v>
      </c>
      <c r="F51" s="106">
        <f>SUM(COUNTIF('Round 1 - RIVER'!B13,"="&amp;$B$2+1))+(COUNTIF('Round 1 - RIVER'!C13,"="&amp;$C$2+1))+(COUNTIF('Round 1 - RIVER'!D13,"="&amp;$D$2+1))+(COUNTIF('Round 1 - RIVER'!E13,"="&amp;$E$2+1))+(COUNTIF('Round 1 - RIVER'!F13,"="&amp;$F$2+1))+(COUNTIF('Round 1 - RIVER'!G13,"="&amp;$G$2+1))+(COUNTIF('Round 1 - RIVER'!H13,"="&amp;$H$2+1))+(COUNTIF('Round 1 - RIVER'!I13,"="&amp;$I$2+1))+(COUNTIF('Round 1 - RIVER'!J13,"="&amp;$J$2+1))+(COUNTIF('Round 1 - RIVER'!L13,"="&amp;$L$2+1))+(COUNTIF('Round 1 - RIVER'!M13,"="&amp;$M$2+1))+(COUNTIF('Round 1 - RIVER'!N13,"="&amp;$N$2+1))+(COUNTIF('Round 1 - RIVER'!O13,"="&amp;$O$2+1))+(COUNTIF('Round 1 - RIVER'!P13,"="&amp;$P$2+1))+(COUNTIF('Round 1 - RIVER'!Q13,"="&amp;$Q$2+1))+(COUNTIF('Round 1 - RIVER'!R13,"="&amp;$R$2+1))+(COUNTIF('Round 1 - RIVER'!S13,"="&amp;$S$2+1))+(COUNTIF('Round 1 - RIVER'!T13,"="&amp;$T$2+1))</f>
        <v>0</v>
      </c>
      <c r="G51" s="106">
        <f>SUM(COUNTIF('Round 1 - RIVER'!B13,"="&amp;$B$2+2))+(COUNTIF('Round 1 - RIVER'!C13,"="&amp;$C$2+2))+(COUNTIF('Round 1 - RIVER'!D13,"="&amp;$D$2+2))+(COUNTIF('Round 1 - RIVER'!E13,"="&amp;$E$2+2))+(COUNTIF('Round 1 - RIVER'!F13,"="&amp;$F$2+2))+(COUNTIF('Round 1 - RIVER'!G13,"="&amp;$G$2+2))+(COUNTIF('Round 1 - RIVER'!H13,"="&amp;$H$2+2))+(COUNTIF('Round 1 - RIVER'!I13,"="&amp;$I$2+2))+(COUNTIF('Round 1 - RIVER'!J13,"="&amp;$J$2+2))+(COUNTIF('Round 1 - RIVER'!L13,"="&amp;$L$2+2))+(COUNTIF('Round 1 - RIVER'!M13,"="&amp;$M$2+2))+(COUNTIF('Round 1 - RIVER'!N13,"="&amp;$N$2+2))+(COUNTIF('Round 1 - RIVER'!O13,"="&amp;$O$2+2))+(COUNTIF('Round 1 - RIVER'!P13,"="&amp;$P$2+2))+(COUNTIF('Round 1 - RIVER'!Q13,"="&amp;$Q$2+2))+(COUNTIF('Round 1 - RIVER'!R13,"="&amp;$R$2+2))+(COUNTIF('Round 1 - RIVER'!S13,"="&amp;$S$2+2))+(COUNTIF('Round 1 - RIVER'!T13,"="&amp;$T$2+2))</f>
        <v>0</v>
      </c>
      <c r="H51" s="106">
        <f>SUM(COUNTIF('Round 1 - RIVER'!B13,"&gt;"&amp;$B$2+2.1))+(COUNTIF('Round 1 - RIVER'!C13,"&gt;"&amp;$C$2+2.1))+(COUNTIF('Round 1 - RIVER'!D13,"&gt;"&amp;$D$2+2.1))+(COUNTIF('Round 1 - RIVER'!E13,"&gt;"&amp;$E$2+2.1))+(COUNTIF('Round 1 - RIVER'!F13,"&gt;"&amp;$F$2+2.1))+(COUNTIF('Round 1 - RIVER'!G13,"&gt;"&amp;$G$2+2.1))+(COUNTIF('Round 1 - RIVER'!H13,"&gt;"&amp;$H$2+2.1))+(COUNTIF('Round 1 - RIVER'!I13,"&gt;"&amp;$I$2+2.1))+(COUNTIF('Round 1 - RIVER'!J13,"&gt;"&amp;$J$2+2.1))+(COUNTIF('Round 1 - RIVER'!L13,"&gt;"&amp;$L$2+2.1))+(COUNTIF('Round 1 - RIVER'!M13,"&gt;"&amp;$M$2+2.1))+(COUNTIF('Round 1 - RIVER'!N13,"&gt;"&amp;$N$2+2.1))+(COUNTIF('Round 1 - RIVER'!O13,"&gt;"&amp;$O$2+2.1))+(COUNTIF('Round 1 - RIVER'!P13,"&gt;"&amp;$P$2+2.1))+(COUNTIF('Round 1 - RIVER'!Q13,"&gt;"&amp;$Q$2+2.1))+(COUNTIF('Round 1 - RIVER'!R13,"&gt;"&amp;$R$2+2.1))+(COUNTIF('Round 1 - RIVER'!S13,"&gt;"&amp;$S$2+2.1))+(COUNTIF('Round 1 - RIVER'!T13,"&gt;"&amp;$T$2+2.1))</f>
        <v>0</v>
      </c>
      <c r="I51" s="77"/>
      <c r="J51" s="105">
        <f>SUM(COUNTIF('Round 2 - HILLS'!B13,"&lt;"&amp;$B$3-1.9))+(COUNTIF('Round 2 - HILLS'!C13,"&lt;"&amp;$C$3-1.9))+(COUNTIF('Round 2 - HILLS'!D13,"&lt;"&amp;$D$3-1.9))+(COUNTIF('Round 2 - HILLS'!E13,"&lt;"&amp;$E$3-1.9))+(COUNTIF('Round 2 - HILLS'!F13,"&lt;"&amp;$F$3-1.9))+(COUNTIF('Round 2 - HILLS'!G13,"&lt;"&amp;$G$3-1.9))+(COUNTIF('Round 2 - HILLS'!H13,"&lt;"&amp;$H$3-1.9))+(COUNTIF('Round 2 - HILLS'!I13,"&lt;"&amp;$I$3-1.9))+(COUNTIF('Round 2 - HILLS'!J13,"&lt;"&amp;$J$3-1.9))+(COUNTIF('Round 2 - HILLS'!L13,"&lt;"&amp;$L$3-1.9))+(COUNTIF('Round 2 - HILLS'!M13,"&lt;"&amp;$M$3-1.9))+(COUNTIF('Round 2 - HILLS'!N13,"&lt;"&amp;$N$3-1.9))+(COUNTIF('Round 2 - HILLS'!O13,"&lt;"&amp;$O$3-1.9))+(COUNTIF('Round 2 - HILLS'!P13,"&lt;"&amp;$P$3-1.9))+(COUNTIF('Round 2 - HILLS'!Q13,"&lt;"&amp;$Q$3-1.9))+(COUNTIF('Round 2 - HILLS'!R13,"&lt;"&amp;$R$3-1.9))+(COUNTIF('Round 2 - HILLS'!S13,"&lt;"&amp;$S$3-1.9))+(COUNTIF('Round 2 - HILLS'!T13,"&lt;"&amp;$T$3-1.9))</f>
        <v>0</v>
      </c>
      <c r="K51" s="106">
        <f>SUM(COUNTIF('Round 2 - HILLS'!B13,"="&amp;$B$3-1))+(COUNTIF('Round 2 - HILLS'!C13,"="&amp;$C$3-1))+(COUNTIF('Round 2 - HILLS'!D13,"="&amp;$D$3-1))+(COUNTIF('Round 2 - HILLS'!E13,"="&amp;$E$3-1))+(COUNTIF('Round 2 - HILLS'!F13,"="&amp;$F$3-1))+(COUNTIF('Round 2 - HILLS'!G13,"="&amp;$G$3-1))+(COUNTIF('Round 2 - HILLS'!H13,"="&amp;$H$3-1))+(COUNTIF('Round 2 - HILLS'!I13,"="&amp;$I$3-1))+(COUNTIF('Round 2 - HILLS'!J13,"="&amp;$J$3-1))+(COUNTIF('Round 2 - HILLS'!L13,"="&amp;$L$3-1))+(COUNTIF('Round 2 - HILLS'!M13,"="&amp;$M$3-1))+(COUNTIF('Round 2 - HILLS'!N13,"="&amp;$N$3-1))+(COUNTIF('Round 2 - HILLS'!O13,"="&amp;$O$3-1))+(COUNTIF('Round 2 - HILLS'!P13,"="&amp;$P$3-1))+(COUNTIF('Round 2 - HILLS'!Q13,"="&amp;$Q$3-1))+(COUNTIF('Round 2 - HILLS'!R13,"="&amp;$R$3-1))+(COUNTIF('Round 2 - HILLS'!S13,"="&amp;$S$3-1))+(COUNTIF('Round 2 - HILLS'!T13,"="&amp;$T$3-1))</f>
        <v>0</v>
      </c>
      <c r="L51" s="106">
        <f>SUM(COUNTIF('Round 2 - HILLS'!B13,"="&amp;$B$3))+(COUNTIF('Round 2 - HILLS'!C13,"="&amp;$C$3))+(COUNTIF('Round 2 - HILLS'!D13,"="&amp;$D$3))+(COUNTIF('Round 2 - HILLS'!E13,"="&amp;$E$3))+(COUNTIF('Round 2 - HILLS'!F13,"="&amp;$F$3))+(COUNTIF('Round 2 - HILLS'!G13,"="&amp;$G$3))+(COUNTIF('Round 2 - HILLS'!H13,"="&amp;$H$3))+(COUNTIF('Round 2 - HILLS'!I13,"="&amp;$I$3))+(COUNTIF('Round 2 - HILLS'!J13,"="&amp;$J$3))+(COUNTIF('Round 2 - HILLS'!L13,"="&amp;$L$3))+(COUNTIF('Round 2 - HILLS'!M13,"="&amp;$M$3))+(COUNTIF('Round 2 - HILLS'!N13,"="&amp;$N$3))+(COUNTIF('Round 2 - HILLS'!O13,"="&amp;$O$3))+(COUNTIF('Round 2 - HILLS'!P13,"="&amp;$P$3))+(COUNTIF('Round 2 - HILLS'!Q13,"="&amp;$Q$3))+(COUNTIF('Round 2 - HILLS'!R13,"="&amp;$R$3))+(COUNTIF('Round 2 - HILLS'!S13,"="&amp;$S$3))+(COUNTIF('Round 2 - HILLS'!T13,"="&amp;$T$3))</f>
        <v>0</v>
      </c>
      <c r="M51" s="106">
        <f>SUM(COUNTIF('Round 2 - HILLS'!B13,"="&amp;$B$3+1))+(COUNTIF('Round 2 - HILLS'!C13,"="&amp;$C$3+1))+(COUNTIF('Round 2 - HILLS'!D13,"="&amp;$D$3+1))+(COUNTIF('Round 2 - HILLS'!E13,"="&amp;$E$3+1))+(COUNTIF('Round 2 - HILLS'!F13,"="&amp;$F$3+1))+(COUNTIF('Round 2 - HILLS'!G13,"="&amp;$G$3+1))+(COUNTIF('Round 2 - HILLS'!H13,"="&amp;$H$3+1))+(COUNTIF('Round 2 - HILLS'!I13,"="&amp;$I$3+1))+(COUNTIF('Round 2 - HILLS'!J13,"="&amp;$J$3+1))+(COUNTIF('Round 2 - HILLS'!L13,"="&amp;$L$3+1))+(COUNTIF('Round 2 - HILLS'!M13,"="&amp;$M$3+1))+(COUNTIF('Round 2 - HILLS'!N13,"="&amp;$N$3+1))+(COUNTIF('Round 2 - HILLS'!O13,"="&amp;$O$3+1))+(COUNTIF('Round 2 - HILLS'!P13,"="&amp;$P$3+1))+(COUNTIF('Round 2 - HILLS'!Q13,"="&amp;$Q$3+1))+(COUNTIF('Round 2 - HILLS'!R13,"="&amp;$R$3+1))+(COUNTIF('Round 2 - HILLS'!S13,"="&amp;$S$3+1))+(COUNTIF('Round 2 - HILLS'!T13,"="&amp;$T$3+1))</f>
        <v>0</v>
      </c>
      <c r="N51" s="106">
        <f>SUM(COUNTIF('Round 2 - HILLS'!B13,"="&amp;$B$3+2))+(COUNTIF('Round 2 - HILLS'!C13,"="&amp;$C$3+2))+(COUNTIF('Round 2 - HILLS'!D13,"="&amp;$D$3+2))+(COUNTIF('Round 2 - HILLS'!E13,"="&amp;$E$3+2))+(COUNTIF('Round 2 - HILLS'!F13,"="&amp;$F$3+2))+(COUNTIF('Round 2 - HILLS'!G13,"="&amp;$G$3+2))+(COUNTIF('Round 2 - HILLS'!H13,"="&amp;$H$3+2))+(COUNTIF('Round 2 - HILLS'!I13,"="&amp;$I$3+2))+(COUNTIF('Round 2 - HILLS'!J13,"="&amp;$J$3+2))+(COUNTIF('Round 2 - HILLS'!L13,"="&amp;$L$3+2))+(COUNTIF('Round 2 - HILLS'!M13,"="&amp;$M$3+2))+(COUNTIF('Round 2 - HILLS'!N13,"="&amp;$N$3+2))+(COUNTIF('Round 2 - HILLS'!O13,"="&amp;$O$3+2))+(COUNTIF('Round 2 - HILLS'!P13,"="&amp;$P$3+2))+(COUNTIF('Round 2 - HILLS'!Q13,"="&amp;$Q$3+2))+(COUNTIF('Round 2 - HILLS'!R13,"="&amp;$R$3+2))+(COUNTIF('Round 2 - HILLS'!S13,"="&amp;$S$3+2))+(COUNTIF('Round 2 - HILLS'!T13,"="&amp;$T$3+2))</f>
        <v>0</v>
      </c>
      <c r="O51" s="106">
        <f>SUM(COUNTIF('Round 2 - HILLS'!B13,"&gt;"&amp;$B$3+2.1))+(COUNTIF('Round 2 - HILLS'!C13,"&gt;"&amp;$C$3+2.1))+(COUNTIF('Round 2 - HILLS'!D13,"&gt;"&amp;$D$3+2.1))+(COUNTIF('Round 2 - HILLS'!E13,"&gt;"&amp;$E$3+2.1))+(COUNTIF('Round 2 - HILLS'!F13,"&gt;"&amp;$F$3+2.1))+(COUNTIF('Round 2 - HILLS'!G13,"&gt;"&amp;$G$3+2.1))+(COUNTIF('Round 2 - HILLS'!H13,"&gt;"&amp;$H$3+2.1))+(COUNTIF('Round 2 - HILLS'!I13,"&gt;"&amp;$I$3+2.1))+(COUNTIF('Round 2 - HILLS'!J13,"&gt;"&amp;$J$3+2.1))+(COUNTIF('Round 2 - HILLS'!L13,"&gt;"&amp;$L$3+2.1))+(COUNTIF('Round 2 - HILLS'!M13,"&gt;"&amp;$M$3+2.1))+(COUNTIF('Round 2 - HILLS'!N13,"&gt;"&amp;$N$3+2.1))+(COUNTIF('Round 2 - HILLS'!O13,"&gt;"&amp;$O$3+2.1))+(COUNTIF('Round 2 - HILLS'!P13,"&gt;"&amp;$P$3+2.1))+(COUNTIF('Round 2 - HILLS'!Q13,"&gt;"&amp;$Q$3+2.1))+(COUNTIF('Round 2 - HILLS'!R13,"&gt;"&amp;$R$3+2.1))+(COUNTIF('Round 2 - HILLS'!S13,"&gt;"&amp;$S$3+2.1))+(COUNTIF('Round 2 - HILLS'!T13,"&gt;"&amp;$T$3+2.1))</f>
        <v>0</v>
      </c>
      <c r="Q51" s="94"/>
      <c r="R51" s="94"/>
      <c r="S51" s="94"/>
      <c r="T51" s="94"/>
      <c r="U51" s="94"/>
      <c r="V51" s="94"/>
      <c r="X51" s="99">
        <f t="shared" ref="X51:X54" si="41">SUM(C51,J51,Q51)</f>
        <v>0</v>
      </c>
      <c r="Y51" s="100">
        <f t="shared" si="40"/>
        <v>0</v>
      </c>
      <c r="Z51" s="100">
        <f t="shared" si="40"/>
        <v>0</v>
      </c>
      <c r="AA51" s="100">
        <f t="shared" si="40"/>
        <v>0</v>
      </c>
      <c r="AB51" s="100">
        <f t="shared" si="40"/>
        <v>0</v>
      </c>
      <c r="AC51" s="100">
        <f t="shared" si="40"/>
        <v>0</v>
      </c>
    </row>
    <row r="52" spans="1:29" x14ac:dyDescent="0.2">
      <c r="A52" s="35" t="str">
        <f>'Players by Team'!M12</f>
        <v>Rachel Pryor</v>
      </c>
      <c r="B52" s="95"/>
      <c r="C52" s="99">
        <f>SUM(COUNTIF('Round 1 - RIVER'!B14,"&lt;"&amp;$B$2-1.9))+(COUNTIF('Round 1 - RIVER'!C14,"&lt;"&amp;$C$2-1.9))+(COUNTIF('Round 1 - RIVER'!D14,"&lt;"&amp;$D$2-1.9))+(COUNTIF('Round 1 - RIVER'!E14,"&lt;"&amp;$E$2-1.9))+(COUNTIF('Round 1 - RIVER'!F14,"&lt;"&amp;$F$2-1.9))+(COUNTIF('Round 1 - RIVER'!G14,"&lt;"&amp;$G$2-1.9))+(COUNTIF('Round 1 - RIVER'!H14,"&lt;"&amp;$H$2-1.9))+(COUNTIF('Round 1 - RIVER'!I14,"&lt;"&amp;$I$2-1.9))+(COUNTIF('Round 1 - RIVER'!J14,"&lt;"&amp;$J$2-1.9))+(COUNTIF('Round 1 - RIVER'!L14,"&lt;"&amp;$L$2-1.9))+(COUNTIF('Round 1 - RIVER'!M14,"&lt;"&amp;$M$2-1.9))+(COUNTIF('Round 1 - RIVER'!N14,"&lt;"&amp;$N$2-1.9))+(COUNTIF('Round 1 - RIVER'!O14,"&lt;"&amp;$O$2-1.9))+(COUNTIF('Round 1 - RIVER'!P14,"&lt;"&amp;$P$2-1.9))+(COUNTIF('Round 1 - RIVER'!Q14,"&lt;"&amp;$Q$2-1.9))+(COUNTIF('Round 1 - RIVER'!R14,"&lt;"&amp;$R$2-1.9))+(COUNTIF('Round 1 - RIVER'!S14,"&lt;"&amp;$S$2-1.9))+(COUNTIF('Round 1 - RIVER'!T14,"&lt;"&amp;$T$2-1.9))</f>
        <v>0</v>
      </c>
      <c r="D52" s="100">
        <f>SUM(COUNTIF('Round 1 - RIVER'!B14,"="&amp;$B$2-1))+(COUNTIF('Round 1 - RIVER'!C14,"="&amp;$C$2-1))+(COUNTIF('Round 1 - RIVER'!D14,"="&amp;$D$2-1))+(COUNTIF('Round 1 - RIVER'!E14,"="&amp;$E$2-1))+(COUNTIF('Round 1 - RIVER'!F14,"="&amp;$F$2-1))+(COUNTIF('Round 1 - RIVER'!G14,"="&amp;$G$2-1))+(COUNTIF('Round 1 - RIVER'!H14,"="&amp;$H$2-1))+(COUNTIF('Round 1 - RIVER'!I14,"="&amp;$I$2-1))+(COUNTIF('Round 1 - RIVER'!J14,"="&amp;$J$2-1))+(COUNTIF('Round 1 - RIVER'!L14,"="&amp;$L$2-1))+(COUNTIF('Round 1 - RIVER'!M14,"="&amp;$M$2-1))+(COUNTIF('Round 1 - RIVER'!N14,"="&amp;$N$2-1))+(COUNTIF('Round 1 - RIVER'!O14,"="&amp;$O$2-1))+(COUNTIF('Round 1 - RIVER'!P14,"="&amp;$P$2-1))+(COUNTIF('Round 1 - RIVER'!Q14,"="&amp;$Q$2-1))+(COUNTIF('Round 1 - RIVER'!R14,"="&amp;$R$2-1))+(COUNTIF('Round 1 - RIVER'!S14,"="&amp;$S$2-1))+(COUNTIF('Round 1 - RIVER'!T14,"="&amp;$T$2-1))</f>
        <v>0</v>
      </c>
      <c r="E52" s="100">
        <f>SUM(COUNTIF('Round 1 - RIVER'!B14,"="&amp;$B$3))+(COUNTIF('Round 1 - RIVER'!C14,"="&amp;$C$3))+(COUNTIF('Round 1 - RIVER'!D14,"="&amp;$D$3))+(COUNTIF('Round 1 - RIVER'!E14,"="&amp;$E$3))+(COUNTIF('Round 1 - RIVER'!F14,"="&amp;$F$3))+(COUNTIF('Round 1 - RIVER'!G14,"="&amp;$G$3))+(COUNTIF('Round 1 - RIVER'!H14,"="&amp;$H$3))+(COUNTIF('Round 1 - RIVER'!I14,"="&amp;$I$3))+(COUNTIF('Round 1 - RIVER'!J14,"="&amp;$J$3))+(COUNTIF('Round 1 - RIVER'!L14,"="&amp;$L$3))+(COUNTIF('Round 1 - RIVER'!M14,"="&amp;$M$3))+(COUNTIF('Round 1 - RIVER'!N14,"="&amp;$N$3))+(COUNTIF('Round 1 - RIVER'!O14,"="&amp;$O$3))+(COUNTIF('Round 1 - RIVER'!P14,"="&amp;$P$3))+(COUNTIF('Round 1 - RIVER'!Q14,"="&amp;$Q$3))+(COUNTIF('Round 1 - RIVER'!R14,"="&amp;$R$3))+(COUNTIF('Round 1 - RIVER'!S14,"="&amp;$S$3))+(COUNTIF('Round 1 - RIVER'!T14,"="&amp;$T$3))</f>
        <v>0</v>
      </c>
      <c r="F52" s="100">
        <f>SUM(COUNTIF('Round 1 - RIVER'!B14,"="&amp;$B$2+1))+(COUNTIF('Round 1 - RIVER'!C14,"="&amp;$C$2+1))+(COUNTIF('Round 1 - RIVER'!D14,"="&amp;$D$2+1))+(COUNTIF('Round 1 - RIVER'!E14,"="&amp;$E$2+1))+(COUNTIF('Round 1 - RIVER'!F14,"="&amp;$F$2+1))+(COUNTIF('Round 1 - RIVER'!G14,"="&amp;$G$2+1))+(COUNTIF('Round 1 - RIVER'!H14,"="&amp;$H$2+1))+(COUNTIF('Round 1 - RIVER'!I14,"="&amp;$I$2+1))+(COUNTIF('Round 1 - RIVER'!J14,"="&amp;$J$2+1))+(COUNTIF('Round 1 - RIVER'!L14,"="&amp;$L$2+1))+(COUNTIF('Round 1 - RIVER'!M14,"="&amp;$M$2+1))+(COUNTIF('Round 1 - RIVER'!N14,"="&amp;$N$2+1))+(COUNTIF('Round 1 - RIVER'!O14,"="&amp;$O$2+1))+(COUNTIF('Round 1 - RIVER'!P14,"="&amp;$P$2+1))+(COUNTIF('Round 1 - RIVER'!Q14,"="&amp;$Q$2+1))+(COUNTIF('Round 1 - RIVER'!R14,"="&amp;$R$2+1))+(COUNTIF('Round 1 - RIVER'!S14,"="&amp;$S$2+1))+(COUNTIF('Round 1 - RIVER'!T14,"="&amp;$T$2+1))</f>
        <v>0</v>
      </c>
      <c r="G52" s="100">
        <f>SUM(COUNTIF('Round 1 - RIVER'!B14,"="&amp;$B$2+2))+(COUNTIF('Round 1 - RIVER'!C14,"="&amp;$C$2+2))+(COUNTIF('Round 1 - RIVER'!D14,"="&amp;$D$2+2))+(COUNTIF('Round 1 - RIVER'!E14,"="&amp;$E$2+2))+(COUNTIF('Round 1 - RIVER'!F14,"="&amp;$F$2+2))+(COUNTIF('Round 1 - RIVER'!G14,"="&amp;$G$2+2))+(COUNTIF('Round 1 - RIVER'!H14,"="&amp;$H$2+2))+(COUNTIF('Round 1 - RIVER'!I14,"="&amp;$I$2+2))+(COUNTIF('Round 1 - RIVER'!J14,"="&amp;$J$2+2))+(COUNTIF('Round 1 - RIVER'!L14,"="&amp;$L$2+2))+(COUNTIF('Round 1 - RIVER'!M14,"="&amp;$M$2+2))+(COUNTIF('Round 1 - RIVER'!N14,"="&amp;$N$2+2))+(COUNTIF('Round 1 - RIVER'!O14,"="&amp;$O$2+2))+(COUNTIF('Round 1 - RIVER'!P14,"="&amp;$P$2+2))+(COUNTIF('Round 1 - RIVER'!Q14,"="&amp;$Q$2+2))+(COUNTIF('Round 1 - RIVER'!R14,"="&amp;$R$2+2))+(COUNTIF('Round 1 - RIVER'!S14,"="&amp;$S$2+2))+(COUNTIF('Round 1 - RIVER'!T14,"="&amp;$T$2+2))</f>
        <v>0</v>
      </c>
      <c r="H52" s="100">
        <f>SUM(COUNTIF('Round 1 - RIVER'!B14,"&gt;"&amp;$B$2+2.1))+(COUNTIF('Round 1 - RIVER'!C14,"&gt;"&amp;$C$2+2.1))+(COUNTIF('Round 1 - RIVER'!D14,"&gt;"&amp;$D$2+2.1))+(COUNTIF('Round 1 - RIVER'!E14,"&gt;"&amp;$E$2+2.1))+(COUNTIF('Round 1 - RIVER'!F14,"&gt;"&amp;$F$2+2.1))+(COUNTIF('Round 1 - RIVER'!G14,"&gt;"&amp;$G$2+2.1))+(COUNTIF('Round 1 - RIVER'!H14,"&gt;"&amp;$H$2+2.1))+(COUNTIF('Round 1 - RIVER'!I14,"&gt;"&amp;$I$2+2.1))+(COUNTIF('Round 1 - RIVER'!J14,"&gt;"&amp;$J$2+2.1))+(COUNTIF('Round 1 - RIVER'!L14,"&gt;"&amp;$L$2+2.1))+(COUNTIF('Round 1 - RIVER'!M14,"&gt;"&amp;$M$2+2.1))+(COUNTIF('Round 1 - RIVER'!N14,"&gt;"&amp;$N$2+2.1))+(COUNTIF('Round 1 - RIVER'!O14,"&gt;"&amp;$O$2+2.1))+(COUNTIF('Round 1 - RIVER'!P14,"&gt;"&amp;$P$2+2.1))+(COUNTIF('Round 1 - RIVER'!Q14,"&gt;"&amp;$Q$2+2.1))+(COUNTIF('Round 1 - RIVER'!R14,"&gt;"&amp;$R$2+2.1))+(COUNTIF('Round 1 - RIVER'!S14,"&gt;"&amp;$S$2+2.1))+(COUNTIF('Round 1 - RIVER'!T14,"&gt;"&amp;$T$2+2.1))</f>
        <v>0</v>
      </c>
      <c r="I52" s="77"/>
      <c r="J52" s="99">
        <f>SUM(COUNTIF('Round 2 - HILLS'!B14,"&lt;"&amp;$B$3-1.9))+(COUNTIF('Round 2 - HILLS'!C14,"&lt;"&amp;$C$3-1.9))+(COUNTIF('Round 2 - HILLS'!D14,"&lt;"&amp;$D$3-1.9))+(COUNTIF('Round 2 - HILLS'!E14,"&lt;"&amp;$E$3-1.9))+(COUNTIF('Round 2 - HILLS'!F14,"&lt;"&amp;$F$3-1.9))+(COUNTIF('Round 2 - HILLS'!G14,"&lt;"&amp;$G$3-1.9))+(COUNTIF('Round 2 - HILLS'!H14,"&lt;"&amp;$H$3-1.9))+(COUNTIF('Round 2 - HILLS'!I14,"&lt;"&amp;$I$3-1.9))+(COUNTIF('Round 2 - HILLS'!J14,"&lt;"&amp;$J$3-1.9))+(COUNTIF('Round 2 - HILLS'!L14,"&lt;"&amp;$L$3-1.9))+(COUNTIF('Round 2 - HILLS'!M14,"&lt;"&amp;$M$3-1.9))+(COUNTIF('Round 2 - HILLS'!N14,"&lt;"&amp;$N$3-1.9))+(COUNTIF('Round 2 - HILLS'!O14,"&lt;"&amp;$O$3-1.9))+(COUNTIF('Round 2 - HILLS'!P14,"&lt;"&amp;$P$3-1.9))+(COUNTIF('Round 2 - HILLS'!Q14,"&lt;"&amp;$Q$3-1.9))+(COUNTIF('Round 2 - HILLS'!R14,"&lt;"&amp;$R$3-1.9))+(COUNTIF('Round 2 - HILLS'!S14,"&lt;"&amp;$S$3-1.9))+(COUNTIF('Round 2 - HILLS'!T14,"&lt;"&amp;$T$3-1.9))</f>
        <v>0</v>
      </c>
      <c r="K52" s="100">
        <f>SUM(COUNTIF('Round 2 - HILLS'!B14,"="&amp;$B$3-1))+(COUNTIF('Round 2 - HILLS'!C14,"="&amp;$C$3-1))+(COUNTIF('Round 2 - HILLS'!D14,"="&amp;$D$3-1))+(COUNTIF('Round 2 - HILLS'!E14,"="&amp;$E$3-1))+(COUNTIF('Round 2 - HILLS'!F14,"="&amp;$F$3-1))+(COUNTIF('Round 2 - HILLS'!G14,"="&amp;$G$3-1))+(COUNTIF('Round 2 - HILLS'!H14,"="&amp;$H$3-1))+(COUNTIF('Round 2 - HILLS'!I14,"="&amp;$I$3-1))+(COUNTIF('Round 2 - HILLS'!J14,"="&amp;$J$3-1))+(COUNTIF('Round 2 - HILLS'!L14,"="&amp;$L$3-1))+(COUNTIF('Round 2 - HILLS'!M14,"="&amp;$M$3-1))+(COUNTIF('Round 2 - HILLS'!N14,"="&amp;$N$3-1))+(COUNTIF('Round 2 - HILLS'!O14,"="&amp;$O$3-1))+(COUNTIF('Round 2 - HILLS'!P14,"="&amp;$P$3-1))+(COUNTIF('Round 2 - HILLS'!Q14,"="&amp;$Q$3-1))+(COUNTIF('Round 2 - HILLS'!R14,"="&amp;$R$3-1))+(COUNTIF('Round 2 - HILLS'!S14,"="&amp;$S$3-1))+(COUNTIF('Round 2 - HILLS'!T14,"="&amp;$T$3-1))</f>
        <v>0</v>
      </c>
      <c r="L52" s="100">
        <f>SUM(COUNTIF('Round 2 - HILLS'!B14,"="&amp;$B$3))+(COUNTIF('Round 2 - HILLS'!C14,"="&amp;$C$3))+(COUNTIF('Round 2 - HILLS'!D14,"="&amp;$D$3))+(COUNTIF('Round 2 - HILLS'!E14,"="&amp;$E$3))+(COUNTIF('Round 2 - HILLS'!F14,"="&amp;$F$3))+(COUNTIF('Round 2 - HILLS'!G14,"="&amp;$G$3))+(COUNTIF('Round 2 - HILLS'!H14,"="&amp;$H$3))+(COUNTIF('Round 2 - HILLS'!I14,"="&amp;$I$3))+(COUNTIF('Round 2 - HILLS'!J14,"="&amp;$J$3))+(COUNTIF('Round 2 - HILLS'!L14,"="&amp;$L$3))+(COUNTIF('Round 2 - HILLS'!M14,"="&amp;$M$3))+(COUNTIF('Round 2 - HILLS'!N14,"="&amp;$N$3))+(COUNTIF('Round 2 - HILLS'!O14,"="&amp;$O$3))+(COUNTIF('Round 2 - HILLS'!P14,"="&amp;$P$3))+(COUNTIF('Round 2 - HILLS'!Q14,"="&amp;$Q$3))+(COUNTIF('Round 2 - HILLS'!R14,"="&amp;$R$3))+(COUNTIF('Round 2 - HILLS'!S14,"="&amp;$S$3))+(COUNTIF('Round 2 - HILLS'!T14,"="&amp;$T$3))</f>
        <v>0</v>
      </c>
      <c r="M52" s="100">
        <f>SUM(COUNTIF('Round 2 - HILLS'!B14,"="&amp;$B$3+1))+(COUNTIF('Round 2 - HILLS'!C14,"="&amp;$C$3+1))+(COUNTIF('Round 2 - HILLS'!D14,"="&amp;$D$3+1))+(COUNTIF('Round 2 - HILLS'!E14,"="&amp;$E$3+1))+(COUNTIF('Round 2 - HILLS'!F14,"="&amp;$F$3+1))+(COUNTIF('Round 2 - HILLS'!G14,"="&amp;$G$3+1))+(COUNTIF('Round 2 - HILLS'!H14,"="&amp;$H$3+1))+(COUNTIF('Round 2 - HILLS'!I14,"="&amp;$I$3+1))+(COUNTIF('Round 2 - HILLS'!J14,"="&amp;$J$3+1))+(COUNTIF('Round 2 - HILLS'!L14,"="&amp;$L$3+1))+(COUNTIF('Round 2 - HILLS'!M14,"="&amp;$M$3+1))+(COUNTIF('Round 2 - HILLS'!N14,"="&amp;$N$3+1))+(COUNTIF('Round 2 - HILLS'!O14,"="&amp;$O$3+1))+(COUNTIF('Round 2 - HILLS'!P14,"="&amp;$P$3+1))+(COUNTIF('Round 2 - HILLS'!Q14,"="&amp;$Q$3+1))+(COUNTIF('Round 2 - HILLS'!R14,"="&amp;$R$3+1))+(COUNTIF('Round 2 - HILLS'!S14,"="&amp;$S$3+1))+(COUNTIF('Round 2 - HILLS'!T14,"="&amp;$T$3+1))</f>
        <v>0</v>
      </c>
      <c r="N52" s="100">
        <f>SUM(COUNTIF('Round 2 - HILLS'!B14,"="&amp;$B$3+2))+(COUNTIF('Round 2 - HILLS'!C14,"="&amp;$C$3+2))+(COUNTIF('Round 2 - HILLS'!D14,"="&amp;$D$3+2))+(COUNTIF('Round 2 - HILLS'!E14,"="&amp;$E$3+2))+(COUNTIF('Round 2 - HILLS'!F14,"="&amp;$F$3+2))+(COUNTIF('Round 2 - HILLS'!G14,"="&amp;$G$3+2))+(COUNTIF('Round 2 - HILLS'!H14,"="&amp;$H$3+2))+(COUNTIF('Round 2 - HILLS'!I14,"="&amp;$I$3+2))+(COUNTIF('Round 2 - HILLS'!J14,"="&amp;$J$3+2))+(COUNTIF('Round 2 - HILLS'!L14,"="&amp;$L$3+2))+(COUNTIF('Round 2 - HILLS'!M14,"="&amp;$M$3+2))+(COUNTIF('Round 2 - HILLS'!N14,"="&amp;$N$3+2))+(COUNTIF('Round 2 - HILLS'!O14,"="&amp;$O$3+2))+(COUNTIF('Round 2 - HILLS'!P14,"="&amp;$P$3+2))+(COUNTIF('Round 2 - HILLS'!Q14,"="&amp;$Q$3+2))+(COUNTIF('Round 2 - HILLS'!R14,"="&amp;$R$3+2))+(COUNTIF('Round 2 - HILLS'!S14,"="&amp;$S$3+2))+(COUNTIF('Round 2 - HILLS'!T14,"="&amp;$T$3+2))</f>
        <v>0</v>
      </c>
      <c r="O52" s="100">
        <f>SUM(COUNTIF('Round 2 - HILLS'!B14,"&gt;"&amp;$B$3+2.1))+(COUNTIF('Round 2 - HILLS'!C14,"&gt;"&amp;$C$3+2.1))+(COUNTIF('Round 2 - HILLS'!D14,"&gt;"&amp;$D$3+2.1))+(COUNTIF('Round 2 - HILLS'!E14,"&gt;"&amp;$E$3+2.1))+(COUNTIF('Round 2 - HILLS'!F14,"&gt;"&amp;$F$3+2.1))+(COUNTIF('Round 2 - HILLS'!G14,"&gt;"&amp;$G$3+2.1))+(COUNTIF('Round 2 - HILLS'!H14,"&gt;"&amp;$H$3+2.1))+(COUNTIF('Round 2 - HILLS'!I14,"&gt;"&amp;$I$3+2.1))+(COUNTIF('Round 2 - HILLS'!J14,"&gt;"&amp;$J$3+2.1))+(COUNTIF('Round 2 - HILLS'!L14,"&gt;"&amp;$L$3+2.1))+(COUNTIF('Round 2 - HILLS'!M14,"&gt;"&amp;$M$3+2.1))+(COUNTIF('Round 2 - HILLS'!N14,"&gt;"&amp;$N$3+2.1))+(COUNTIF('Round 2 - HILLS'!O14,"&gt;"&amp;$O$3+2.1))+(COUNTIF('Round 2 - HILLS'!P14,"&gt;"&amp;$P$3+2.1))+(COUNTIF('Round 2 - HILLS'!Q14,"&gt;"&amp;$Q$3+2.1))+(COUNTIF('Round 2 - HILLS'!R14,"&gt;"&amp;$R$3+2.1))+(COUNTIF('Round 2 - HILLS'!S14,"&gt;"&amp;$S$3+2.1))+(COUNTIF('Round 2 - HILLS'!T14,"&gt;"&amp;$T$3+2.1))</f>
        <v>0</v>
      </c>
      <c r="Q52" s="92"/>
      <c r="R52" s="93"/>
      <c r="S52" s="93"/>
      <c r="T52" s="93"/>
      <c r="U52" s="93"/>
      <c r="V52" s="93"/>
      <c r="X52" s="92">
        <f t="shared" si="41"/>
        <v>0</v>
      </c>
      <c r="Y52" s="93">
        <f t="shared" si="40"/>
        <v>0</v>
      </c>
      <c r="Z52" s="93">
        <f t="shared" si="40"/>
        <v>0</v>
      </c>
      <c r="AA52" s="93">
        <f t="shared" si="40"/>
        <v>0</v>
      </c>
      <c r="AB52" s="93">
        <f t="shared" si="40"/>
        <v>0</v>
      </c>
      <c r="AC52" s="93">
        <f t="shared" si="40"/>
        <v>0</v>
      </c>
    </row>
    <row r="53" spans="1:29" x14ac:dyDescent="0.2">
      <c r="A53" s="35" t="str">
        <f>'Players by Team'!M13</f>
        <v>Alicia Bellendir</v>
      </c>
      <c r="B53" s="95"/>
      <c r="C53" s="105">
        <f>SUM(COUNTIF('Round 1 - RIVER'!B15,"&lt;"&amp;$B$2-1.9))+(COUNTIF('Round 1 - RIVER'!C15,"&lt;"&amp;$C$2-1.9))+(COUNTIF('Round 1 - RIVER'!D15,"&lt;"&amp;$D$2-1.9))+(COUNTIF('Round 1 - RIVER'!E15,"&lt;"&amp;$E$2-1.9))+(COUNTIF('Round 1 - RIVER'!F15,"&lt;"&amp;$F$2-1.9))+(COUNTIF('Round 1 - RIVER'!G15,"&lt;"&amp;$G$2-1.9))+(COUNTIF('Round 1 - RIVER'!H15,"&lt;"&amp;$H$2-1.9))+(COUNTIF('Round 1 - RIVER'!I15,"&lt;"&amp;$I$2-1.9))+(COUNTIF('Round 1 - RIVER'!J15,"&lt;"&amp;$J$2-1.9))+(COUNTIF('Round 1 - RIVER'!L15,"&lt;"&amp;$L$2-1.9))+(COUNTIF('Round 1 - RIVER'!M15,"&lt;"&amp;$M$2-1.9))+(COUNTIF('Round 1 - RIVER'!N15,"&lt;"&amp;$N$2-1.9))+(COUNTIF('Round 1 - RIVER'!O15,"&lt;"&amp;$O$2-1.9))+(COUNTIF('Round 1 - RIVER'!P15,"&lt;"&amp;$P$2-1.9))+(COUNTIF('Round 1 - RIVER'!Q15,"&lt;"&amp;$Q$2-1.9))+(COUNTIF('Round 1 - RIVER'!R15,"&lt;"&amp;$R$2-1.9))+(COUNTIF('Round 1 - RIVER'!S15,"&lt;"&amp;$S$2-1.9))+(COUNTIF('Round 1 - RIVER'!T15,"&lt;"&amp;$T$2-1.9))</f>
        <v>0</v>
      </c>
      <c r="D53" s="106">
        <f>SUM(COUNTIF('Round 1 - RIVER'!B15,"="&amp;$B$2-1))+(COUNTIF('Round 1 - RIVER'!C15,"="&amp;$C$2-1))+(COUNTIF('Round 1 - RIVER'!D15,"="&amp;$D$2-1))+(COUNTIF('Round 1 - RIVER'!E15,"="&amp;$E$2-1))+(COUNTIF('Round 1 - RIVER'!F15,"="&amp;$F$2-1))+(COUNTIF('Round 1 - RIVER'!G15,"="&amp;$G$2-1))+(COUNTIF('Round 1 - RIVER'!H15,"="&amp;$H$2-1))+(COUNTIF('Round 1 - RIVER'!I15,"="&amp;$I$2-1))+(COUNTIF('Round 1 - RIVER'!J15,"="&amp;$J$2-1))+(COUNTIF('Round 1 - RIVER'!L15,"="&amp;$L$2-1))+(COUNTIF('Round 1 - RIVER'!M15,"="&amp;$M$2-1))+(COUNTIF('Round 1 - RIVER'!N15,"="&amp;$N$2-1))+(COUNTIF('Round 1 - RIVER'!O15,"="&amp;$O$2-1))+(COUNTIF('Round 1 - RIVER'!P15,"="&amp;$P$2-1))+(COUNTIF('Round 1 - RIVER'!Q15,"="&amp;$Q$2-1))+(COUNTIF('Round 1 - RIVER'!R15,"="&amp;$R$2-1))+(COUNTIF('Round 1 - RIVER'!S15,"="&amp;$S$2-1))+(COUNTIF('Round 1 - RIVER'!T15,"="&amp;$T$2-1))</f>
        <v>0</v>
      </c>
      <c r="E53" s="106">
        <f>SUM(COUNTIF('Round 1 - RIVER'!B15,"="&amp;$B$3))+(COUNTIF('Round 1 - RIVER'!C15,"="&amp;$C$3))+(COUNTIF('Round 1 - RIVER'!D15,"="&amp;$D$3))+(COUNTIF('Round 1 - RIVER'!E15,"="&amp;$E$3))+(COUNTIF('Round 1 - RIVER'!F15,"="&amp;$F$3))+(COUNTIF('Round 1 - RIVER'!G15,"="&amp;$G$3))+(COUNTIF('Round 1 - RIVER'!H15,"="&amp;$H$3))+(COUNTIF('Round 1 - RIVER'!I15,"="&amp;$I$3))+(COUNTIF('Round 1 - RIVER'!J15,"="&amp;$J$3))+(COUNTIF('Round 1 - RIVER'!L15,"="&amp;$L$3))+(COUNTIF('Round 1 - RIVER'!M15,"="&amp;$M$3))+(COUNTIF('Round 1 - RIVER'!N15,"="&amp;$N$3))+(COUNTIF('Round 1 - RIVER'!O15,"="&amp;$O$3))+(COUNTIF('Round 1 - RIVER'!P15,"="&amp;$P$3))+(COUNTIF('Round 1 - RIVER'!Q15,"="&amp;$Q$3))+(COUNTIF('Round 1 - RIVER'!R15,"="&amp;$R$3))+(COUNTIF('Round 1 - RIVER'!S15,"="&amp;$S$3))+(COUNTIF('Round 1 - RIVER'!T15,"="&amp;$T$3))</f>
        <v>0</v>
      </c>
      <c r="F53" s="106">
        <f>SUM(COUNTIF('Round 1 - RIVER'!B15,"="&amp;$B$2+1))+(COUNTIF('Round 1 - RIVER'!C15,"="&amp;$C$2+1))+(COUNTIF('Round 1 - RIVER'!D15,"="&amp;$D$2+1))+(COUNTIF('Round 1 - RIVER'!E15,"="&amp;$E$2+1))+(COUNTIF('Round 1 - RIVER'!F15,"="&amp;$F$2+1))+(COUNTIF('Round 1 - RIVER'!G15,"="&amp;$G$2+1))+(COUNTIF('Round 1 - RIVER'!H15,"="&amp;$H$2+1))+(COUNTIF('Round 1 - RIVER'!I15,"="&amp;$I$2+1))+(COUNTIF('Round 1 - RIVER'!J15,"="&amp;$J$2+1))+(COUNTIF('Round 1 - RIVER'!L15,"="&amp;$L$2+1))+(COUNTIF('Round 1 - RIVER'!M15,"="&amp;$M$2+1))+(COUNTIF('Round 1 - RIVER'!N15,"="&amp;$N$2+1))+(COUNTIF('Round 1 - RIVER'!O15,"="&amp;$O$2+1))+(COUNTIF('Round 1 - RIVER'!P15,"="&amp;$P$2+1))+(COUNTIF('Round 1 - RIVER'!Q15,"="&amp;$Q$2+1))+(COUNTIF('Round 1 - RIVER'!R15,"="&amp;$R$2+1))+(COUNTIF('Round 1 - RIVER'!S15,"="&amp;$S$2+1))+(COUNTIF('Round 1 - RIVER'!T15,"="&amp;$T$2+1))</f>
        <v>0</v>
      </c>
      <c r="G53" s="106">
        <f>SUM(COUNTIF('Round 1 - RIVER'!B15,"="&amp;$B$2+2))+(COUNTIF('Round 1 - RIVER'!C15,"="&amp;$C$2+2))+(COUNTIF('Round 1 - RIVER'!D15,"="&amp;$D$2+2))+(COUNTIF('Round 1 - RIVER'!E15,"="&amp;$E$2+2))+(COUNTIF('Round 1 - RIVER'!F15,"="&amp;$F$2+2))+(COUNTIF('Round 1 - RIVER'!G15,"="&amp;$G$2+2))+(COUNTIF('Round 1 - RIVER'!H15,"="&amp;$H$2+2))+(COUNTIF('Round 1 - RIVER'!I15,"="&amp;$I$2+2))+(COUNTIF('Round 1 - RIVER'!J15,"="&amp;$J$2+2))+(COUNTIF('Round 1 - RIVER'!L15,"="&amp;$L$2+2))+(COUNTIF('Round 1 - RIVER'!M15,"="&amp;$M$2+2))+(COUNTIF('Round 1 - RIVER'!N15,"="&amp;$N$2+2))+(COUNTIF('Round 1 - RIVER'!O15,"="&amp;$O$2+2))+(COUNTIF('Round 1 - RIVER'!P15,"="&amp;$P$2+2))+(COUNTIF('Round 1 - RIVER'!Q15,"="&amp;$Q$2+2))+(COUNTIF('Round 1 - RIVER'!R15,"="&amp;$R$2+2))+(COUNTIF('Round 1 - RIVER'!S15,"="&amp;$S$2+2))+(COUNTIF('Round 1 - RIVER'!T15,"="&amp;$T$2+2))</f>
        <v>0</v>
      </c>
      <c r="H53" s="106">
        <f>SUM(COUNTIF('Round 1 - RIVER'!B15,"&gt;"&amp;$B$2+2.1))+(COUNTIF('Round 1 - RIVER'!C15,"&gt;"&amp;$C$2+2.1))+(COUNTIF('Round 1 - RIVER'!D15,"&gt;"&amp;$D$2+2.1))+(COUNTIF('Round 1 - RIVER'!E15,"&gt;"&amp;$E$2+2.1))+(COUNTIF('Round 1 - RIVER'!F15,"&gt;"&amp;$F$2+2.1))+(COUNTIF('Round 1 - RIVER'!G15,"&gt;"&amp;$G$2+2.1))+(COUNTIF('Round 1 - RIVER'!H15,"&gt;"&amp;$H$2+2.1))+(COUNTIF('Round 1 - RIVER'!I15,"&gt;"&amp;$I$2+2.1))+(COUNTIF('Round 1 - RIVER'!J15,"&gt;"&amp;$J$2+2.1))+(COUNTIF('Round 1 - RIVER'!L15,"&gt;"&amp;$L$2+2.1))+(COUNTIF('Round 1 - RIVER'!M15,"&gt;"&amp;$M$2+2.1))+(COUNTIF('Round 1 - RIVER'!N15,"&gt;"&amp;$N$2+2.1))+(COUNTIF('Round 1 - RIVER'!O15,"&gt;"&amp;$O$2+2.1))+(COUNTIF('Round 1 - RIVER'!P15,"&gt;"&amp;$P$2+2.1))+(COUNTIF('Round 1 - RIVER'!Q15,"&gt;"&amp;$Q$2+2.1))+(COUNTIF('Round 1 - RIVER'!R15,"&gt;"&amp;$R$2+2.1))+(COUNTIF('Round 1 - RIVER'!S15,"&gt;"&amp;$S$2+2.1))+(COUNTIF('Round 1 - RIVER'!T15,"&gt;"&amp;$T$2+2.1))</f>
        <v>0</v>
      </c>
      <c r="I53" s="77"/>
      <c r="J53" s="105">
        <f>SUM(COUNTIF('Round 2 - HILLS'!B15,"&lt;"&amp;$B$3-1.9))+(COUNTIF('Round 2 - HILLS'!C15,"&lt;"&amp;$C$3-1.9))+(COUNTIF('Round 2 - HILLS'!D15,"&lt;"&amp;$D$3-1.9))+(COUNTIF('Round 2 - HILLS'!E15,"&lt;"&amp;$E$3-1.9))+(COUNTIF('Round 2 - HILLS'!F15,"&lt;"&amp;$F$3-1.9))+(COUNTIF('Round 2 - HILLS'!G15,"&lt;"&amp;$G$3-1.9))+(COUNTIF('Round 2 - HILLS'!H15,"&lt;"&amp;$H$3-1.9))+(COUNTIF('Round 2 - HILLS'!I15,"&lt;"&amp;$I$3-1.9))+(COUNTIF('Round 2 - HILLS'!J15,"&lt;"&amp;$J$3-1.9))+(COUNTIF('Round 2 - HILLS'!L15,"&lt;"&amp;$L$3-1.9))+(COUNTIF('Round 2 - HILLS'!M15,"&lt;"&amp;$M$3-1.9))+(COUNTIF('Round 2 - HILLS'!N15,"&lt;"&amp;$N$3-1.9))+(COUNTIF('Round 2 - HILLS'!O15,"&lt;"&amp;$O$3-1.9))+(COUNTIF('Round 2 - HILLS'!P15,"&lt;"&amp;$P$3-1.9))+(COUNTIF('Round 2 - HILLS'!Q15,"&lt;"&amp;$Q$3-1.9))+(COUNTIF('Round 2 - HILLS'!R15,"&lt;"&amp;$R$3-1.9))+(COUNTIF('Round 2 - HILLS'!S15,"&lt;"&amp;$S$3-1.9))+(COUNTIF('Round 2 - HILLS'!T15,"&lt;"&amp;$T$3-1.9))</f>
        <v>0</v>
      </c>
      <c r="K53" s="106">
        <f>SUM(COUNTIF('Round 2 - HILLS'!B15,"="&amp;$B$3-1))+(COUNTIF('Round 2 - HILLS'!C15,"="&amp;$C$3-1))+(COUNTIF('Round 2 - HILLS'!D15,"="&amp;$D$3-1))+(COUNTIF('Round 2 - HILLS'!E15,"="&amp;$E$3-1))+(COUNTIF('Round 2 - HILLS'!F15,"="&amp;$F$3-1))+(COUNTIF('Round 2 - HILLS'!G15,"="&amp;$G$3-1))+(COUNTIF('Round 2 - HILLS'!H15,"="&amp;$H$3-1))+(COUNTIF('Round 2 - HILLS'!I15,"="&amp;$I$3-1))+(COUNTIF('Round 2 - HILLS'!J15,"="&amp;$J$3-1))+(COUNTIF('Round 2 - HILLS'!L15,"="&amp;$L$3-1))+(COUNTIF('Round 2 - HILLS'!M15,"="&amp;$M$3-1))+(COUNTIF('Round 2 - HILLS'!N15,"="&amp;$N$3-1))+(COUNTIF('Round 2 - HILLS'!O15,"="&amp;$O$3-1))+(COUNTIF('Round 2 - HILLS'!P15,"="&amp;$P$3-1))+(COUNTIF('Round 2 - HILLS'!Q15,"="&amp;$Q$3-1))+(COUNTIF('Round 2 - HILLS'!R15,"="&amp;$R$3-1))+(COUNTIF('Round 2 - HILLS'!S15,"="&amp;$S$3-1))+(COUNTIF('Round 2 - HILLS'!T15,"="&amp;$T$3-1))</f>
        <v>0</v>
      </c>
      <c r="L53" s="106">
        <f>SUM(COUNTIF('Round 2 - HILLS'!B15,"="&amp;$B$3))+(COUNTIF('Round 2 - HILLS'!C15,"="&amp;$C$3))+(COUNTIF('Round 2 - HILLS'!D15,"="&amp;$D$3))+(COUNTIF('Round 2 - HILLS'!E15,"="&amp;$E$3))+(COUNTIF('Round 2 - HILLS'!F15,"="&amp;$F$3))+(COUNTIF('Round 2 - HILLS'!G15,"="&amp;$G$3))+(COUNTIF('Round 2 - HILLS'!H15,"="&amp;$H$3))+(COUNTIF('Round 2 - HILLS'!I15,"="&amp;$I$3))+(COUNTIF('Round 2 - HILLS'!J15,"="&amp;$J$3))+(COUNTIF('Round 2 - HILLS'!L15,"="&amp;$L$3))+(COUNTIF('Round 2 - HILLS'!M15,"="&amp;$M$3))+(COUNTIF('Round 2 - HILLS'!N15,"="&amp;$N$3))+(COUNTIF('Round 2 - HILLS'!O15,"="&amp;$O$3))+(COUNTIF('Round 2 - HILLS'!P15,"="&amp;$P$3))+(COUNTIF('Round 2 - HILLS'!Q15,"="&amp;$Q$3))+(COUNTIF('Round 2 - HILLS'!R15,"="&amp;$R$3))+(COUNTIF('Round 2 - HILLS'!S15,"="&amp;$S$3))+(COUNTIF('Round 2 - HILLS'!T15,"="&amp;$T$3))</f>
        <v>0</v>
      </c>
      <c r="M53" s="106">
        <f>SUM(COUNTIF('Round 2 - HILLS'!B15,"="&amp;$B$3+1))+(COUNTIF('Round 2 - HILLS'!C15,"="&amp;$C$3+1))+(COUNTIF('Round 2 - HILLS'!D15,"="&amp;$D$3+1))+(COUNTIF('Round 2 - HILLS'!E15,"="&amp;$E$3+1))+(COUNTIF('Round 2 - HILLS'!F15,"="&amp;$F$3+1))+(COUNTIF('Round 2 - HILLS'!G15,"="&amp;$G$3+1))+(COUNTIF('Round 2 - HILLS'!H15,"="&amp;$H$3+1))+(COUNTIF('Round 2 - HILLS'!I15,"="&amp;$I$3+1))+(COUNTIF('Round 2 - HILLS'!J15,"="&amp;$J$3+1))+(COUNTIF('Round 2 - HILLS'!L15,"="&amp;$L$3+1))+(COUNTIF('Round 2 - HILLS'!M15,"="&amp;$M$3+1))+(COUNTIF('Round 2 - HILLS'!N15,"="&amp;$N$3+1))+(COUNTIF('Round 2 - HILLS'!O15,"="&amp;$O$3+1))+(COUNTIF('Round 2 - HILLS'!P15,"="&amp;$P$3+1))+(COUNTIF('Round 2 - HILLS'!Q15,"="&amp;$Q$3+1))+(COUNTIF('Round 2 - HILLS'!R15,"="&amp;$R$3+1))+(COUNTIF('Round 2 - HILLS'!S15,"="&amp;$S$3+1))+(COUNTIF('Round 2 - HILLS'!T15,"="&amp;$T$3+1))</f>
        <v>0</v>
      </c>
      <c r="N53" s="106">
        <f>SUM(COUNTIF('Round 2 - HILLS'!B15,"="&amp;$B$3+2))+(COUNTIF('Round 2 - HILLS'!C15,"="&amp;$C$3+2))+(COUNTIF('Round 2 - HILLS'!D15,"="&amp;$D$3+2))+(COUNTIF('Round 2 - HILLS'!E15,"="&amp;$E$3+2))+(COUNTIF('Round 2 - HILLS'!F15,"="&amp;$F$3+2))+(COUNTIF('Round 2 - HILLS'!G15,"="&amp;$G$3+2))+(COUNTIF('Round 2 - HILLS'!H15,"="&amp;$H$3+2))+(COUNTIF('Round 2 - HILLS'!I15,"="&amp;$I$3+2))+(COUNTIF('Round 2 - HILLS'!J15,"="&amp;$J$3+2))+(COUNTIF('Round 2 - HILLS'!L15,"="&amp;$L$3+2))+(COUNTIF('Round 2 - HILLS'!M15,"="&amp;$M$3+2))+(COUNTIF('Round 2 - HILLS'!N15,"="&amp;$N$3+2))+(COUNTIF('Round 2 - HILLS'!O15,"="&amp;$O$3+2))+(COUNTIF('Round 2 - HILLS'!P15,"="&amp;$P$3+2))+(COUNTIF('Round 2 - HILLS'!Q15,"="&amp;$Q$3+2))+(COUNTIF('Round 2 - HILLS'!R15,"="&amp;$R$3+2))+(COUNTIF('Round 2 - HILLS'!S15,"="&amp;$S$3+2))+(COUNTIF('Round 2 - HILLS'!T15,"="&amp;$T$3+2))</f>
        <v>0</v>
      </c>
      <c r="O53" s="106">
        <f>SUM(COUNTIF('Round 2 - HILLS'!B15,"&gt;"&amp;$B$3+2.1))+(COUNTIF('Round 2 - HILLS'!C15,"&gt;"&amp;$C$3+2.1))+(COUNTIF('Round 2 - HILLS'!D15,"&gt;"&amp;$D$3+2.1))+(COUNTIF('Round 2 - HILLS'!E15,"&gt;"&amp;$E$3+2.1))+(COUNTIF('Round 2 - HILLS'!F15,"&gt;"&amp;$F$3+2.1))+(COUNTIF('Round 2 - HILLS'!G15,"&gt;"&amp;$G$3+2.1))+(COUNTIF('Round 2 - HILLS'!H15,"&gt;"&amp;$H$3+2.1))+(COUNTIF('Round 2 - HILLS'!I15,"&gt;"&amp;$I$3+2.1))+(COUNTIF('Round 2 - HILLS'!J15,"&gt;"&amp;$J$3+2.1))+(COUNTIF('Round 2 - HILLS'!L15,"&gt;"&amp;$L$3+2.1))+(COUNTIF('Round 2 - HILLS'!M15,"&gt;"&amp;$M$3+2.1))+(COUNTIF('Round 2 - HILLS'!N15,"&gt;"&amp;$N$3+2.1))+(COUNTIF('Round 2 - HILLS'!O15,"&gt;"&amp;$O$3+2.1))+(COUNTIF('Round 2 - HILLS'!P15,"&gt;"&amp;$P$3+2.1))+(COUNTIF('Round 2 - HILLS'!Q15,"&gt;"&amp;$Q$3+2.1))+(COUNTIF('Round 2 - HILLS'!R15,"&gt;"&amp;$R$3+2.1))+(COUNTIF('Round 2 - HILLS'!S15,"&gt;"&amp;$S$3+2.1))+(COUNTIF('Round 2 - HILLS'!T15,"&gt;"&amp;$T$3+2.1))</f>
        <v>0</v>
      </c>
      <c r="Q53" s="94"/>
      <c r="R53" s="94"/>
      <c r="S53" s="94"/>
      <c r="T53" s="94"/>
      <c r="U53" s="94"/>
      <c r="V53" s="94"/>
      <c r="X53" s="99">
        <f t="shared" si="41"/>
        <v>0</v>
      </c>
      <c r="Y53" s="100">
        <f t="shared" si="40"/>
        <v>0</v>
      </c>
      <c r="Z53" s="100">
        <f t="shared" si="40"/>
        <v>0</v>
      </c>
      <c r="AA53" s="100">
        <f t="shared" si="40"/>
        <v>0</v>
      </c>
      <c r="AB53" s="100">
        <f t="shared" si="40"/>
        <v>0</v>
      </c>
      <c r="AC53" s="100">
        <f t="shared" si="40"/>
        <v>0</v>
      </c>
    </row>
    <row r="54" spans="1:29" x14ac:dyDescent="0.2">
      <c r="A54" s="35" t="str">
        <f>'Players by Team'!M14</f>
        <v>Riya Bapna</v>
      </c>
      <c r="B54" s="95"/>
      <c r="C54" s="99">
        <f>SUM(COUNTIF('Round 1 - RIVER'!B16,"&lt;"&amp;$B$2-1.9))+(COUNTIF('Round 1 - RIVER'!C16,"&lt;"&amp;$C$2-1.9))+(COUNTIF('Round 1 - RIVER'!D16,"&lt;"&amp;$D$2-1.9))+(COUNTIF('Round 1 - RIVER'!E16,"&lt;"&amp;$E$2-1.9))+(COUNTIF('Round 1 - RIVER'!F16,"&lt;"&amp;$F$2-1.9))+(COUNTIF('Round 1 - RIVER'!G16,"&lt;"&amp;$G$2-1.9))+(COUNTIF('Round 1 - RIVER'!H16,"&lt;"&amp;$H$2-1.9))+(COUNTIF('Round 1 - RIVER'!I16,"&lt;"&amp;$I$2-1.9))+(COUNTIF('Round 1 - RIVER'!J16,"&lt;"&amp;$J$2-1.9))+(COUNTIF('Round 1 - RIVER'!L16,"&lt;"&amp;$L$2-1.9))+(COUNTIF('Round 1 - RIVER'!M16,"&lt;"&amp;$M$2-1.9))+(COUNTIF('Round 1 - RIVER'!N16,"&lt;"&amp;$N$2-1.9))+(COUNTIF('Round 1 - RIVER'!O16,"&lt;"&amp;$O$2-1.9))+(COUNTIF('Round 1 - RIVER'!P16,"&lt;"&amp;$P$2-1.9))+(COUNTIF('Round 1 - RIVER'!Q16,"&lt;"&amp;$Q$2-1.9))+(COUNTIF('Round 1 - RIVER'!R16,"&lt;"&amp;$R$2-1.9))+(COUNTIF('Round 1 - RIVER'!S16,"&lt;"&amp;$S$2-1.9))+(COUNTIF('Round 1 - RIVER'!T16,"&lt;"&amp;$T$2-1.9))</f>
        <v>0</v>
      </c>
      <c r="D54" s="100">
        <f>SUM(COUNTIF('Round 1 - RIVER'!B16,"="&amp;$B$2-1))+(COUNTIF('Round 1 - RIVER'!C16,"="&amp;$C$2-1))+(COUNTIF('Round 1 - RIVER'!D16,"="&amp;$D$2-1))+(COUNTIF('Round 1 - RIVER'!E16,"="&amp;$E$2-1))+(COUNTIF('Round 1 - RIVER'!F16,"="&amp;$F$2-1))+(COUNTIF('Round 1 - RIVER'!G16,"="&amp;$G$2-1))+(COUNTIF('Round 1 - RIVER'!H16,"="&amp;$H$2-1))+(COUNTIF('Round 1 - RIVER'!I16,"="&amp;$I$2-1))+(COUNTIF('Round 1 - RIVER'!J16,"="&amp;$J$2-1))+(COUNTIF('Round 1 - RIVER'!L16,"="&amp;$L$2-1))+(COUNTIF('Round 1 - RIVER'!M16,"="&amp;$M$2-1))+(COUNTIF('Round 1 - RIVER'!N16,"="&amp;$N$2-1))+(COUNTIF('Round 1 - RIVER'!O16,"="&amp;$O$2-1))+(COUNTIF('Round 1 - RIVER'!P16,"="&amp;$P$2-1))+(COUNTIF('Round 1 - RIVER'!Q16,"="&amp;$Q$2-1))+(COUNTIF('Round 1 - RIVER'!R16,"="&amp;$R$2-1))+(COUNTIF('Round 1 - RIVER'!S16,"="&amp;$S$2-1))+(COUNTIF('Round 1 - RIVER'!T16,"="&amp;$T$2-1))</f>
        <v>0</v>
      </c>
      <c r="E54" s="100">
        <f>SUM(COUNTIF('Round 1 - RIVER'!B16,"="&amp;$B$3))+(COUNTIF('Round 1 - RIVER'!C16,"="&amp;$C$3))+(COUNTIF('Round 1 - RIVER'!D16,"="&amp;$D$3))+(COUNTIF('Round 1 - RIVER'!E16,"="&amp;$E$3))+(COUNTIF('Round 1 - RIVER'!F16,"="&amp;$F$3))+(COUNTIF('Round 1 - RIVER'!G16,"="&amp;$G$3))+(COUNTIF('Round 1 - RIVER'!H16,"="&amp;$H$3))+(COUNTIF('Round 1 - RIVER'!I16,"="&amp;$I$3))+(COUNTIF('Round 1 - RIVER'!J16,"="&amp;$J$3))+(COUNTIF('Round 1 - RIVER'!L16,"="&amp;$L$3))+(COUNTIF('Round 1 - RIVER'!M16,"="&amp;$M$3))+(COUNTIF('Round 1 - RIVER'!N16,"="&amp;$N$3))+(COUNTIF('Round 1 - RIVER'!O16,"="&amp;$O$3))+(COUNTIF('Round 1 - RIVER'!P16,"="&amp;$P$3))+(COUNTIF('Round 1 - RIVER'!Q16,"="&amp;$Q$3))+(COUNTIF('Round 1 - RIVER'!R16,"="&amp;$R$3))+(COUNTIF('Round 1 - RIVER'!S16,"="&amp;$S$3))+(COUNTIF('Round 1 - RIVER'!T16,"="&amp;$T$3))</f>
        <v>0</v>
      </c>
      <c r="F54" s="100">
        <f>SUM(COUNTIF('Round 1 - RIVER'!B16,"="&amp;$B$2+1))+(COUNTIF('Round 1 - RIVER'!C16,"="&amp;$C$2+1))+(COUNTIF('Round 1 - RIVER'!D16,"="&amp;$D$2+1))+(COUNTIF('Round 1 - RIVER'!E16,"="&amp;$E$2+1))+(COUNTIF('Round 1 - RIVER'!F16,"="&amp;$F$2+1))+(COUNTIF('Round 1 - RIVER'!G16,"="&amp;$G$2+1))+(COUNTIF('Round 1 - RIVER'!H16,"="&amp;$H$2+1))+(COUNTIF('Round 1 - RIVER'!I16,"="&amp;$I$2+1))+(COUNTIF('Round 1 - RIVER'!J16,"="&amp;$J$2+1))+(COUNTIF('Round 1 - RIVER'!L16,"="&amp;$L$2+1))+(COUNTIF('Round 1 - RIVER'!M16,"="&amp;$M$2+1))+(COUNTIF('Round 1 - RIVER'!N16,"="&amp;$N$2+1))+(COUNTIF('Round 1 - RIVER'!O16,"="&amp;$O$2+1))+(COUNTIF('Round 1 - RIVER'!P16,"="&amp;$P$2+1))+(COUNTIF('Round 1 - RIVER'!Q16,"="&amp;$Q$2+1))+(COUNTIF('Round 1 - RIVER'!R16,"="&amp;$R$2+1))+(COUNTIF('Round 1 - RIVER'!S16,"="&amp;$S$2+1))+(COUNTIF('Round 1 - RIVER'!T16,"="&amp;$T$2+1))</f>
        <v>0</v>
      </c>
      <c r="G54" s="100">
        <f>SUM(COUNTIF('Round 1 - RIVER'!B16,"="&amp;$B$2+2))+(COUNTIF('Round 1 - RIVER'!C16,"="&amp;$C$2+2))+(COUNTIF('Round 1 - RIVER'!D16,"="&amp;$D$2+2))+(COUNTIF('Round 1 - RIVER'!E16,"="&amp;$E$2+2))+(COUNTIF('Round 1 - RIVER'!F16,"="&amp;$F$2+2))+(COUNTIF('Round 1 - RIVER'!G16,"="&amp;$G$2+2))+(COUNTIF('Round 1 - RIVER'!H16,"="&amp;$H$2+2))+(COUNTIF('Round 1 - RIVER'!I16,"="&amp;$I$2+2))+(COUNTIF('Round 1 - RIVER'!J16,"="&amp;$J$2+2))+(COUNTIF('Round 1 - RIVER'!L16,"="&amp;$L$2+2))+(COUNTIF('Round 1 - RIVER'!M16,"="&amp;$M$2+2))+(COUNTIF('Round 1 - RIVER'!N16,"="&amp;$N$2+2))+(COUNTIF('Round 1 - RIVER'!O16,"="&amp;$O$2+2))+(COUNTIF('Round 1 - RIVER'!P16,"="&amp;$P$2+2))+(COUNTIF('Round 1 - RIVER'!Q16,"="&amp;$Q$2+2))+(COUNTIF('Round 1 - RIVER'!R16,"="&amp;$R$2+2))+(COUNTIF('Round 1 - RIVER'!S16,"="&amp;$S$2+2))+(COUNTIF('Round 1 - RIVER'!T16,"="&amp;$T$2+2))</f>
        <v>0</v>
      </c>
      <c r="H54" s="100">
        <f>SUM(COUNTIF('Round 1 - RIVER'!B16,"&gt;"&amp;$B$2+2.1))+(COUNTIF('Round 1 - RIVER'!C16,"&gt;"&amp;$C$2+2.1))+(COUNTIF('Round 1 - RIVER'!D16,"&gt;"&amp;$D$2+2.1))+(COUNTIF('Round 1 - RIVER'!E16,"&gt;"&amp;$E$2+2.1))+(COUNTIF('Round 1 - RIVER'!F16,"&gt;"&amp;$F$2+2.1))+(COUNTIF('Round 1 - RIVER'!G16,"&gt;"&amp;$G$2+2.1))+(COUNTIF('Round 1 - RIVER'!H16,"&gt;"&amp;$H$2+2.1))+(COUNTIF('Round 1 - RIVER'!I16,"&gt;"&amp;$I$2+2.1))+(COUNTIF('Round 1 - RIVER'!J16,"&gt;"&amp;$J$2+2.1))+(COUNTIF('Round 1 - RIVER'!L16,"&gt;"&amp;$L$2+2.1))+(COUNTIF('Round 1 - RIVER'!M16,"&gt;"&amp;$M$2+2.1))+(COUNTIF('Round 1 - RIVER'!N16,"&gt;"&amp;$N$2+2.1))+(COUNTIF('Round 1 - RIVER'!O16,"&gt;"&amp;$O$2+2.1))+(COUNTIF('Round 1 - RIVER'!P16,"&gt;"&amp;$P$2+2.1))+(COUNTIF('Round 1 - RIVER'!Q16,"&gt;"&amp;$Q$2+2.1))+(COUNTIF('Round 1 - RIVER'!R16,"&gt;"&amp;$R$2+2.1))+(COUNTIF('Round 1 - RIVER'!S16,"&gt;"&amp;$S$2+2.1))+(COUNTIF('Round 1 - RIVER'!T16,"&gt;"&amp;$T$2+2.1))</f>
        <v>0</v>
      </c>
      <c r="I54" s="77"/>
      <c r="J54" s="99">
        <f>SUM(COUNTIF('Round 2 - HILLS'!B16,"&lt;"&amp;$B$3-1.9))+(COUNTIF('Round 2 - HILLS'!C16,"&lt;"&amp;$C$3-1.9))+(COUNTIF('Round 2 - HILLS'!D16,"&lt;"&amp;$D$3-1.9))+(COUNTIF('Round 2 - HILLS'!E16,"&lt;"&amp;$E$3-1.9))+(COUNTIF('Round 2 - HILLS'!F16,"&lt;"&amp;$F$3-1.9))+(COUNTIF('Round 2 - HILLS'!G16,"&lt;"&amp;$G$3-1.9))+(COUNTIF('Round 2 - HILLS'!H16,"&lt;"&amp;$H$3-1.9))+(COUNTIF('Round 2 - HILLS'!I16,"&lt;"&amp;$I$3-1.9))+(COUNTIF('Round 2 - HILLS'!J16,"&lt;"&amp;$J$3-1.9))+(COUNTIF('Round 2 - HILLS'!L16,"&lt;"&amp;$L$3-1.9))+(COUNTIF('Round 2 - HILLS'!M16,"&lt;"&amp;$M$3-1.9))+(COUNTIF('Round 2 - HILLS'!N16,"&lt;"&amp;$N$3-1.9))+(COUNTIF('Round 2 - HILLS'!O16,"&lt;"&amp;$O$3-1.9))+(COUNTIF('Round 2 - HILLS'!P16,"&lt;"&amp;$P$3-1.9))+(COUNTIF('Round 2 - HILLS'!Q16,"&lt;"&amp;$Q$3-1.9))+(COUNTIF('Round 2 - HILLS'!R16,"&lt;"&amp;$R$3-1.9))+(COUNTIF('Round 2 - HILLS'!S16,"&lt;"&amp;$S$3-1.9))+(COUNTIF('Round 2 - HILLS'!T16,"&lt;"&amp;$T$3-1.9))</f>
        <v>0</v>
      </c>
      <c r="K54" s="100">
        <f>SUM(COUNTIF('Round 2 - HILLS'!B16,"="&amp;$B$3-1))+(COUNTIF('Round 2 - HILLS'!C16,"="&amp;$C$3-1))+(COUNTIF('Round 2 - HILLS'!D16,"="&amp;$D$3-1))+(COUNTIF('Round 2 - HILLS'!E16,"="&amp;$E$3-1))+(COUNTIF('Round 2 - HILLS'!F16,"="&amp;$F$3-1))+(COUNTIF('Round 2 - HILLS'!G16,"="&amp;$G$3-1))+(COUNTIF('Round 2 - HILLS'!H16,"="&amp;$H$3-1))+(COUNTIF('Round 2 - HILLS'!I16,"="&amp;$I$3-1))+(COUNTIF('Round 2 - HILLS'!J16,"="&amp;$J$3-1))+(COUNTIF('Round 2 - HILLS'!L16,"="&amp;$L$3-1))+(COUNTIF('Round 2 - HILLS'!M16,"="&amp;$M$3-1))+(COUNTIF('Round 2 - HILLS'!N16,"="&amp;$N$3-1))+(COUNTIF('Round 2 - HILLS'!O16,"="&amp;$O$3-1))+(COUNTIF('Round 2 - HILLS'!P16,"="&amp;$P$3-1))+(COUNTIF('Round 2 - HILLS'!Q16,"="&amp;$Q$3-1))+(COUNTIF('Round 2 - HILLS'!R16,"="&amp;$R$3-1))+(COUNTIF('Round 2 - HILLS'!S16,"="&amp;$S$3-1))+(COUNTIF('Round 2 - HILLS'!T16,"="&amp;$T$3-1))</f>
        <v>0</v>
      </c>
      <c r="L54" s="100">
        <f>SUM(COUNTIF('Round 2 - HILLS'!B16,"="&amp;$B$3))+(COUNTIF('Round 2 - HILLS'!C16,"="&amp;$C$3))+(COUNTIF('Round 2 - HILLS'!D16,"="&amp;$D$3))+(COUNTIF('Round 2 - HILLS'!E16,"="&amp;$E$3))+(COUNTIF('Round 2 - HILLS'!F16,"="&amp;$F$3))+(COUNTIF('Round 2 - HILLS'!G16,"="&amp;$G$3))+(COUNTIF('Round 2 - HILLS'!H16,"="&amp;$H$3))+(COUNTIF('Round 2 - HILLS'!I16,"="&amp;$I$3))+(COUNTIF('Round 2 - HILLS'!J16,"="&amp;$J$3))+(COUNTIF('Round 2 - HILLS'!L16,"="&amp;$L$3))+(COUNTIF('Round 2 - HILLS'!M16,"="&amp;$M$3))+(COUNTIF('Round 2 - HILLS'!N16,"="&amp;$N$3))+(COUNTIF('Round 2 - HILLS'!O16,"="&amp;$O$3))+(COUNTIF('Round 2 - HILLS'!P16,"="&amp;$P$3))+(COUNTIF('Round 2 - HILLS'!Q16,"="&amp;$Q$3))+(COUNTIF('Round 2 - HILLS'!R16,"="&amp;$R$3))+(COUNTIF('Round 2 - HILLS'!S16,"="&amp;$S$3))+(COUNTIF('Round 2 - HILLS'!T16,"="&amp;$T$3))</f>
        <v>0</v>
      </c>
      <c r="M54" s="100">
        <f>SUM(COUNTIF('Round 2 - HILLS'!B16,"="&amp;$B$3+1))+(COUNTIF('Round 2 - HILLS'!C16,"="&amp;$C$3+1))+(COUNTIF('Round 2 - HILLS'!D16,"="&amp;$D$3+1))+(COUNTIF('Round 2 - HILLS'!E16,"="&amp;$E$3+1))+(COUNTIF('Round 2 - HILLS'!F16,"="&amp;$F$3+1))+(COUNTIF('Round 2 - HILLS'!G16,"="&amp;$G$3+1))+(COUNTIF('Round 2 - HILLS'!H16,"="&amp;$H$3+1))+(COUNTIF('Round 2 - HILLS'!I16,"="&amp;$I$3+1))+(COUNTIF('Round 2 - HILLS'!J16,"="&amp;$J$3+1))+(COUNTIF('Round 2 - HILLS'!L16,"="&amp;$L$3+1))+(COUNTIF('Round 2 - HILLS'!M16,"="&amp;$M$3+1))+(COUNTIF('Round 2 - HILLS'!N16,"="&amp;$N$3+1))+(COUNTIF('Round 2 - HILLS'!O16,"="&amp;$O$3+1))+(COUNTIF('Round 2 - HILLS'!P16,"="&amp;$P$3+1))+(COUNTIF('Round 2 - HILLS'!Q16,"="&amp;$Q$3+1))+(COUNTIF('Round 2 - HILLS'!R16,"="&amp;$R$3+1))+(COUNTIF('Round 2 - HILLS'!S16,"="&amp;$S$3+1))+(COUNTIF('Round 2 - HILLS'!T16,"="&amp;$T$3+1))</f>
        <v>0</v>
      </c>
      <c r="N54" s="100">
        <f>SUM(COUNTIF('Round 2 - HILLS'!B16,"="&amp;$B$3+2))+(COUNTIF('Round 2 - HILLS'!C16,"="&amp;$C$3+2))+(COUNTIF('Round 2 - HILLS'!D16,"="&amp;$D$3+2))+(COUNTIF('Round 2 - HILLS'!E16,"="&amp;$E$3+2))+(COUNTIF('Round 2 - HILLS'!F16,"="&amp;$F$3+2))+(COUNTIF('Round 2 - HILLS'!G16,"="&amp;$G$3+2))+(COUNTIF('Round 2 - HILLS'!H16,"="&amp;$H$3+2))+(COUNTIF('Round 2 - HILLS'!I16,"="&amp;$I$3+2))+(COUNTIF('Round 2 - HILLS'!J16,"="&amp;$J$3+2))+(COUNTIF('Round 2 - HILLS'!L16,"="&amp;$L$3+2))+(COUNTIF('Round 2 - HILLS'!M16,"="&amp;$M$3+2))+(COUNTIF('Round 2 - HILLS'!N16,"="&amp;$N$3+2))+(COUNTIF('Round 2 - HILLS'!O16,"="&amp;$O$3+2))+(COUNTIF('Round 2 - HILLS'!P16,"="&amp;$P$3+2))+(COUNTIF('Round 2 - HILLS'!Q16,"="&amp;$Q$3+2))+(COUNTIF('Round 2 - HILLS'!R16,"="&amp;$R$3+2))+(COUNTIF('Round 2 - HILLS'!S16,"="&amp;$S$3+2))+(COUNTIF('Round 2 - HILLS'!T16,"="&amp;$T$3+2))</f>
        <v>0</v>
      </c>
      <c r="O54" s="100">
        <f>SUM(COUNTIF('Round 2 - HILLS'!B16,"&gt;"&amp;$B$3+2.1))+(COUNTIF('Round 2 - HILLS'!C16,"&gt;"&amp;$C$3+2.1))+(COUNTIF('Round 2 - HILLS'!D16,"&gt;"&amp;$D$3+2.1))+(COUNTIF('Round 2 - HILLS'!E16,"&gt;"&amp;$E$3+2.1))+(COUNTIF('Round 2 - HILLS'!F16,"&gt;"&amp;$F$3+2.1))+(COUNTIF('Round 2 - HILLS'!G16,"&gt;"&amp;$G$3+2.1))+(COUNTIF('Round 2 - HILLS'!H16,"&gt;"&amp;$H$3+2.1))+(COUNTIF('Round 2 - HILLS'!I16,"&gt;"&amp;$I$3+2.1))+(COUNTIF('Round 2 - HILLS'!J16,"&gt;"&amp;$J$3+2.1))+(COUNTIF('Round 2 - HILLS'!L16,"&gt;"&amp;$L$3+2.1))+(COUNTIF('Round 2 - HILLS'!M16,"&gt;"&amp;$M$3+2.1))+(COUNTIF('Round 2 - HILLS'!N16,"&gt;"&amp;$N$3+2.1))+(COUNTIF('Round 2 - HILLS'!O16,"&gt;"&amp;$O$3+2.1))+(COUNTIF('Round 2 - HILLS'!P16,"&gt;"&amp;$P$3+2.1))+(COUNTIF('Round 2 - HILLS'!Q16,"&gt;"&amp;$Q$3+2.1))+(COUNTIF('Round 2 - HILLS'!R16,"&gt;"&amp;$R$3+2.1))+(COUNTIF('Round 2 - HILLS'!S16,"&gt;"&amp;$S$3+2.1))+(COUNTIF('Round 2 - HILLS'!T16,"&gt;"&amp;$T$3+2.1))</f>
        <v>0</v>
      </c>
      <c r="Q54" s="92"/>
      <c r="R54" s="93"/>
      <c r="S54" s="93"/>
      <c r="T54" s="93"/>
      <c r="U54" s="93"/>
      <c r="V54" s="93"/>
      <c r="X54" s="92">
        <f t="shared" si="41"/>
        <v>0</v>
      </c>
      <c r="Y54" s="93">
        <f t="shared" si="40"/>
        <v>0</v>
      </c>
      <c r="Z54" s="93">
        <f t="shared" si="40"/>
        <v>0</v>
      </c>
      <c r="AA54" s="93">
        <f t="shared" si="40"/>
        <v>0</v>
      </c>
      <c r="AB54" s="93">
        <f t="shared" si="40"/>
        <v>0</v>
      </c>
      <c r="AC54" s="93">
        <f t="shared" si="40"/>
        <v>0</v>
      </c>
    </row>
    <row r="55" spans="1:29" x14ac:dyDescent="0.2">
      <c r="X55" s="6"/>
      <c r="Y55" s="6"/>
      <c r="Z55" s="6"/>
      <c r="AA55" s="6"/>
      <c r="AB55" s="6"/>
      <c r="AC55" s="6"/>
    </row>
    <row r="56" spans="1:29" ht="15.75" x14ac:dyDescent="0.25">
      <c r="A56" s="108" t="str">
        <f>'Players by Team'!S9</f>
        <v>EASTWOOD</v>
      </c>
      <c r="C56" s="90">
        <f t="shared" ref="C56:H56" si="42">SUM(C57:C61)</f>
        <v>0</v>
      </c>
      <c r="D56" s="90">
        <f t="shared" si="42"/>
        <v>0</v>
      </c>
      <c r="E56" s="90">
        <f t="shared" si="42"/>
        <v>0</v>
      </c>
      <c r="F56" s="90">
        <f t="shared" si="42"/>
        <v>0</v>
      </c>
      <c r="G56" s="90">
        <f t="shared" si="42"/>
        <v>0</v>
      </c>
      <c r="H56" s="90">
        <f t="shared" si="42"/>
        <v>0</v>
      </c>
      <c r="J56" s="90">
        <f t="shared" ref="J56:O56" si="43">SUM(J57:J61)</f>
        <v>0</v>
      </c>
      <c r="K56" s="90">
        <f t="shared" si="43"/>
        <v>0</v>
      </c>
      <c r="L56" s="90">
        <f t="shared" si="43"/>
        <v>0</v>
      </c>
      <c r="M56" s="90">
        <f t="shared" si="43"/>
        <v>0</v>
      </c>
      <c r="N56" s="90">
        <f t="shared" si="43"/>
        <v>0</v>
      </c>
      <c r="O56" s="90">
        <f t="shared" si="43"/>
        <v>0</v>
      </c>
      <c r="Q56" s="90">
        <f t="shared" ref="Q56:V56" si="44">SUM(Q57:Q61)</f>
        <v>0</v>
      </c>
      <c r="R56" s="90">
        <f t="shared" si="44"/>
        <v>0</v>
      </c>
      <c r="S56" s="90">
        <f t="shared" si="44"/>
        <v>0</v>
      </c>
      <c r="T56" s="90">
        <f t="shared" si="44"/>
        <v>0</v>
      </c>
      <c r="U56" s="90">
        <f t="shared" si="44"/>
        <v>0</v>
      </c>
      <c r="V56" s="90">
        <f t="shared" si="44"/>
        <v>0</v>
      </c>
      <c r="X56" s="90">
        <f t="shared" ref="X56:AC56" si="45">SUM(X57:X61)</f>
        <v>0</v>
      </c>
      <c r="Y56" s="90">
        <f t="shared" si="45"/>
        <v>0</v>
      </c>
      <c r="Z56" s="90">
        <f t="shared" si="45"/>
        <v>0</v>
      </c>
      <c r="AA56" s="90">
        <f t="shared" si="45"/>
        <v>0</v>
      </c>
      <c r="AB56" s="90">
        <f t="shared" si="45"/>
        <v>0</v>
      </c>
      <c r="AC56" s="90">
        <f t="shared" si="45"/>
        <v>0</v>
      </c>
    </row>
    <row r="57" spans="1:29" x14ac:dyDescent="0.2">
      <c r="A57" s="35" t="str">
        <f>'Players by Team'!S10</f>
        <v>Kelly Peden</v>
      </c>
      <c r="B57" s="95"/>
      <c r="C57" s="92">
        <f>SUM(COUNTIF('Round 1 - RIVER'!B19,"&lt;"&amp;$B$2-1.9))+(COUNTIF('Round 1 - RIVER'!C19,"&lt;"&amp;$C$2-1.9))+(COUNTIF('Round 1 - RIVER'!D19,"&lt;"&amp;$D$2-1.9))+(COUNTIF('Round 1 - RIVER'!E19,"&lt;"&amp;$E$2-1.9))+(COUNTIF('Round 1 - RIVER'!F19,"&lt;"&amp;$F$2-1.9))+(COUNTIF('Round 1 - RIVER'!G19,"&lt;"&amp;$G$2-1.9))+(COUNTIF('Round 1 - RIVER'!H19,"&lt;"&amp;$H$2-1.9))+(COUNTIF('Round 1 - RIVER'!I19,"&lt;"&amp;$I$2-1.9))+(COUNTIF('Round 1 - RIVER'!J19,"&lt;"&amp;$J$2-1.9))+(COUNTIF('Round 1 - RIVER'!L19,"&lt;"&amp;$L$2-1.9))+(COUNTIF('Round 1 - RIVER'!M19,"&lt;"&amp;$M$2-1.9))+(COUNTIF('Round 1 - RIVER'!N19,"&lt;"&amp;$N$2-1.9))+(COUNTIF('Round 1 - RIVER'!O19,"&lt;"&amp;$O$2-1.9))+(COUNTIF('Round 1 - RIVER'!P19,"&lt;"&amp;$P$2-1.9))+(COUNTIF('Round 1 - RIVER'!Q19,"&lt;"&amp;$Q$2-1.9))+(COUNTIF('Round 1 - RIVER'!R19,"&lt;"&amp;$R$2-1.9))+(COUNTIF('Round 1 - RIVER'!S19,"&lt;"&amp;$S$2-1.9))+(COUNTIF('Round 1 - RIVER'!T19,"&lt;"&amp;$T$2-1.9))</f>
        <v>0</v>
      </c>
      <c r="D57" s="93">
        <f>SUM(COUNTIF('Round 1 - RIVER'!B19,"="&amp;$B$2-1))+(COUNTIF('Round 1 - RIVER'!C19,"="&amp;$C$2-1))+(COUNTIF('Round 1 - RIVER'!D19,"="&amp;$D$2-1))+(COUNTIF('Round 1 - RIVER'!E19,"="&amp;$E$2-1))+(COUNTIF('Round 1 - RIVER'!F19,"="&amp;$F$2-1))+(COUNTIF('Round 1 - RIVER'!G19,"="&amp;$G$2-1))+(COUNTIF('Round 1 - RIVER'!H19,"="&amp;$H$2-1))+(COUNTIF('Round 1 - RIVER'!I19,"="&amp;$I$2-1))+(COUNTIF('Round 1 - RIVER'!J19,"="&amp;$J$2-1))+(COUNTIF('Round 1 - RIVER'!L19,"="&amp;$L$2-1))+(COUNTIF('Round 1 - RIVER'!M19,"="&amp;$M$2-1))+(COUNTIF('Round 1 - RIVER'!N19,"="&amp;$N$2-1))+(COUNTIF('Round 1 - RIVER'!O19,"="&amp;$O$2-1))+(COUNTIF('Round 1 - RIVER'!P19,"="&amp;$P$2-1))+(COUNTIF('Round 1 - RIVER'!Q19,"="&amp;$Q$2-1))+(COUNTIF('Round 1 - RIVER'!R19,"="&amp;$R$2-1))+(COUNTIF('Round 1 - RIVER'!S19,"="&amp;$S$2-1))+(COUNTIF('Round 1 - RIVER'!T19,"="&amp;$T$2-1))</f>
        <v>0</v>
      </c>
      <c r="E57" s="93">
        <f>SUM(COUNTIF('Round 1 - RIVER'!B19,"="&amp;$B$3))+(COUNTIF('Round 1 - RIVER'!C19,"="&amp;$C$3))+(COUNTIF('Round 1 - RIVER'!D19,"="&amp;$D$3))+(COUNTIF('Round 1 - RIVER'!E19,"="&amp;$E$3))+(COUNTIF('Round 1 - RIVER'!F19,"="&amp;$F$3))+(COUNTIF('Round 1 - RIVER'!G19,"="&amp;$G$3))+(COUNTIF('Round 1 - RIVER'!H19,"="&amp;$H$3))+(COUNTIF('Round 1 - RIVER'!I19,"="&amp;$I$3))+(COUNTIF('Round 1 - RIVER'!J19,"="&amp;$J$3))+(COUNTIF('Round 1 - RIVER'!L19,"="&amp;$L$3))+(COUNTIF('Round 1 - RIVER'!M19,"="&amp;$M$3))+(COUNTIF('Round 1 - RIVER'!N19,"="&amp;$N$3))+(COUNTIF('Round 1 - RIVER'!O19,"="&amp;$O$3))+(COUNTIF('Round 1 - RIVER'!P19,"="&amp;$P$3))+(COUNTIF('Round 1 - RIVER'!Q19,"="&amp;$Q$3))+(COUNTIF('Round 1 - RIVER'!R19,"="&amp;$R$3))+(COUNTIF('Round 1 - RIVER'!S19,"="&amp;$S$3))+(COUNTIF('Round 1 - RIVER'!T19,"="&amp;$T$3))</f>
        <v>0</v>
      </c>
      <c r="F57" s="93">
        <f>SUM(COUNTIF('Round 1 - RIVER'!B19,"="&amp;$B$2+1))+(COUNTIF('Round 1 - RIVER'!C19,"="&amp;$C$2+1))+(COUNTIF('Round 1 - RIVER'!D19,"="&amp;$D$2+1))+(COUNTIF('Round 1 - RIVER'!E19,"="&amp;$E$2+1))+(COUNTIF('Round 1 - RIVER'!F19,"="&amp;$F$2+1))+(COUNTIF('Round 1 - RIVER'!G19,"="&amp;$G$2+1))+(COUNTIF('Round 1 - RIVER'!H19,"="&amp;$H$2+1))+(COUNTIF('Round 1 - RIVER'!I19,"="&amp;$I$2+1))+(COUNTIF('Round 1 - RIVER'!J19,"="&amp;$J$2+1))+(COUNTIF('Round 1 - RIVER'!L19,"="&amp;$L$2+1))+(COUNTIF('Round 1 - RIVER'!M19,"="&amp;$M$2+1))+(COUNTIF('Round 1 - RIVER'!N19,"="&amp;$N$2+1))+(COUNTIF('Round 1 - RIVER'!O19,"="&amp;$O$2+1))+(COUNTIF('Round 1 - RIVER'!P19,"="&amp;$P$2+1))+(COUNTIF('Round 1 - RIVER'!Q19,"="&amp;$Q$2+1))+(COUNTIF('Round 1 - RIVER'!R19,"="&amp;$R$2+1))+(COUNTIF('Round 1 - RIVER'!S19,"="&amp;$S$2+1))+(COUNTIF('Round 1 - RIVER'!T19,"="&amp;$T$2+1))</f>
        <v>0</v>
      </c>
      <c r="G57" s="93">
        <f>SUM(COUNTIF('Round 1 - RIVER'!B19,"="&amp;$B$2+2))+(COUNTIF('Round 1 - RIVER'!C19,"="&amp;$C$2+2))+(COUNTIF('Round 1 - RIVER'!D19,"="&amp;$D$2+2))+(COUNTIF('Round 1 - RIVER'!E19,"="&amp;$E$2+2))+(COUNTIF('Round 1 - RIVER'!F19,"="&amp;$F$2+2))+(COUNTIF('Round 1 - RIVER'!G19,"="&amp;$G$2+2))+(COUNTIF('Round 1 - RIVER'!H19,"="&amp;$H$2+2))+(COUNTIF('Round 1 - RIVER'!I19,"="&amp;$I$2+2))+(COUNTIF('Round 1 - RIVER'!J19,"="&amp;$J$2+2))+(COUNTIF('Round 1 - RIVER'!L19,"="&amp;$L$2+2))+(COUNTIF('Round 1 - RIVER'!M19,"="&amp;$M$2+2))+(COUNTIF('Round 1 - RIVER'!N19,"="&amp;$N$2+2))+(COUNTIF('Round 1 - RIVER'!O19,"="&amp;$O$2+2))+(COUNTIF('Round 1 - RIVER'!P19,"="&amp;$P$2+2))+(COUNTIF('Round 1 - RIVER'!Q19,"="&amp;$Q$2+2))+(COUNTIF('Round 1 - RIVER'!R19,"="&amp;$R$2+2))+(COUNTIF('Round 1 - RIVER'!S19,"="&amp;$S$2+2))+(COUNTIF('Round 1 - RIVER'!T19,"="&amp;$T$2+2))</f>
        <v>0</v>
      </c>
      <c r="H57" s="93">
        <f>SUM(COUNTIF('Round 1 - RIVER'!B19,"&gt;"&amp;$B$2+2.1))+(COUNTIF('Round 1 - RIVER'!C19,"&gt;"&amp;$C$2+2.1))+(COUNTIF('Round 1 - RIVER'!D19,"&gt;"&amp;$D$2+2.1))+(COUNTIF('Round 1 - RIVER'!E19,"&gt;"&amp;$E$2+2.1))+(COUNTIF('Round 1 - RIVER'!F19,"&gt;"&amp;$F$2+2.1))+(COUNTIF('Round 1 - RIVER'!G19,"&gt;"&amp;$G$2+2.1))+(COUNTIF('Round 1 - RIVER'!H19,"&gt;"&amp;$H$2+2.1))+(COUNTIF('Round 1 - RIVER'!I19,"&gt;"&amp;$I$2+2.1))+(COUNTIF('Round 1 - RIVER'!J19,"&gt;"&amp;$J$2+2.1))+(COUNTIF('Round 1 - RIVER'!L19,"&gt;"&amp;$L$2+2.1))+(COUNTIF('Round 1 - RIVER'!M19,"&gt;"&amp;$M$2+2.1))+(COUNTIF('Round 1 - RIVER'!N19,"&gt;"&amp;$N$2+2.1))+(COUNTIF('Round 1 - RIVER'!O19,"&gt;"&amp;$O$2+2.1))+(COUNTIF('Round 1 - RIVER'!P19,"&gt;"&amp;$P$2+2.1))+(COUNTIF('Round 1 - RIVER'!Q19,"&gt;"&amp;$Q$2+2.1))+(COUNTIF('Round 1 - RIVER'!R19,"&gt;"&amp;$R$2+2.1))+(COUNTIF('Round 1 - RIVER'!S19,"&gt;"&amp;$S$2+2.1))+(COUNTIF('Round 1 - RIVER'!T19,"&gt;"&amp;$T$2+2.1))</f>
        <v>0</v>
      </c>
      <c r="J57" s="92">
        <f>SUM(COUNTIF('Round 2 - HILLS'!B19,"&lt;"&amp;$B$3-1.9))+(COUNTIF('Round 2 - HILLS'!C19,"&lt;"&amp;$C$3-1.9))+(COUNTIF('Round 2 - HILLS'!D19,"&lt;"&amp;$D$3-1.9))+(COUNTIF('Round 2 - HILLS'!E19,"&lt;"&amp;$E$3-1.9))+(COUNTIF('Round 2 - HILLS'!F19,"&lt;"&amp;$F$3-1.9))+(COUNTIF('Round 2 - HILLS'!G19,"&lt;"&amp;$G$3-1.9))+(COUNTIF('Round 2 - HILLS'!H19,"&lt;"&amp;$H$3-1.9))+(COUNTIF('Round 2 - HILLS'!I19,"&lt;"&amp;$I$3-1.9))+(COUNTIF('Round 2 - HILLS'!J19,"&lt;"&amp;$J$3-1.9))+(COUNTIF('Round 2 - HILLS'!L19,"&lt;"&amp;$L$3-1.9))+(COUNTIF('Round 2 - HILLS'!M19,"&lt;"&amp;$M$3-1.9))+(COUNTIF('Round 2 - HILLS'!N19,"&lt;"&amp;$N$3-1.9))+(COUNTIF('Round 2 - HILLS'!O19,"&lt;"&amp;$O$3-1.9))+(COUNTIF('Round 2 - HILLS'!P19,"&lt;"&amp;$P$3-1.9))+(COUNTIF('Round 2 - HILLS'!Q19,"&lt;"&amp;$Q$3-1.9))+(COUNTIF('Round 2 - HILLS'!R19,"&lt;"&amp;$R$3-1.9))+(COUNTIF('Round 2 - HILLS'!S19,"&lt;"&amp;$S$3-1.9))+(COUNTIF('Round 2 - HILLS'!T19,"&lt;"&amp;$T$3-1.9))</f>
        <v>0</v>
      </c>
      <c r="K57" s="93">
        <f>SUM(COUNTIF('Round 2 - HILLS'!B19,"="&amp;$B$3-1))+(COUNTIF('Round 2 - HILLS'!C19,"="&amp;$C$3-1))+(COUNTIF('Round 2 - HILLS'!D19,"="&amp;$D$3-1))+(COUNTIF('Round 2 - HILLS'!E19,"="&amp;$E$3-1))+(COUNTIF('Round 2 - HILLS'!F19,"="&amp;$F$3-1))+(COUNTIF('Round 2 - HILLS'!G19,"="&amp;$G$3-1))+(COUNTIF('Round 2 - HILLS'!H19,"="&amp;$H$3-1))+(COUNTIF('Round 2 - HILLS'!I19,"="&amp;$I$3-1))+(COUNTIF('Round 2 - HILLS'!J19,"="&amp;$J$3-1))+(COUNTIF('Round 2 - HILLS'!L19,"="&amp;$L$3-1))+(COUNTIF('Round 2 - HILLS'!M19,"="&amp;$M$3-1))+(COUNTIF('Round 2 - HILLS'!N19,"="&amp;$N$3-1))+(COUNTIF('Round 2 - HILLS'!O19,"="&amp;$O$3-1))+(COUNTIF('Round 2 - HILLS'!P19,"="&amp;$P$3-1))+(COUNTIF('Round 2 - HILLS'!Q19,"="&amp;$Q$3-1))+(COUNTIF('Round 2 - HILLS'!R19,"="&amp;$R$3-1))+(COUNTIF('Round 2 - HILLS'!S19,"="&amp;$S$3-1))+(COUNTIF('Round 2 - HILLS'!T19,"="&amp;$T$3-1))</f>
        <v>0</v>
      </c>
      <c r="L57" s="93">
        <f>SUM(COUNTIF('Round 2 - HILLS'!B19,"="&amp;$B$3))+(COUNTIF('Round 2 - HILLS'!C19,"="&amp;$C$3))+(COUNTIF('Round 2 - HILLS'!D19,"="&amp;$D$3))+(COUNTIF('Round 2 - HILLS'!E19,"="&amp;$E$3))+(COUNTIF('Round 2 - HILLS'!F19,"="&amp;$F$3))+(COUNTIF('Round 2 - HILLS'!G19,"="&amp;$G$3))+(COUNTIF('Round 2 - HILLS'!H19,"="&amp;$H$3))+(COUNTIF('Round 2 - HILLS'!I19,"="&amp;$I$3))+(COUNTIF('Round 2 - HILLS'!J19,"="&amp;$J$3))+(COUNTIF('Round 2 - HILLS'!L19,"="&amp;$L$3))+(COUNTIF('Round 2 - HILLS'!M19,"="&amp;$M$3))+(COUNTIF('Round 2 - HILLS'!N19,"="&amp;$N$3))+(COUNTIF('Round 2 - HILLS'!O19,"="&amp;$O$3))+(COUNTIF('Round 2 - HILLS'!P19,"="&amp;$P$3))+(COUNTIF('Round 2 - HILLS'!Q19,"="&amp;$Q$3))+(COUNTIF('Round 2 - HILLS'!R19,"="&amp;$R$3))+(COUNTIF('Round 2 - HILLS'!S19,"="&amp;$S$3))+(COUNTIF('Round 2 - HILLS'!T19,"="&amp;$T$3))</f>
        <v>0</v>
      </c>
      <c r="M57" s="93">
        <f>SUM(COUNTIF('Round 2 - HILLS'!B19,"="&amp;$B$3+1))+(COUNTIF('Round 2 - HILLS'!C19,"="&amp;$C$3+1))+(COUNTIF('Round 2 - HILLS'!D19,"="&amp;$D$3+1))+(COUNTIF('Round 2 - HILLS'!E19,"="&amp;$E$3+1))+(COUNTIF('Round 2 - HILLS'!F19,"="&amp;$F$3+1))+(COUNTIF('Round 2 - HILLS'!G19,"="&amp;$G$3+1))+(COUNTIF('Round 2 - HILLS'!H19,"="&amp;$H$3+1))+(COUNTIF('Round 2 - HILLS'!I19,"="&amp;$I$3+1))+(COUNTIF('Round 2 - HILLS'!J19,"="&amp;$J$3+1))+(COUNTIF('Round 2 - HILLS'!L19,"="&amp;$L$3+1))+(COUNTIF('Round 2 - HILLS'!M19,"="&amp;$M$3+1))+(COUNTIF('Round 2 - HILLS'!N19,"="&amp;$N$3+1))+(COUNTIF('Round 2 - HILLS'!O19,"="&amp;$O$3+1))+(COUNTIF('Round 2 - HILLS'!P19,"="&amp;$P$3+1))+(COUNTIF('Round 2 - HILLS'!Q19,"="&amp;$Q$3+1))+(COUNTIF('Round 2 - HILLS'!R19,"="&amp;$R$3+1))+(COUNTIF('Round 2 - HILLS'!S19,"="&amp;$S$3+1))+(COUNTIF('Round 2 - HILLS'!T19,"="&amp;$T$3+1))</f>
        <v>0</v>
      </c>
      <c r="N57" s="93">
        <f>SUM(COUNTIF('Round 2 - HILLS'!B19,"="&amp;$B$3+2))+(COUNTIF('Round 2 - HILLS'!C19,"="&amp;$C$3+2))+(COUNTIF('Round 2 - HILLS'!D19,"="&amp;$D$3+2))+(COUNTIF('Round 2 - HILLS'!E19,"="&amp;$E$3+2))+(COUNTIF('Round 2 - HILLS'!F19,"="&amp;$F$3+2))+(COUNTIF('Round 2 - HILLS'!G19,"="&amp;$G$3+2))+(COUNTIF('Round 2 - HILLS'!H19,"="&amp;$H$3+2))+(COUNTIF('Round 2 - HILLS'!I19,"="&amp;$I$3+2))+(COUNTIF('Round 2 - HILLS'!J19,"="&amp;$J$3+2))+(COUNTIF('Round 2 - HILLS'!L19,"="&amp;$L$3+2))+(COUNTIF('Round 2 - HILLS'!M19,"="&amp;$M$3+2))+(COUNTIF('Round 2 - HILLS'!N19,"="&amp;$N$3+2))+(COUNTIF('Round 2 - HILLS'!O19,"="&amp;$O$3+2))+(COUNTIF('Round 2 - HILLS'!P19,"="&amp;$P$3+2))+(COUNTIF('Round 2 - HILLS'!Q19,"="&amp;$Q$3+2))+(COUNTIF('Round 2 - HILLS'!R19,"="&amp;$R$3+2))+(COUNTIF('Round 2 - HILLS'!S19,"="&amp;$S$3+2))+(COUNTIF('Round 2 - HILLS'!T19,"="&amp;$T$3+2))</f>
        <v>0</v>
      </c>
      <c r="O57" s="93">
        <f>SUM(COUNTIF('Round 2 - HILLS'!B19,"&gt;"&amp;$B$3+2.1))+(COUNTIF('Round 2 - HILLS'!C19,"&gt;"&amp;$C$3+2.1))+(COUNTIF('Round 2 - HILLS'!D19,"&gt;"&amp;$D$3+2.1))+(COUNTIF('Round 2 - HILLS'!E19,"&gt;"&amp;$E$3+2.1))+(COUNTIF('Round 2 - HILLS'!F19,"&gt;"&amp;$F$3+2.1))+(COUNTIF('Round 2 - HILLS'!G19,"&gt;"&amp;$G$3+2.1))+(COUNTIF('Round 2 - HILLS'!H19,"&gt;"&amp;$H$3+2.1))+(COUNTIF('Round 2 - HILLS'!I19,"&gt;"&amp;$I$3+2.1))+(COUNTIF('Round 2 - HILLS'!J19,"&gt;"&amp;$J$3+2.1))+(COUNTIF('Round 2 - HILLS'!L19,"&gt;"&amp;$L$3+2.1))+(COUNTIF('Round 2 - HILLS'!M19,"&gt;"&amp;$M$3+2.1))+(COUNTIF('Round 2 - HILLS'!N19,"&gt;"&amp;$N$3+2.1))+(COUNTIF('Round 2 - HILLS'!O19,"&gt;"&amp;$O$3+2.1))+(COUNTIF('Round 2 - HILLS'!P19,"&gt;"&amp;$P$3+2.1))+(COUNTIF('Round 2 - HILLS'!Q19,"&gt;"&amp;$Q$3+2.1))+(COUNTIF('Round 2 - HILLS'!R19,"&gt;"&amp;$R$3+2.1))+(COUNTIF('Round 2 - HILLS'!S19,"&gt;"&amp;$S$3+2.1))+(COUNTIF('Round 2 - HILLS'!T19,"&gt;"&amp;$T$3+2.1))</f>
        <v>0</v>
      </c>
      <c r="Q57" s="92"/>
      <c r="R57" s="93"/>
      <c r="S57" s="93"/>
      <c r="T57" s="93"/>
      <c r="U57" s="93"/>
      <c r="V57" s="93"/>
      <c r="X57" s="92">
        <f>SUM(C57,J57,Q57)</f>
        <v>0</v>
      </c>
      <c r="Y57" s="93">
        <f t="shared" ref="Y57:AC61" si="46">SUM(D57,K57,R57)</f>
        <v>0</v>
      </c>
      <c r="Z57" s="93">
        <f t="shared" si="46"/>
        <v>0</v>
      </c>
      <c r="AA57" s="93">
        <f t="shared" si="46"/>
        <v>0</v>
      </c>
      <c r="AB57" s="93">
        <f t="shared" si="46"/>
        <v>0</v>
      </c>
      <c r="AC57" s="93">
        <f>SUM(H57,O57,V57)</f>
        <v>0</v>
      </c>
    </row>
    <row r="58" spans="1:29" x14ac:dyDescent="0.2">
      <c r="A58" s="35" t="str">
        <f>'Players by Team'!S11</f>
        <v>Priscilla Padilla</v>
      </c>
      <c r="B58" s="95"/>
      <c r="C58" s="99">
        <f>SUM(COUNTIF('Round 1 - RIVER'!B20,"&lt;"&amp;$B$2-1.9))+(COUNTIF('Round 1 - RIVER'!C20,"&lt;"&amp;$C$2-1.9))+(COUNTIF('Round 1 - RIVER'!D20,"&lt;"&amp;$D$2-1.9))+(COUNTIF('Round 1 - RIVER'!E20,"&lt;"&amp;$E$2-1.9))+(COUNTIF('Round 1 - RIVER'!F20,"&lt;"&amp;$F$2-1.9))+(COUNTIF('Round 1 - RIVER'!G20,"&lt;"&amp;$G$2-1.9))+(COUNTIF('Round 1 - RIVER'!H20,"&lt;"&amp;$H$2-1.9))+(COUNTIF('Round 1 - RIVER'!I20,"&lt;"&amp;$I$2-1.9))+(COUNTIF('Round 1 - RIVER'!J20,"&lt;"&amp;$J$2-1.9))+(COUNTIF('Round 1 - RIVER'!L20,"&lt;"&amp;$L$2-1.9))+(COUNTIF('Round 1 - RIVER'!M20,"&lt;"&amp;$M$2-1.9))+(COUNTIF('Round 1 - RIVER'!N20,"&lt;"&amp;$N$2-1.9))+(COUNTIF('Round 1 - RIVER'!O20,"&lt;"&amp;$O$2-1.9))+(COUNTIF('Round 1 - RIVER'!P20,"&lt;"&amp;$P$2-1.9))+(COUNTIF('Round 1 - RIVER'!Q20,"&lt;"&amp;$Q$2-1.9))+(COUNTIF('Round 1 - RIVER'!R20,"&lt;"&amp;$R$2-1.9))+(COUNTIF('Round 1 - RIVER'!S20,"&lt;"&amp;$S$2-1.9))+(COUNTIF('Round 1 - RIVER'!T20,"&lt;"&amp;$T$2-1.9))</f>
        <v>0</v>
      </c>
      <c r="D58" s="100">
        <f>SUM(COUNTIF('Round 1 - RIVER'!B20,"="&amp;$B$2-1))+(COUNTIF('Round 1 - RIVER'!C20,"="&amp;$C$2-1))+(COUNTIF('Round 1 - RIVER'!D20,"="&amp;$D$2-1))+(COUNTIF('Round 1 - RIVER'!E20,"="&amp;$E$2-1))+(COUNTIF('Round 1 - RIVER'!F20,"="&amp;$F$2-1))+(COUNTIF('Round 1 - RIVER'!G20,"="&amp;$G$2-1))+(COUNTIF('Round 1 - RIVER'!H20,"="&amp;$H$2-1))+(COUNTIF('Round 1 - RIVER'!I20,"="&amp;$I$2-1))+(COUNTIF('Round 1 - RIVER'!J20,"="&amp;$J$2-1))+(COUNTIF('Round 1 - RIVER'!L20,"="&amp;$L$2-1))+(COUNTIF('Round 1 - RIVER'!M20,"="&amp;$M$2-1))+(COUNTIF('Round 1 - RIVER'!N20,"="&amp;$N$2-1))+(COUNTIF('Round 1 - RIVER'!O20,"="&amp;$O$2-1))+(COUNTIF('Round 1 - RIVER'!P20,"="&amp;$P$2-1))+(COUNTIF('Round 1 - RIVER'!Q20,"="&amp;$Q$2-1))+(COUNTIF('Round 1 - RIVER'!R20,"="&amp;$R$2-1))+(COUNTIF('Round 1 - RIVER'!S20,"="&amp;$S$2-1))+(COUNTIF('Round 1 - RIVER'!T20,"="&amp;$T$2-1))</f>
        <v>0</v>
      </c>
      <c r="E58" s="100">
        <f>SUM(COUNTIF('Round 1 - RIVER'!B20,"="&amp;$B$3))+(COUNTIF('Round 1 - RIVER'!C20,"="&amp;$C$3))+(COUNTIF('Round 1 - RIVER'!D20,"="&amp;$D$3))+(COUNTIF('Round 1 - RIVER'!E20,"="&amp;$E$3))+(COUNTIF('Round 1 - RIVER'!F20,"="&amp;$F$3))+(COUNTIF('Round 1 - RIVER'!G20,"="&amp;$G$3))+(COUNTIF('Round 1 - RIVER'!H20,"="&amp;$H$3))+(COUNTIF('Round 1 - RIVER'!I20,"="&amp;$I$3))+(COUNTIF('Round 1 - RIVER'!J20,"="&amp;$J$3))+(COUNTIF('Round 1 - RIVER'!L20,"="&amp;$L$3))+(COUNTIF('Round 1 - RIVER'!M20,"="&amp;$M$3))+(COUNTIF('Round 1 - RIVER'!N20,"="&amp;$N$3))+(COUNTIF('Round 1 - RIVER'!O20,"="&amp;$O$3))+(COUNTIF('Round 1 - RIVER'!P20,"="&amp;$P$3))+(COUNTIF('Round 1 - RIVER'!Q20,"="&amp;$Q$3))+(COUNTIF('Round 1 - RIVER'!R20,"="&amp;$R$3))+(COUNTIF('Round 1 - RIVER'!S20,"="&amp;$S$3))+(COUNTIF('Round 1 - RIVER'!T20,"="&amp;$T$3))</f>
        <v>0</v>
      </c>
      <c r="F58" s="100">
        <f>SUM(COUNTIF('Round 1 - RIVER'!B20,"="&amp;$B$2+1))+(COUNTIF('Round 1 - RIVER'!C20,"="&amp;$C$2+1))+(COUNTIF('Round 1 - RIVER'!D20,"="&amp;$D$2+1))+(COUNTIF('Round 1 - RIVER'!E20,"="&amp;$E$2+1))+(COUNTIF('Round 1 - RIVER'!F20,"="&amp;$F$2+1))+(COUNTIF('Round 1 - RIVER'!G20,"="&amp;$G$2+1))+(COUNTIF('Round 1 - RIVER'!H20,"="&amp;$H$2+1))+(COUNTIF('Round 1 - RIVER'!I20,"="&amp;$I$2+1))+(COUNTIF('Round 1 - RIVER'!J20,"="&amp;$J$2+1))+(COUNTIF('Round 1 - RIVER'!L20,"="&amp;$L$2+1))+(COUNTIF('Round 1 - RIVER'!M20,"="&amp;$M$2+1))+(COUNTIF('Round 1 - RIVER'!N20,"="&amp;$N$2+1))+(COUNTIF('Round 1 - RIVER'!O20,"="&amp;$O$2+1))+(COUNTIF('Round 1 - RIVER'!P20,"="&amp;$P$2+1))+(COUNTIF('Round 1 - RIVER'!Q20,"="&amp;$Q$2+1))+(COUNTIF('Round 1 - RIVER'!R20,"="&amp;$R$2+1))+(COUNTIF('Round 1 - RIVER'!S20,"="&amp;$S$2+1))+(COUNTIF('Round 1 - RIVER'!T20,"="&amp;$T$2+1))</f>
        <v>0</v>
      </c>
      <c r="G58" s="100">
        <f>SUM(COUNTIF('Round 1 - RIVER'!B20,"="&amp;$B$2+2))+(COUNTIF('Round 1 - RIVER'!C20,"="&amp;$C$2+2))+(COUNTIF('Round 1 - RIVER'!D20,"="&amp;$D$2+2))+(COUNTIF('Round 1 - RIVER'!E20,"="&amp;$E$2+2))+(COUNTIF('Round 1 - RIVER'!F20,"="&amp;$F$2+2))+(COUNTIF('Round 1 - RIVER'!G20,"="&amp;$G$2+2))+(COUNTIF('Round 1 - RIVER'!H20,"="&amp;$H$2+2))+(COUNTIF('Round 1 - RIVER'!I20,"="&amp;$I$2+2))+(COUNTIF('Round 1 - RIVER'!J20,"="&amp;$J$2+2))+(COUNTIF('Round 1 - RIVER'!L20,"="&amp;$L$2+2))+(COUNTIF('Round 1 - RIVER'!M20,"="&amp;$M$2+2))+(COUNTIF('Round 1 - RIVER'!N20,"="&amp;$N$2+2))+(COUNTIF('Round 1 - RIVER'!O20,"="&amp;$O$2+2))+(COUNTIF('Round 1 - RIVER'!P20,"="&amp;$P$2+2))+(COUNTIF('Round 1 - RIVER'!Q20,"="&amp;$Q$2+2))+(COUNTIF('Round 1 - RIVER'!R20,"="&amp;$R$2+2))+(COUNTIF('Round 1 - RIVER'!S20,"="&amp;$S$2+2))+(COUNTIF('Round 1 - RIVER'!T20,"="&amp;$T$2+2))</f>
        <v>0</v>
      </c>
      <c r="H58" s="100">
        <f>SUM(COUNTIF('Round 1 - RIVER'!B20,"&gt;"&amp;$B$2+2.1))+(COUNTIF('Round 1 - RIVER'!C20,"&gt;"&amp;$C$2+2.1))+(COUNTIF('Round 1 - RIVER'!D20,"&gt;"&amp;$D$2+2.1))+(COUNTIF('Round 1 - RIVER'!E20,"&gt;"&amp;$E$2+2.1))+(COUNTIF('Round 1 - RIVER'!F20,"&gt;"&amp;$F$2+2.1))+(COUNTIF('Round 1 - RIVER'!G20,"&gt;"&amp;$G$2+2.1))+(COUNTIF('Round 1 - RIVER'!H20,"&gt;"&amp;$H$2+2.1))+(COUNTIF('Round 1 - RIVER'!I20,"&gt;"&amp;$I$2+2.1))+(COUNTIF('Round 1 - RIVER'!J20,"&gt;"&amp;$J$2+2.1))+(COUNTIF('Round 1 - RIVER'!L20,"&gt;"&amp;$L$2+2.1))+(COUNTIF('Round 1 - RIVER'!M20,"&gt;"&amp;$M$2+2.1))+(COUNTIF('Round 1 - RIVER'!N20,"&gt;"&amp;$N$2+2.1))+(COUNTIF('Round 1 - RIVER'!O20,"&gt;"&amp;$O$2+2.1))+(COUNTIF('Round 1 - RIVER'!P20,"&gt;"&amp;$P$2+2.1))+(COUNTIF('Round 1 - RIVER'!Q20,"&gt;"&amp;$Q$2+2.1))+(COUNTIF('Round 1 - RIVER'!R20,"&gt;"&amp;$R$2+2.1))+(COUNTIF('Round 1 - RIVER'!S20,"&gt;"&amp;$S$2+2.1))+(COUNTIF('Round 1 - RIVER'!T20,"&gt;"&amp;$T$2+2.1))</f>
        <v>0</v>
      </c>
      <c r="J58" s="99">
        <f>SUM(COUNTIF('Round 2 - HILLS'!B20,"&lt;"&amp;$B$3-1.9))+(COUNTIF('Round 2 - HILLS'!C20,"&lt;"&amp;$C$3-1.9))+(COUNTIF('Round 2 - HILLS'!D20,"&lt;"&amp;$D$3-1.9))+(COUNTIF('Round 2 - HILLS'!E20,"&lt;"&amp;$E$3-1.9))+(COUNTIF('Round 2 - HILLS'!F20,"&lt;"&amp;$F$3-1.9))+(COUNTIF('Round 2 - HILLS'!G20,"&lt;"&amp;$G$3-1.9))+(COUNTIF('Round 2 - HILLS'!H20,"&lt;"&amp;$H$3-1.9))+(COUNTIF('Round 2 - HILLS'!I20,"&lt;"&amp;$I$3-1.9))+(COUNTIF('Round 2 - HILLS'!J20,"&lt;"&amp;$J$3-1.9))+(COUNTIF('Round 2 - HILLS'!L20,"&lt;"&amp;$L$3-1.9))+(COUNTIF('Round 2 - HILLS'!M20,"&lt;"&amp;$M$3-1.9))+(COUNTIF('Round 2 - HILLS'!N20,"&lt;"&amp;$N$3-1.9))+(COUNTIF('Round 2 - HILLS'!O20,"&lt;"&amp;$O$3-1.9))+(COUNTIF('Round 2 - HILLS'!P20,"&lt;"&amp;$P$3-1.9))+(COUNTIF('Round 2 - HILLS'!Q20,"&lt;"&amp;$Q$3-1.9))+(COUNTIF('Round 2 - HILLS'!R20,"&lt;"&amp;$R$3-1.9))+(COUNTIF('Round 2 - HILLS'!S20,"&lt;"&amp;$S$3-1.9))+(COUNTIF('Round 2 - HILLS'!T20,"&lt;"&amp;$T$3-1.9))</f>
        <v>0</v>
      </c>
      <c r="K58" s="100">
        <f>SUM(COUNTIF('Round 2 - HILLS'!B20,"="&amp;$B$3-1))+(COUNTIF('Round 2 - HILLS'!C20,"="&amp;$C$3-1))+(COUNTIF('Round 2 - HILLS'!D20,"="&amp;$D$3-1))+(COUNTIF('Round 2 - HILLS'!E20,"="&amp;$E$3-1))+(COUNTIF('Round 2 - HILLS'!F20,"="&amp;$F$3-1))+(COUNTIF('Round 2 - HILLS'!G20,"="&amp;$G$3-1))+(COUNTIF('Round 2 - HILLS'!H20,"="&amp;$H$3-1))+(COUNTIF('Round 2 - HILLS'!I20,"="&amp;$I$3-1))+(COUNTIF('Round 2 - HILLS'!J20,"="&amp;$J$3-1))+(COUNTIF('Round 2 - HILLS'!L20,"="&amp;$L$3-1))+(COUNTIF('Round 2 - HILLS'!M20,"="&amp;$M$3-1))+(COUNTIF('Round 2 - HILLS'!N20,"="&amp;$N$3-1))+(COUNTIF('Round 2 - HILLS'!O20,"="&amp;$O$3-1))+(COUNTIF('Round 2 - HILLS'!P20,"="&amp;$P$3-1))+(COUNTIF('Round 2 - HILLS'!Q20,"="&amp;$Q$3-1))+(COUNTIF('Round 2 - HILLS'!R20,"="&amp;$R$3-1))+(COUNTIF('Round 2 - HILLS'!S20,"="&amp;$S$3-1))+(COUNTIF('Round 2 - HILLS'!T20,"="&amp;$T$3-1))</f>
        <v>0</v>
      </c>
      <c r="L58" s="100">
        <f>SUM(COUNTIF('Round 2 - HILLS'!B20,"="&amp;$B$3))+(COUNTIF('Round 2 - HILLS'!C20,"="&amp;$C$3))+(COUNTIF('Round 2 - HILLS'!D20,"="&amp;$D$3))+(COUNTIF('Round 2 - HILLS'!E20,"="&amp;$E$3))+(COUNTIF('Round 2 - HILLS'!F20,"="&amp;$F$3))+(COUNTIF('Round 2 - HILLS'!G20,"="&amp;$G$3))+(COUNTIF('Round 2 - HILLS'!H20,"="&amp;$H$3))+(COUNTIF('Round 2 - HILLS'!I20,"="&amp;$I$3))+(COUNTIF('Round 2 - HILLS'!J20,"="&amp;$J$3))+(COUNTIF('Round 2 - HILLS'!L20,"="&amp;$L$3))+(COUNTIF('Round 2 - HILLS'!M20,"="&amp;$M$3))+(COUNTIF('Round 2 - HILLS'!N20,"="&amp;$N$3))+(COUNTIF('Round 2 - HILLS'!O20,"="&amp;$O$3))+(COUNTIF('Round 2 - HILLS'!P20,"="&amp;$P$3))+(COUNTIF('Round 2 - HILLS'!Q20,"="&amp;$Q$3))+(COUNTIF('Round 2 - HILLS'!R20,"="&amp;$R$3))+(COUNTIF('Round 2 - HILLS'!S20,"="&amp;$S$3))+(COUNTIF('Round 2 - HILLS'!T20,"="&amp;$T$3))</f>
        <v>0</v>
      </c>
      <c r="M58" s="100">
        <f>SUM(COUNTIF('Round 2 - HILLS'!B20,"="&amp;$B$3+1))+(COUNTIF('Round 2 - HILLS'!C20,"="&amp;$C$3+1))+(COUNTIF('Round 2 - HILLS'!D20,"="&amp;$D$3+1))+(COUNTIF('Round 2 - HILLS'!E20,"="&amp;$E$3+1))+(COUNTIF('Round 2 - HILLS'!F20,"="&amp;$F$3+1))+(COUNTIF('Round 2 - HILLS'!G20,"="&amp;$G$3+1))+(COUNTIF('Round 2 - HILLS'!H20,"="&amp;$H$3+1))+(COUNTIF('Round 2 - HILLS'!I20,"="&amp;$I$3+1))+(COUNTIF('Round 2 - HILLS'!J20,"="&amp;$J$3+1))+(COUNTIF('Round 2 - HILLS'!L20,"="&amp;$L$3+1))+(COUNTIF('Round 2 - HILLS'!M20,"="&amp;$M$3+1))+(COUNTIF('Round 2 - HILLS'!N20,"="&amp;$N$3+1))+(COUNTIF('Round 2 - HILLS'!O20,"="&amp;$O$3+1))+(COUNTIF('Round 2 - HILLS'!P20,"="&amp;$P$3+1))+(COUNTIF('Round 2 - HILLS'!Q20,"="&amp;$Q$3+1))+(COUNTIF('Round 2 - HILLS'!R20,"="&amp;$R$3+1))+(COUNTIF('Round 2 - HILLS'!S20,"="&amp;$S$3+1))+(COUNTIF('Round 2 - HILLS'!T20,"="&amp;$T$3+1))</f>
        <v>0</v>
      </c>
      <c r="N58" s="100">
        <f>SUM(COUNTIF('Round 2 - HILLS'!B20,"="&amp;$B$3+2))+(COUNTIF('Round 2 - HILLS'!C20,"="&amp;$C$3+2))+(COUNTIF('Round 2 - HILLS'!D20,"="&amp;$D$3+2))+(COUNTIF('Round 2 - HILLS'!E20,"="&amp;$E$3+2))+(COUNTIF('Round 2 - HILLS'!F20,"="&amp;$F$3+2))+(COUNTIF('Round 2 - HILLS'!G20,"="&amp;$G$3+2))+(COUNTIF('Round 2 - HILLS'!H20,"="&amp;$H$3+2))+(COUNTIF('Round 2 - HILLS'!I20,"="&amp;$I$3+2))+(COUNTIF('Round 2 - HILLS'!J20,"="&amp;$J$3+2))+(COUNTIF('Round 2 - HILLS'!L20,"="&amp;$L$3+2))+(COUNTIF('Round 2 - HILLS'!M20,"="&amp;$M$3+2))+(COUNTIF('Round 2 - HILLS'!N20,"="&amp;$N$3+2))+(COUNTIF('Round 2 - HILLS'!O20,"="&amp;$O$3+2))+(COUNTIF('Round 2 - HILLS'!P20,"="&amp;$P$3+2))+(COUNTIF('Round 2 - HILLS'!Q20,"="&amp;$Q$3+2))+(COUNTIF('Round 2 - HILLS'!R20,"="&amp;$R$3+2))+(COUNTIF('Round 2 - HILLS'!S20,"="&amp;$S$3+2))+(COUNTIF('Round 2 - HILLS'!T20,"="&amp;$T$3+2))</f>
        <v>0</v>
      </c>
      <c r="O58" s="100">
        <f>SUM(COUNTIF('Round 2 - HILLS'!B20,"&gt;"&amp;$B$3+2.1))+(COUNTIF('Round 2 - HILLS'!C20,"&gt;"&amp;$C$3+2.1))+(COUNTIF('Round 2 - HILLS'!D20,"&gt;"&amp;$D$3+2.1))+(COUNTIF('Round 2 - HILLS'!E20,"&gt;"&amp;$E$3+2.1))+(COUNTIF('Round 2 - HILLS'!F20,"&gt;"&amp;$F$3+2.1))+(COUNTIF('Round 2 - HILLS'!G20,"&gt;"&amp;$G$3+2.1))+(COUNTIF('Round 2 - HILLS'!H20,"&gt;"&amp;$H$3+2.1))+(COUNTIF('Round 2 - HILLS'!I20,"&gt;"&amp;$I$3+2.1))+(COUNTIF('Round 2 - HILLS'!J20,"&gt;"&amp;$J$3+2.1))+(COUNTIF('Round 2 - HILLS'!L20,"&gt;"&amp;$L$3+2.1))+(COUNTIF('Round 2 - HILLS'!M20,"&gt;"&amp;$M$3+2.1))+(COUNTIF('Round 2 - HILLS'!N20,"&gt;"&amp;$N$3+2.1))+(COUNTIF('Round 2 - HILLS'!O20,"&gt;"&amp;$O$3+2.1))+(COUNTIF('Round 2 - HILLS'!P20,"&gt;"&amp;$P$3+2.1))+(COUNTIF('Round 2 - HILLS'!Q20,"&gt;"&amp;$Q$3+2.1))+(COUNTIF('Round 2 - HILLS'!R20,"&gt;"&amp;$R$3+2.1))+(COUNTIF('Round 2 - HILLS'!S20,"&gt;"&amp;$S$3+2.1))+(COUNTIF('Round 2 - HILLS'!T20,"&gt;"&amp;$T$3+2.1))</f>
        <v>0</v>
      </c>
      <c r="Q58" s="94"/>
      <c r="R58" s="94"/>
      <c r="S58" s="94"/>
      <c r="T58" s="94"/>
      <c r="U58" s="94"/>
      <c r="V58" s="94"/>
      <c r="X58" s="99">
        <f t="shared" ref="X58:X61" si="47">SUM(C58,J58,Q58)</f>
        <v>0</v>
      </c>
      <c r="Y58" s="100">
        <f t="shared" si="46"/>
        <v>0</v>
      </c>
      <c r="Z58" s="100">
        <f t="shared" si="46"/>
        <v>0</v>
      </c>
      <c r="AA58" s="100">
        <f t="shared" si="46"/>
        <v>0</v>
      </c>
      <c r="AB58" s="100">
        <f t="shared" si="46"/>
        <v>0</v>
      </c>
      <c r="AC58" s="100">
        <f t="shared" si="46"/>
        <v>0</v>
      </c>
    </row>
    <row r="59" spans="1:29" x14ac:dyDescent="0.2">
      <c r="A59" s="35" t="str">
        <f>'Players by Team'!S12</f>
        <v>Sofia Chavez</v>
      </c>
      <c r="B59" s="95"/>
      <c r="C59" s="92">
        <f>SUM(COUNTIF('Round 1 - RIVER'!B21,"&lt;"&amp;$B$2-1.9))+(COUNTIF('Round 1 - RIVER'!C21,"&lt;"&amp;$C$2-1.9))+(COUNTIF('Round 1 - RIVER'!D21,"&lt;"&amp;$D$2-1.9))+(COUNTIF('Round 1 - RIVER'!E21,"&lt;"&amp;$E$2-1.9))+(COUNTIF('Round 1 - RIVER'!F21,"&lt;"&amp;$F$2-1.9))+(COUNTIF('Round 1 - RIVER'!G21,"&lt;"&amp;$G$2-1.9))+(COUNTIF('Round 1 - RIVER'!H21,"&lt;"&amp;$H$2-1.9))+(COUNTIF('Round 1 - RIVER'!I21,"&lt;"&amp;$I$2-1.9))+(COUNTIF('Round 1 - RIVER'!J21,"&lt;"&amp;$J$2-1.9))+(COUNTIF('Round 1 - RIVER'!L21,"&lt;"&amp;$L$2-1.9))+(COUNTIF('Round 1 - RIVER'!M21,"&lt;"&amp;$M$2-1.9))+(COUNTIF('Round 1 - RIVER'!N21,"&lt;"&amp;$N$2-1.9))+(COUNTIF('Round 1 - RIVER'!O21,"&lt;"&amp;$O$2-1.9))+(COUNTIF('Round 1 - RIVER'!P21,"&lt;"&amp;$P$2-1.9))+(COUNTIF('Round 1 - RIVER'!Q21,"&lt;"&amp;$Q$2-1.9))+(COUNTIF('Round 1 - RIVER'!R21,"&lt;"&amp;$R$2-1.9))+(COUNTIF('Round 1 - RIVER'!S21,"&lt;"&amp;$S$2-1.9))+(COUNTIF('Round 1 - RIVER'!T21,"&lt;"&amp;$T$2-1.9))</f>
        <v>0</v>
      </c>
      <c r="D59" s="93">
        <f>SUM(COUNTIF('Round 1 - RIVER'!B21,"="&amp;$B$2-1))+(COUNTIF('Round 1 - RIVER'!C21,"="&amp;$C$2-1))+(COUNTIF('Round 1 - RIVER'!D21,"="&amp;$D$2-1))+(COUNTIF('Round 1 - RIVER'!E21,"="&amp;$E$2-1))+(COUNTIF('Round 1 - RIVER'!F21,"="&amp;$F$2-1))+(COUNTIF('Round 1 - RIVER'!G21,"="&amp;$G$2-1))+(COUNTIF('Round 1 - RIVER'!H21,"="&amp;$H$2-1))+(COUNTIF('Round 1 - RIVER'!I21,"="&amp;$I$2-1))+(COUNTIF('Round 1 - RIVER'!J21,"="&amp;$J$2-1))+(COUNTIF('Round 1 - RIVER'!L21,"="&amp;$L$2-1))+(COUNTIF('Round 1 - RIVER'!M21,"="&amp;$M$2-1))+(COUNTIF('Round 1 - RIVER'!N21,"="&amp;$N$2-1))+(COUNTIF('Round 1 - RIVER'!O21,"="&amp;$O$2-1))+(COUNTIF('Round 1 - RIVER'!P21,"="&amp;$P$2-1))+(COUNTIF('Round 1 - RIVER'!Q21,"="&amp;$Q$2-1))+(COUNTIF('Round 1 - RIVER'!R21,"="&amp;$R$2-1))+(COUNTIF('Round 1 - RIVER'!S21,"="&amp;$S$2-1))+(COUNTIF('Round 1 - RIVER'!T21,"="&amp;$T$2-1))</f>
        <v>0</v>
      </c>
      <c r="E59" s="93">
        <f>SUM(COUNTIF('Round 1 - RIVER'!B21,"="&amp;$B$3))+(COUNTIF('Round 1 - RIVER'!C21,"="&amp;$C$3))+(COUNTIF('Round 1 - RIVER'!D21,"="&amp;$D$3))+(COUNTIF('Round 1 - RIVER'!E21,"="&amp;$E$3))+(COUNTIF('Round 1 - RIVER'!F21,"="&amp;$F$3))+(COUNTIF('Round 1 - RIVER'!G21,"="&amp;$G$3))+(COUNTIF('Round 1 - RIVER'!H21,"="&amp;$H$3))+(COUNTIF('Round 1 - RIVER'!I21,"="&amp;$I$3))+(COUNTIF('Round 1 - RIVER'!J21,"="&amp;$J$3))+(COUNTIF('Round 1 - RIVER'!L21,"="&amp;$L$3))+(COUNTIF('Round 1 - RIVER'!M21,"="&amp;$M$3))+(COUNTIF('Round 1 - RIVER'!N21,"="&amp;$N$3))+(COUNTIF('Round 1 - RIVER'!O21,"="&amp;$O$3))+(COUNTIF('Round 1 - RIVER'!P21,"="&amp;$P$3))+(COUNTIF('Round 1 - RIVER'!Q21,"="&amp;$Q$3))+(COUNTIF('Round 1 - RIVER'!R21,"="&amp;$R$3))+(COUNTIF('Round 1 - RIVER'!S21,"="&amp;$S$3))+(COUNTIF('Round 1 - RIVER'!T21,"="&amp;$T$3))</f>
        <v>0</v>
      </c>
      <c r="F59" s="93">
        <f>SUM(COUNTIF('Round 1 - RIVER'!B21,"="&amp;$B$2+1))+(COUNTIF('Round 1 - RIVER'!C21,"="&amp;$C$2+1))+(COUNTIF('Round 1 - RIVER'!D21,"="&amp;$D$2+1))+(COUNTIF('Round 1 - RIVER'!E21,"="&amp;$E$2+1))+(COUNTIF('Round 1 - RIVER'!F21,"="&amp;$F$2+1))+(COUNTIF('Round 1 - RIVER'!G21,"="&amp;$G$2+1))+(COUNTIF('Round 1 - RIVER'!H21,"="&amp;$H$2+1))+(COUNTIF('Round 1 - RIVER'!I21,"="&amp;$I$2+1))+(COUNTIF('Round 1 - RIVER'!J21,"="&amp;$J$2+1))+(COUNTIF('Round 1 - RIVER'!L21,"="&amp;$L$2+1))+(COUNTIF('Round 1 - RIVER'!M21,"="&amp;$M$2+1))+(COUNTIF('Round 1 - RIVER'!N21,"="&amp;$N$2+1))+(COUNTIF('Round 1 - RIVER'!O21,"="&amp;$O$2+1))+(COUNTIF('Round 1 - RIVER'!P21,"="&amp;$P$2+1))+(COUNTIF('Round 1 - RIVER'!Q21,"="&amp;$Q$2+1))+(COUNTIF('Round 1 - RIVER'!R21,"="&amp;$R$2+1))+(COUNTIF('Round 1 - RIVER'!S21,"="&amp;$S$2+1))+(COUNTIF('Round 1 - RIVER'!T21,"="&amp;$T$2+1))</f>
        <v>0</v>
      </c>
      <c r="G59" s="93">
        <f>SUM(COUNTIF('Round 1 - RIVER'!B21,"="&amp;$B$2+2))+(COUNTIF('Round 1 - RIVER'!C21,"="&amp;$C$2+2))+(COUNTIF('Round 1 - RIVER'!D21,"="&amp;$D$2+2))+(COUNTIF('Round 1 - RIVER'!E21,"="&amp;$E$2+2))+(COUNTIF('Round 1 - RIVER'!F21,"="&amp;$F$2+2))+(COUNTIF('Round 1 - RIVER'!G21,"="&amp;$G$2+2))+(COUNTIF('Round 1 - RIVER'!H21,"="&amp;$H$2+2))+(COUNTIF('Round 1 - RIVER'!I21,"="&amp;$I$2+2))+(COUNTIF('Round 1 - RIVER'!J21,"="&amp;$J$2+2))+(COUNTIF('Round 1 - RIVER'!L21,"="&amp;$L$2+2))+(COUNTIF('Round 1 - RIVER'!M21,"="&amp;$M$2+2))+(COUNTIF('Round 1 - RIVER'!N21,"="&amp;$N$2+2))+(COUNTIF('Round 1 - RIVER'!O21,"="&amp;$O$2+2))+(COUNTIF('Round 1 - RIVER'!P21,"="&amp;$P$2+2))+(COUNTIF('Round 1 - RIVER'!Q21,"="&amp;$Q$2+2))+(COUNTIF('Round 1 - RIVER'!R21,"="&amp;$R$2+2))+(COUNTIF('Round 1 - RIVER'!S21,"="&amp;$S$2+2))+(COUNTIF('Round 1 - RIVER'!T21,"="&amp;$T$2+2))</f>
        <v>0</v>
      </c>
      <c r="H59" s="93">
        <f>SUM(COUNTIF('Round 1 - RIVER'!B21,"&gt;"&amp;$B$2+2.1))+(COUNTIF('Round 1 - RIVER'!C21,"&gt;"&amp;$C$2+2.1))+(COUNTIF('Round 1 - RIVER'!D21,"&gt;"&amp;$D$2+2.1))+(COUNTIF('Round 1 - RIVER'!E21,"&gt;"&amp;$E$2+2.1))+(COUNTIF('Round 1 - RIVER'!F21,"&gt;"&amp;$F$2+2.1))+(COUNTIF('Round 1 - RIVER'!G21,"&gt;"&amp;$G$2+2.1))+(COUNTIF('Round 1 - RIVER'!H21,"&gt;"&amp;$H$2+2.1))+(COUNTIF('Round 1 - RIVER'!I21,"&gt;"&amp;$I$2+2.1))+(COUNTIF('Round 1 - RIVER'!J21,"&gt;"&amp;$J$2+2.1))+(COUNTIF('Round 1 - RIVER'!L21,"&gt;"&amp;$L$2+2.1))+(COUNTIF('Round 1 - RIVER'!M21,"&gt;"&amp;$M$2+2.1))+(COUNTIF('Round 1 - RIVER'!N21,"&gt;"&amp;$N$2+2.1))+(COUNTIF('Round 1 - RIVER'!O21,"&gt;"&amp;$O$2+2.1))+(COUNTIF('Round 1 - RIVER'!P21,"&gt;"&amp;$P$2+2.1))+(COUNTIF('Round 1 - RIVER'!Q21,"&gt;"&amp;$Q$2+2.1))+(COUNTIF('Round 1 - RIVER'!R21,"&gt;"&amp;$R$2+2.1))+(COUNTIF('Round 1 - RIVER'!S21,"&gt;"&amp;$S$2+2.1))+(COUNTIF('Round 1 - RIVER'!T21,"&gt;"&amp;$T$2+2.1))</f>
        <v>0</v>
      </c>
      <c r="J59" s="92">
        <f>SUM(COUNTIF('Round 2 - HILLS'!B21,"&lt;"&amp;$B$3-1.9))+(COUNTIF('Round 2 - HILLS'!C21,"&lt;"&amp;$C$3-1.9))+(COUNTIF('Round 2 - HILLS'!D21,"&lt;"&amp;$D$3-1.9))+(COUNTIF('Round 2 - HILLS'!E21,"&lt;"&amp;$E$3-1.9))+(COUNTIF('Round 2 - HILLS'!F21,"&lt;"&amp;$F$3-1.9))+(COUNTIF('Round 2 - HILLS'!G21,"&lt;"&amp;$G$3-1.9))+(COUNTIF('Round 2 - HILLS'!H21,"&lt;"&amp;$H$3-1.9))+(COUNTIF('Round 2 - HILLS'!I21,"&lt;"&amp;$I$3-1.9))+(COUNTIF('Round 2 - HILLS'!J21,"&lt;"&amp;$J$3-1.9))+(COUNTIF('Round 2 - HILLS'!L21,"&lt;"&amp;$L$3-1.9))+(COUNTIF('Round 2 - HILLS'!M21,"&lt;"&amp;$M$3-1.9))+(COUNTIF('Round 2 - HILLS'!N21,"&lt;"&amp;$N$3-1.9))+(COUNTIF('Round 2 - HILLS'!O21,"&lt;"&amp;$O$3-1.9))+(COUNTIF('Round 2 - HILLS'!P21,"&lt;"&amp;$P$3-1.9))+(COUNTIF('Round 2 - HILLS'!Q21,"&lt;"&amp;$Q$3-1.9))+(COUNTIF('Round 2 - HILLS'!R21,"&lt;"&amp;$R$3-1.9))+(COUNTIF('Round 2 - HILLS'!S21,"&lt;"&amp;$S$3-1.9))+(COUNTIF('Round 2 - HILLS'!T21,"&lt;"&amp;$T$3-1.9))</f>
        <v>0</v>
      </c>
      <c r="K59" s="93">
        <f>SUM(COUNTIF('Round 2 - HILLS'!B21,"="&amp;$B$3-1))+(COUNTIF('Round 2 - HILLS'!C21,"="&amp;$C$3-1))+(COUNTIF('Round 2 - HILLS'!D21,"="&amp;$D$3-1))+(COUNTIF('Round 2 - HILLS'!E21,"="&amp;$E$3-1))+(COUNTIF('Round 2 - HILLS'!F21,"="&amp;$F$3-1))+(COUNTIF('Round 2 - HILLS'!G21,"="&amp;$G$3-1))+(COUNTIF('Round 2 - HILLS'!H21,"="&amp;$H$3-1))+(COUNTIF('Round 2 - HILLS'!I21,"="&amp;$I$3-1))+(COUNTIF('Round 2 - HILLS'!J21,"="&amp;$J$3-1))+(COUNTIF('Round 2 - HILLS'!L21,"="&amp;$L$3-1))+(COUNTIF('Round 2 - HILLS'!M21,"="&amp;$M$3-1))+(COUNTIF('Round 2 - HILLS'!N21,"="&amp;$N$3-1))+(COUNTIF('Round 2 - HILLS'!O21,"="&amp;$O$3-1))+(COUNTIF('Round 2 - HILLS'!P21,"="&amp;$P$3-1))+(COUNTIF('Round 2 - HILLS'!Q21,"="&amp;$Q$3-1))+(COUNTIF('Round 2 - HILLS'!R21,"="&amp;$R$3-1))+(COUNTIF('Round 2 - HILLS'!S21,"="&amp;$S$3-1))+(COUNTIF('Round 2 - HILLS'!T21,"="&amp;$T$3-1))</f>
        <v>0</v>
      </c>
      <c r="L59" s="93">
        <f>SUM(COUNTIF('Round 2 - HILLS'!B21,"="&amp;$B$3))+(COUNTIF('Round 2 - HILLS'!C21,"="&amp;$C$3))+(COUNTIF('Round 2 - HILLS'!D21,"="&amp;$D$3))+(COUNTIF('Round 2 - HILLS'!E21,"="&amp;$E$3))+(COUNTIF('Round 2 - HILLS'!F21,"="&amp;$F$3))+(COUNTIF('Round 2 - HILLS'!G21,"="&amp;$G$3))+(COUNTIF('Round 2 - HILLS'!H21,"="&amp;$H$3))+(COUNTIF('Round 2 - HILLS'!I21,"="&amp;$I$3))+(COUNTIF('Round 2 - HILLS'!J21,"="&amp;$J$3))+(COUNTIF('Round 2 - HILLS'!L21,"="&amp;$L$3))+(COUNTIF('Round 2 - HILLS'!M21,"="&amp;$M$3))+(COUNTIF('Round 2 - HILLS'!N21,"="&amp;$N$3))+(COUNTIF('Round 2 - HILLS'!O21,"="&amp;$O$3))+(COUNTIF('Round 2 - HILLS'!P21,"="&amp;$P$3))+(COUNTIF('Round 2 - HILLS'!Q21,"="&amp;$Q$3))+(COUNTIF('Round 2 - HILLS'!R21,"="&amp;$R$3))+(COUNTIF('Round 2 - HILLS'!S21,"="&amp;$S$3))+(COUNTIF('Round 2 - HILLS'!T21,"="&amp;$T$3))</f>
        <v>0</v>
      </c>
      <c r="M59" s="93">
        <f>SUM(COUNTIF('Round 2 - HILLS'!B21,"="&amp;$B$3+1))+(COUNTIF('Round 2 - HILLS'!C21,"="&amp;$C$3+1))+(COUNTIF('Round 2 - HILLS'!D21,"="&amp;$D$3+1))+(COUNTIF('Round 2 - HILLS'!E21,"="&amp;$E$3+1))+(COUNTIF('Round 2 - HILLS'!F21,"="&amp;$F$3+1))+(COUNTIF('Round 2 - HILLS'!G21,"="&amp;$G$3+1))+(COUNTIF('Round 2 - HILLS'!H21,"="&amp;$H$3+1))+(COUNTIF('Round 2 - HILLS'!I21,"="&amp;$I$3+1))+(COUNTIF('Round 2 - HILLS'!J21,"="&amp;$J$3+1))+(COUNTIF('Round 2 - HILLS'!L21,"="&amp;$L$3+1))+(COUNTIF('Round 2 - HILLS'!M21,"="&amp;$M$3+1))+(COUNTIF('Round 2 - HILLS'!N21,"="&amp;$N$3+1))+(COUNTIF('Round 2 - HILLS'!O21,"="&amp;$O$3+1))+(COUNTIF('Round 2 - HILLS'!P21,"="&amp;$P$3+1))+(COUNTIF('Round 2 - HILLS'!Q21,"="&amp;$Q$3+1))+(COUNTIF('Round 2 - HILLS'!R21,"="&amp;$R$3+1))+(COUNTIF('Round 2 - HILLS'!S21,"="&amp;$S$3+1))+(COUNTIF('Round 2 - HILLS'!T21,"="&amp;$T$3+1))</f>
        <v>0</v>
      </c>
      <c r="N59" s="93">
        <f>SUM(COUNTIF('Round 2 - HILLS'!B21,"="&amp;$B$3+2))+(COUNTIF('Round 2 - HILLS'!C21,"="&amp;$C$3+2))+(COUNTIF('Round 2 - HILLS'!D21,"="&amp;$D$3+2))+(COUNTIF('Round 2 - HILLS'!E21,"="&amp;$E$3+2))+(COUNTIF('Round 2 - HILLS'!F21,"="&amp;$F$3+2))+(COUNTIF('Round 2 - HILLS'!G21,"="&amp;$G$3+2))+(COUNTIF('Round 2 - HILLS'!H21,"="&amp;$H$3+2))+(COUNTIF('Round 2 - HILLS'!I21,"="&amp;$I$3+2))+(COUNTIF('Round 2 - HILLS'!J21,"="&amp;$J$3+2))+(COUNTIF('Round 2 - HILLS'!L21,"="&amp;$L$3+2))+(COUNTIF('Round 2 - HILLS'!M21,"="&amp;$M$3+2))+(COUNTIF('Round 2 - HILLS'!N21,"="&amp;$N$3+2))+(COUNTIF('Round 2 - HILLS'!O21,"="&amp;$O$3+2))+(COUNTIF('Round 2 - HILLS'!P21,"="&amp;$P$3+2))+(COUNTIF('Round 2 - HILLS'!Q21,"="&amp;$Q$3+2))+(COUNTIF('Round 2 - HILLS'!R21,"="&amp;$R$3+2))+(COUNTIF('Round 2 - HILLS'!S21,"="&amp;$S$3+2))+(COUNTIF('Round 2 - HILLS'!T21,"="&amp;$T$3+2))</f>
        <v>0</v>
      </c>
      <c r="O59" s="93">
        <f>SUM(COUNTIF('Round 2 - HILLS'!B21,"&gt;"&amp;$B$3+2.1))+(COUNTIF('Round 2 - HILLS'!C21,"&gt;"&amp;$C$3+2.1))+(COUNTIF('Round 2 - HILLS'!D21,"&gt;"&amp;$D$3+2.1))+(COUNTIF('Round 2 - HILLS'!E21,"&gt;"&amp;$E$3+2.1))+(COUNTIF('Round 2 - HILLS'!F21,"&gt;"&amp;$F$3+2.1))+(COUNTIF('Round 2 - HILLS'!G21,"&gt;"&amp;$G$3+2.1))+(COUNTIF('Round 2 - HILLS'!H21,"&gt;"&amp;$H$3+2.1))+(COUNTIF('Round 2 - HILLS'!I21,"&gt;"&amp;$I$3+2.1))+(COUNTIF('Round 2 - HILLS'!J21,"&gt;"&amp;$J$3+2.1))+(COUNTIF('Round 2 - HILLS'!L21,"&gt;"&amp;$L$3+2.1))+(COUNTIF('Round 2 - HILLS'!M21,"&gt;"&amp;$M$3+2.1))+(COUNTIF('Round 2 - HILLS'!N21,"&gt;"&amp;$N$3+2.1))+(COUNTIF('Round 2 - HILLS'!O21,"&gt;"&amp;$O$3+2.1))+(COUNTIF('Round 2 - HILLS'!P21,"&gt;"&amp;$P$3+2.1))+(COUNTIF('Round 2 - HILLS'!Q21,"&gt;"&amp;$Q$3+2.1))+(COUNTIF('Round 2 - HILLS'!R21,"&gt;"&amp;$R$3+2.1))+(COUNTIF('Round 2 - HILLS'!S21,"&gt;"&amp;$S$3+2.1))+(COUNTIF('Round 2 - HILLS'!T21,"&gt;"&amp;$T$3+2.1))</f>
        <v>0</v>
      </c>
      <c r="Q59" s="92"/>
      <c r="R59" s="93"/>
      <c r="S59" s="93"/>
      <c r="T59" s="93"/>
      <c r="U59" s="93"/>
      <c r="V59" s="93"/>
      <c r="X59" s="92">
        <f t="shared" si="47"/>
        <v>0</v>
      </c>
      <c r="Y59" s="93">
        <f t="shared" si="46"/>
        <v>0</v>
      </c>
      <c r="Z59" s="93">
        <f t="shared" si="46"/>
        <v>0</v>
      </c>
      <c r="AA59" s="93">
        <f t="shared" si="46"/>
        <v>0</v>
      </c>
      <c r="AB59" s="93">
        <f t="shared" si="46"/>
        <v>0</v>
      </c>
      <c r="AC59" s="93">
        <f t="shared" si="46"/>
        <v>0</v>
      </c>
    </row>
    <row r="60" spans="1:29" x14ac:dyDescent="0.2">
      <c r="A60" s="35" t="str">
        <f>'Players by Team'!S13</f>
        <v>Amanda Imai</v>
      </c>
      <c r="B60" s="95"/>
      <c r="C60" s="99">
        <f>SUM(COUNTIF('Round 1 - RIVER'!B22,"&lt;"&amp;$B$2-1.9))+(COUNTIF('Round 1 - RIVER'!C22,"&lt;"&amp;$C$2-1.9))+(COUNTIF('Round 1 - RIVER'!D22,"&lt;"&amp;$D$2-1.9))+(COUNTIF('Round 1 - RIVER'!E22,"&lt;"&amp;$E$2-1.9))+(COUNTIF('Round 1 - RIVER'!F22,"&lt;"&amp;$F$2-1.9))+(COUNTIF('Round 1 - RIVER'!G22,"&lt;"&amp;$G$2-1.9))+(COUNTIF('Round 1 - RIVER'!H22,"&lt;"&amp;$H$2-1.9))+(COUNTIF('Round 1 - RIVER'!I22,"&lt;"&amp;$I$2-1.9))+(COUNTIF('Round 1 - RIVER'!J22,"&lt;"&amp;$J$2-1.9))+(COUNTIF('Round 1 - RIVER'!L22,"&lt;"&amp;$L$2-1.9))+(COUNTIF('Round 1 - RIVER'!M22,"&lt;"&amp;$M$2-1.9))+(COUNTIF('Round 1 - RIVER'!N22,"&lt;"&amp;$N$2-1.9))+(COUNTIF('Round 1 - RIVER'!O22,"&lt;"&amp;$O$2-1.9))+(COUNTIF('Round 1 - RIVER'!P22,"&lt;"&amp;$P$2-1.9))+(COUNTIF('Round 1 - RIVER'!Q22,"&lt;"&amp;$Q$2-1.9))+(COUNTIF('Round 1 - RIVER'!R22,"&lt;"&amp;$R$2-1.9))+(COUNTIF('Round 1 - RIVER'!S22,"&lt;"&amp;$S$2-1.9))+(COUNTIF('Round 1 - RIVER'!T22,"&lt;"&amp;$T$2-1.9))</f>
        <v>0</v>
      </c>
      <c r="D60" s="100">
        <f>SUM(COUNTIF('Round 1 - RIVER'!B22,"="&amp;$B$2-1))+(COUNTIF('Round 1 - RIVER'!C22,"="&amp;$C$2-1))+(COUNTIF('Round 1 - RIVER'!D22,"="&amp;$D$2-1))+(COUNTIF('Round 1 - RIVER'!E22,"="&amp;$E$2-1))+(COUNTIF('Round 1 - RIVER'!F22,"="&amp;$F$2-1))+(COUNTIF('Round 1 - RIVER'!G22,"="&amp;$G$2-1))+(COUNTIF('Round 1 - RIVER'!H22,"="&amp;$H$2-1))+(COUNTIF('Round 1 - RIVER'!I22,"="&amp;$I$2-1))+(COUNTIF('Round 1 - RIVER'!J22,"="&amp;$J$2-1))+(COUNTIF('Round 1 - RIVER'!L22,"="&amp;$L$2-1))+(COUNTIF('Round 1 - RIVER'!M22,"="&amp;$M$2-1))+(COUNTIF('Round 1 - RIVER'!N22,"="&amp;$N$2-1))+(COUNTIF('Round 1 - RIVER'!O22,"="&amp;$O$2-1))+(COUNTIF('Round 1 - RIVER'!P22,"="&amp;$P$2-1))+(COUNTIF('Round 1 - RIVER'!Q22,"="&amp;$Q$2-1))+(COUNTIF('Round 1 - RIVER'!R22,"="&amp;$R$2-1))+(COUNTIF('Round 1 - RIVER'!S22,"="&amp;$S$2-1))+(COUNTIF('Round 1 - RIVER'!T22,"="&amp;$T$2-1))</f>
        <v>0</v>
      </c>
      <c r="E60" s="100">
        <f>SUM(COUNTIF('Round 1 - RIVER'!B22,"="&amp;$B$3))+(COUNTIF('Round 1 - RIVER'!C22,"="&amp;$C$3))+(COUNTIF('Round 1 - RIVER'!D22,"="&amp;$D$3))+(COUNTIF('Round 1 - RIVER'!E22,"="&amp;$E$3))+(COUNTIF('Round 1 - RIVER'!F22,"="&amp;$F$3))+(COUNTIF('Round 1 - RIVER'!G22,"="&amp;$G$3))+(COUNTIF('Round 1 - RIVER'!H22,"="&amp;$H$3))+(COUNTIF('Round 1 - RIVER'!I22,"="&amp;$I$3))+(COUNTIF('Round 1 - RIVER'!J22,"="&amp;$J$3))+(COUNTIF('Round 1 - RIVER'!L22,"="&amp;$L$3))+(COUNTIF('Round 1 - RIVER'!M22,"="&amp;$M$3))+(COUNTIF('Round 1 - RIVER'!N22,"="&amp;$N$3))+(COUNTIF('Round 1 - RIVER'!O22,"="&amp;$O$3))+(COUNTIF('Round 1 - RIVER'!P22,"="&amp;$P$3))+(COUNTIF('Round 1 - RIVER'!Q22,"="&amp;$Q$3))+(COUNTIF('Round 1 - RIVER'!R22,"="&amp;$R$3))+(COUNTIF('Round 1 - RIVER'!S22,"="&amp;$S$3))+(COUNTIF('Round 1 - RIVER'!T22,"="&amp;$T$3))</f>
        <v>0</v>
      </c>
      <c r="F60" s="100">
        <f>SUM(COUNTIF('Round 1 - RIVER'!B22,"="&amp;$B$2+1))+(COUNTIF('Round 1 - RIVER'!C22,"="&amp;$C$2+1))+(COUNTIF('Round 1 - RIVER'!D22,"="&amp;$D$2+1))+(COUNTIF('Round 1 - RIVER'!E22,"="&amp;$E$2+1))+(COUNTIF('Round 1 - RIVER'!F22,"="&amp;$F$2+1))+(COUNTIF('Round 1 - RIVER'!G22,"="&amp;$G$2+1))+(COUNTIF('Round 1 - RIVER'!H22,"="&amp;$H$2+1))+(COUNTIF('Round 1 - RIVER'!I22,"="&amp;$I$2+1))+(COUNTIF('Round 1 - RIVER'!J22,"="&amp;$J$2+1))+(COUNTIF('Round 1 - RIVER'!L22,"="&amp;$L$2+1))+(COUNTIF('Round 1 - RIVER'!M22,"="&amp;$M$2+1))+(COUNTIF('Round 1 - RIVER'!N22,"="&amp;$N$2+1))+(COUNTIF('Round 1 - RIVER'!O22,"="&amp;$O$2+1))+(COUNTIF('Round 1 - RIVER'!P22,"="&amp;$P$2+1))+(COUNTIF('Round 1 - RIVER'!Q22,"="&amp;$Q$2+1))+(COUNTIF('Round 1 - RIVER'!R22,"="&amp;$R$2+1))+(COUNTIF('Round 1 - RIVER'!S22,"="&amp;$S$2+1))+(COUNTIF('Round 1 - RIVER'!T22,"="&amp;$T$2+1))</f>
        <v>0</v>
      </c>
      <c r="G60" s="100">
        <f>SUM(COUNTIF('Round 1 - RIVER'!B22,"="&amp;$B$2+2))+(COUNTIF('Round 1 - RIVER'!C22,"="&amp;$C$2+2))+(COUNTIF('Round 1 - RIVER'!D22,"="&amp;$D$2+2))+(COUNTIF('Round 1 - RIVER'!E22,"="&amp;$E$2+2))+(COUNTIF('Round 1 - RIVER'!F22,"="&amp;$F$2+2))+(COUNTIF('Round 1 - RIVER'!G22,"="&amp;$G$2+2))+(COUNTIF('Round 1 - RIVER'!H22,"="&amp;$H$2+2))+(COUNTIF('Round 1 - RIVER'!I22,"="&amp;$I$2+2))+(COUNTIF('Round 1 - RIVER'!J22,"="&amp;$J$2+2))+(COUNTIF('Round 1 - RIVER'!L22,"="&amp;$L$2+2))+(COUNTIF('Round 1 - RIVER'!M22,"="&amp;$M$2+2))+(COUNTIF('Round 1 - RIVER'!N22,"="&amp;$N$2+2))+(COUNTIF('Round 1 - RIVER'!O22,"="&amp;$O$2+2))+(COUNTIF('Round 1 - RIVER'!P22,"="&amp;$P$2+2))+(COUNTIF('Round 1 - RIVER'!Q22,"="&amp;$Q$2+2))+(COUNTIF('Round 1 - RIVER'!R22,"="&amp;$R$2+2))+(COUNTIF('Round 1 - RIVER'!S22,"="&amp;$S$2+2))+(COUNTIF('Round 1 - RIVER'!T22,"="&amp;$T$2+2))</f>
        <v>0</v>
      </c>
      <c r="H60" s="100">
        <f>SUM(COUNTIF('Round 1 - RIVER'!B22,"&gt;"&amp;$B$2+2.1))+(COUNTIF('Round 1 - RIVER'!C22,"&gt;"&amp;$C$2+2.1))+(COUNTIF('Round 1 - RIVER'!D22,"&gt;"&amp;$D$2+2.1))+(COUNTIF('Round 1 - RIVER'!E22,"&gt;"&amp;$E$2+2.1))+(COUNTIF('Round 1 - RIVER'!F22,"&gt;"&amp;$F$2+2.1))+(COUNTIF('Round 1 - RIVER'!G22,"&gt;"&amp;$G$2+2.1))+(COUNTIF('Round 1 - RIVER'!H22,"&gt;"&amp;$H$2+2.1))+(COUNTIF('Round 1 - RIVER'!I22,"&gt;"&amp;$I$2+2.1))+(COUNTIF('Round 1 - RIVER'!J22,"&gt;"&amp;$J$2+2.1))+(COUNTIF('Round 1 - RIVER'!L22,"&gt;"&amp;$L$2+2.1))+(COUNTIF('Round 1 - RIVER'!M22,"&gt;"&amp;$M$2+2.1))+(COUNTIF('Round 1 - RIVER'!N22,"&gt;"&amp;$N$2+2.1))+(COUNTIF('Round 1 - RIVER'!O22,"&gt;"&amp;$O$2+2.1))+(COUNTIF('Round 1 - RIVER'!P22,"&gt;"&amp;$P$2+2.1))+(COUNTIF('Round 1 - RIVER'!Q22,"&gt;"&amp;$Q$2+2.1))+(COUNTIF('Round 1 - RIVER'!R22,"&gt;"&amp;$R$2+2.1))+(COUNTIF('Round 1 - RIVER'!S22,"&gt;"&amp;$S$2+2.1))+(COUNTIF('Round 1 - RIVER'!T22,"&gt;"&amp;$T$2+2.1))</f>
        <v>0</v>
      </c>
      <c r="J60" s="99">
        <f>SUM(COUNTIF('Round 2 - HILLS'!B22,"&lt;"&amp;$B$3-1.9))+(COUNTIF('Round 2 - HILLS'!C22,"&lt;"&amp;$C$3-1.9))+(COUNTIF('Round 2 - HILLS'!D22,"&lt;"&amp;$D$3-1.9))+(COUNTIF('Round 2 - HILLS'!E22,"&lt;"&amp;$E$3-1.9))+(COUNTIF('Round 2 - HILLS'!F22,"&lt;"&amp;$F$3-1.9))+(COUNTIF('Round 2 - HILLS'!G22,"&lt;"&amp;$G$3-1.9))+(COUNTIF('Round 2 - HILLS'!H22,"&lt;"&amp;$H$3-1.9))+(COUNTIF('Round 2 - HILLS'!I22,"&lt;"&amp;$I$3-1.9))+(COUNTIF('Round 2 - HILLS'!J22,"&lt;"&amp;$J$3-1.9))+(COUNTIF('Round 2 - HILLS'!L22,"&lt;"&amp;$L$3-1.9))+(COUNTIF('Round 2 - HILLS'!M22,"&lt;"&amp;$M$3-1.9))+(COUNTIF('Round 2 - HILLS'!N22,"&lt;"&amp;$N$3-1.9))+(COUNTIF('Round 2 - HILLS'!O22,"&lt;"&amp;$O$3-1.9))+(COUNTIF('Round 2 - HILLS'!P22,"&lt;"&amp;$P$3-1.9))+(COUNTIF('Round 2 - HILLS'!Q22,"&lt;"&amp;$Q$3-1.9))+(COUNTIF('Round 2 - HILLS'!R22,"&lt;"&amp;$R$3-1.9))+(COUNTIF('Round 2 - HILLS'!S22,"&lt;"&amp;$S$3-1.9))+(COUNTIF('Round 2 - HILLS'!T22,"&lt;"&amp;$T$3-1.9))</f>
        <v>0</v>
      </c>
      <c r="K60" s="100">
        <f>SUM(COUNTIF('Round 2 - HILLS'!B22,"="&amp;$B$3-1))+(COUNTIF('Round 2 - HILLS'!C22,"="&amp;$C$3-1))+(COUNTIF('Round 2 - HILLS'!D22,"="&amp;$D$3-1))+(COUNTIF('Round 2 - HILLS'!E22,"="&amp;$E$3-1))+(COUNTIF('Round 2 - HILLS'!F22,"="&amp;$F$3-1))+(COUNTIF('Round 2 - HILLS'!G22,"="&amp;$G$3-1))+(COUNTIF('Round 2 - HILLS'!H22,"="&amp;$H$3-1))+(COUNTIF('Round 2 - HILLS'!I22,"="&amp;$I$3-1))+(COUNTIF('Round 2 - HILLS'!J22,"="&amp;$J$3-1))+(COUNTIF('Round 2 - HILLS'!L22,"="&amp;$L$3-1))+(COUNTIF('Round 2 - HILLS'!M22,"="&amp;$M$3-1))+(COUNTIF('Round 2 - HILLS'!N22,"="&amp;$N$3-1))+(COUNTIF('Round 2 - HILLS'!O22,"="&amp;$O$3-1))+(COUNTIF('Round 2 - HILLS'!P22,"="&amp;$P$3-1))+(COUNTIF('Round 2 - HILLS'!Q22,"="&amp;$Q$3-1))+(COUNTIF('Round 2 - HILLS'!R22,"="&amp;$R$3-1))+(COUNTIF('Round 2 - HILLS'!S22,"="&amp;$S$3-1))+(COUNTIF('Round 2 - HILLS'!T22,"="&amp;$T$3-1))</f>
        <v>0</v>
      </c>
      <c r="L60" s="100">
        <f>SUM(COUNTIF('Round 2 - HILLS'!B22,"="&amp;$B$3))+(COUNTIF('Round 2 - HILLS'!C22,"="&amp;$C$3))+(COUNTIF('Round 2 - HILLS'!D22,"="&amp;$D$3))+(COUNTIF('Round 2 - HILLS'!E22,"="&amp;$E$3))+(COUNTIF('Round 2 - HILLS'!F22,"="&amp;$F$3))+(COUNTIF('Round 2 - HILLS'!G22,"="&amp;$G$3))+(COUNTIF('Round 2 - HILLS'!H22,"="&amp;$H$3))+(COUNTIF('Round 2 - HILLS'!I22,"="&amp;$I$3))+(COUNTIF('Round 2 - HILLS'!J22,"="&amp;$J$3))+(COUNTIF('Round 2 - HILLS'!L22,"="&amp;$L$3))+(COUNTIF('Round 2 - HILLS'!M22,"="&amp;$M$3))+(COUNTIF('Round 2 - HILLS'!N22,"="&amp;$N$3))+(COUNTIF('Round 2 - HILLS'!O22,"="&amp;$O$3))+(COUNTIF('Round 2 - HILLS'!P22,"="&amp;$P$3))+(COUNTIF('Round 2 - HILLS'!Q22,"="&amp;$Q$3))+(COUNTIF('Round 2 - HILLS'!R22,"="&amp;$R$3))+(COUNTIF('Round 2 - HILLS'!S22,"="&amp;$S$3))+(COUNTIF('Round 2 - HILLS'!T22,"="&amp;$T$3))</f>
        <v>0</v>
      </c>
      <c r="M60" s="100">
        <f>SUM(COUNTIF('Round 2 - HILLS'!B22,"="&amp;$B$3+1))+(COUNTIF('Round 2 - HILLS'!C22,"="&amp;$C$3+1))+(COUNTIF('Round 2 - HILLS'!D22,"="&amp;$D$3+1))+(COUNTIF('Round 2 - HILLS'!E22,"="&amp;$E$3+1))+(COUNTIF('Round 2 - HILLS'!F22,"="&amp;$F$3+1))+(COUNTIF('Round 2 - HILLS'!G22,"="&amp;$G$3+1))+(COUNTIF('Round 2 - HILLS'!H22,"="&amp;$H$3+1))+(COUNTIF('Round 2 - HILLS'!I22,"="&amp;$I$3+1))+(COUNTIF('Round 2 - HILLS'!J22,"="&amp;$J$3+1))+(COUNTIF('Round 2 - HILLS'!L22,"="&amp;$L$3+1))+(COUNTIF('Round 2 - HILLS'!M22,"="&amp;$M$3+1))+(COUNTIF('Round 2 - HILLS'!N22,"="&amp;$N$3+1))+(COUNTIF('Round 2 - HILLS'!O22,"="&amp;$O$3+1))+(COUNTIF('Round 2 - HILLS'!P22,"="&amp;$P$3+1))+(COUNTIF('Round 2 - HILLS'!Q22,"="&amp;$Q$3+1))+(COUNTIF('Round 2 - HILLS'!R22,"="&amp;$R$3+1))+(COUNTIF('Round 2 - HILLS'!S22,"="&amp;$S$3+1))+(COUNTIF('Round 2 - HILLS'!T22,"="&amp;$T$3+1))</f>
        <v>0</v>
      </c>
      <c r="N60" s="100">
        <f>SUM(COUNTIF('Round 2 - HILLS'!B22,"="&amp;$B$3+2))+(COUNTIF('Round 2 - HILLS'!C22,"="&amp;$C$3+2))+(COUNTIF('Round 2 - HILLS'!D22,"="&amp;$D$3+2))+(COUNTIF('Round 2 - HILLS'!E22,"="&amp;$E$3+2))+(COUNTIF('Round 2 - HILLS'!F22,"="&amp;$F$3+2))+(COUNTIF('Round 2 - HILLS'!G22,"="&amp;$G$3+2))+(COUNTIF('Round 2 - HILLS'!H22,"="&amp;$H$3+2))+(COUNTIF('Round 2 - HILLS'!I22,"="&amp;$I$3+2))+(COUNTIF('Round 2 - HILLS'!J22,"="&amp;$J$3+2))+(COUNTIF('Round 2 - HILLS'!L22,"="&amp;$L$3+2))+(COUNTIF('Round 2 - HILLS'!M22,"="&amp;$M$3+2))+(COUNTIF('Round 2 - HILLS'!N22,"="&amp;$N$3+2))+(COUNTIF('Round 2 - HILLS'!O22,"="&amp;$O$3+2))+(COUNTIF('Round 2 - HILLS'!P22,"="&amp;$P$3+2))+(COUNTIF('Round 2 - HILLS'!Q22,"="&amp;$Q$3+2))+(COUNTIF('Round 2 - HILLS'!R22,"="&amp;$R$3+2))+(COUNTIF('Round 2 - HILLS'!S22,"="&amp;$S$3+2))+(COUNTIF('Round 2 - HILLS'!T22,"="&amp;$T$3+2))</f>
        <v>0</v>
      </c>
      <c r="O60" s="100">
        <f>SUM(COUNTIF('Round 2 - HILLS'!B22,"&gt;"&amp;$B$3+2.1))+(COUNTIF('Round 2 - HILLS'!C22,"&gt;"&amp;$C$3+2.1))+(COUNTIF('Round 2 - HILLS'!D22,"&gt;"&amp;$D$3+2.1))+(COUNTIF('Round 2 - HILLS'!E22,"&gt;"&amp;$E$3+2.1))+(COUNTIF('Round 2 - HILLS'!F22,"&gt;"&amp;$F$3+2.1))+(COUNTIF('Round 2 - HILLS'!G22,"&gt;"&amp;$G$3+2.1))+(COUNTIF('Round 2 - HILLS'!H22,"&gt;"&amp;$H$3+2.1))+(COUNTIF('Round 2 - HILLS'!I22,"&gt;"&amp;$I$3+2.1))+(COUNTIF('Round 2 - HILLS'!J22,"&gt;"&amp;$J$3+2.1))+(COUNTIF('Round 2 - HILLS'!L22,"&gt;"&amp;$L$3+2.1))+(COUNTIF('Round 2 - HILLS'!M22,"&gt;"&amp;$M$3+2.1))+(COUNTIF('Round 2 - HILLS'!N22,"&gt;"&amp;$N$3+2.1))+(COUNTIF('Round 2 - HILLS'!O22,"&gt;"&amp;$O$3+2.1))+(COUNTIF('Round 2 - HILLS'!P22,"&gt;"&amp;$P$3+2.1))+(COUNTIF('Round 2 - HILLS'!Q22,"&gt;"&amp;$Q$3+2.1))+(COUNTIF('Round 2 - HILLS'!R22,"&gt;"&amp;$R$3+2.1))+(COUNTIF('Round 2 - HILLS'!S22,"&gt;"&amp;$S$3+2.1))+(COUNTIF('Round 2 - HILLS'!T22,"&gt;"&amp;$T$3+2.1))</f>
        <v>0</v>
      </c>
      <c r="Q60" s="94"/>
      <c r="R60" s="94"/>
      <c r="S60" s="94"/>
      <c r="T60" s="94"/>
      <c r="U60" s="94"/>
      <c r="V60" s="94"/>
      <c r="X60" s="99">
        <f t="shared" si="47"/>
        <v>0</v>
      </c>
      <c r="Y60" s="100">
        <f t="shared" si="46"/>
        <v>0</v>
      </c>
      <c r="Z60" s="100">
        <f t="shared" si="46"/>
        <v>0</v>
      </c>
      <c r="AA60" s="100">
        <f t="shared" si="46"/>
        <v>0</v>
      </c>
      <c r="AB60" s="100">
        <f t="shared" si="46"/>
        <v>0</v>
      </c>
      <c r="AC60" s="100">
        <f t="shared" si="46"/>
        <v>0</v>
      </c>
    </row>
    <row r="61" spans="1:29" x14ac:dyDescent="0.2">
      <c r="A61" s="35" t="str">
        <f>'Players by Team'!S14</f>
        <v>Sophie Vidal</v>
      </c>
      <c r="B61" s="95"/>
      <c r="C61" s="92">
        <f>SUM(COUNTIF('Round 1 - RIVER'!B23,"&lt;"&amp;$B$2-1.9))+(COUNTIF('Round 1 - RIVER'!C23,"&lt;"&amp;$C$2-1.9))+(COUNTIF('Round 1 - RIVER'!D23,"&lt;"&amp;$D$2-1.9))+(COUNTIF('Round 1 - RIVER'!E23,"&lt;"&amp;$E$2-1.9))+(COUNTIF('Round 1 - RIVER'!F23,"&lt;"&amp;$F$2-1.9))+(COUNTIF('Round 1 - RIVER'!G23,"&lt;"&amp;$G$2-1.9))+(COUNTIF('Round 1 - RIVER'!H23,"&lt;"&amp;$H$2-1.9))+(COUNTIF('Round 1 - RIVER'!I23,"&lt;"&amp;$I$2-1.9))+(COUNTIF('Round 1 - RIVER'!J23,"&lt;"&amp;$J$2-1.9))+(COUNTIF('Round 1 - RIVER'!L23,"&lt;"&amp;$L$2-1.9))+(COUNTIF('Round 1 - RIVER'!M23,"&lt;"&amp;$M$2-1.9))+(COUNTIF('Round 1 - RIVER'!N23,"&lt;"&amp;$N$2-1.9))+(COUNTIF('Round 1 - RIVER'!O23,"&lt;"&amp;$O$2-1.9))+(COUNTIF('Round 1 - RIVER'!P23,"&lt;"&amp;$P$2-1.9))+(COUNTIF('Round 1 - RIVER'!Q23,"&lt;"&amp;$Q$2-1.9))+(COUNTIF('Round 1 - RIVER'!R23,"&lt;"&amp;$R$2-1.9))+(COUNTIF('Round 1 - RIVER'!S23,"&lt;"&amp;$S$2-1.9))+(COUNTIF('Round 1 - RIVER'!T23,"&lt;"&amp;$T$2-1.9))</f>
        <v>0</v>
      </c>
      <c r="D61" s="93">
        <f>SUM(COUNTIF('Round 1 - RIVER'!B23,"="&amp;$B$2-1))+(COUNTIF('Round 1 - RIVER'!C23,"="&amp;$C$2-1))+(COUNTIF('Round 1 - RIVER'!D23,"="&amp;$D$2-1))+(COUNTIF('Round 1 - RIVER'!E23,"="&amp;$E$2-1))+(COUNTIF('Round 1 - RIVER'!F23,"="&amp;$F$2-1))+(COUNTIF('Round 1 - RIVER'!G23,"="&amp;$G$2-1))+(COUNTIF('Round 1 - RIVER'!H23,"="&amp;$H$2-1))+(COUNTIF('Round 1 - RIVER'!I23,"="&amp;$I$2-1))+(COUNTIF('Round 1 - RIVER'!J23,"="&amp;$J$2-1))+(COUNTIF('Round 1 - RIVER'!L23,"="&amp;$L$2-1))+(COUNTIF('Round 1 - RIVER'!M23,"="&amp;$M$2-1))+(COUNTIF('Round 1 - RIVER'!N23,"="&amp;$N$2-1))+(COUNTIF('Round 1 - RIVER'!O23,"="&amp;$O$2-1))+(COUNTIF('Round 1 - RIVER'!P23,"="&amp;$P$2-1))+(COUNTIF('Round 1 - RIVER'!Q23,"="&amp;$Q$2-1))+(COUNTIF('Round 1 - RIVER'!R23,"="&amp;$R$2-1))+(COUNTIF('Round 1 - RIVER'!S23,"="&amp;$S$2-1))+(COUNTIF('Round 1 - RIVER'!T23,"="&amp;$T$2-1))</f>
        <v>0</v>
      </c>
      <c r="E61" s="93">
        <f>SUM(COUNTIF('Round 1 - RIVER'!B23,"="&amp;$B$3))+(COUNTIF('Round 1 - RIVER'!C23,"="&amp;$C$3))+(COUNTIF('Round 1 - RIVER'!D23,"="&amp;$D$3))+(COUNTIF('Round 1 - RIVER'!E23,"="&amp;$E$3))+(COUNTIF('Round 1 - RIVER'!F23,"="&amp;$F$3))+(COUNTIF('Round 1 - RIVER'!G23,"="&amp;$G$3))+(COUNTIF('Round 1 - RIVER'!H23,"="&amp;$H$3))+(COUNTIF('Round 1 - RIVER'!I23,"="&amp;$I$3))+(COUNTIF('Round 1 - RIVER'!J23,"="&amp;$J$3))+(COUNTIF('Round 1 - RIVER'!L23,"="&amp;$L$3))+(COUNTIF('Round 1 - RIVER'!M23,"="&amp;$M$3))+(COUNTIF('Round 1 - RIVER'!N23,"="&amp;$N$3))+(COUNTIF('Round 1 - RIVER'!O23,"="&amp;$O$3))+(COUNTIF('Round 1 - RIVER'!P23,"="&amp;$P$3))+(COUNTIF('Round 1 - RIVER'!Q23,"="&amp;$Q$3))+(COUNTIF('Round 1 - RIVER'!R23,"="&amp;$R$3))+(COUNTIF('Round 1 - RIVER'!S23,"="&amp;$S$3))+(COUNTIF('Round 1 - RIVER'!T23,"="&amp;$T$3))</f>
        <v>0</v>
      </c>
      <c r="F61" s="93">
        <f>SUM(COUNTIF('Round 1 - RIVER'!B23,"="&amp;$B$2+1))+(COUNTIF('Round 1 - RIVER'!C23,"="&amp;$C$2+1))+(COUNTIF('Round 1 - RIVER'!D23,"="&amp;$D$2+1))+(COUNTIF('Round 1 - RIVER'!E23,"="&amp;$E$2+1))+(COUNTIF('Round 1 - RIVER'!F23,"="&amp;$F$2+1))+(COUNTIF('Round 1 - RIVER'!G23,"="&amp;$G$2+1))+(COUNTIF('Round 1 - RIVER'!H23,"="&amp;$H$2+1))+(COUNTIF('Round 1 - RIVER'!I23,"="&amp;$I$2+1))+(COUNTIF('Round 1 - RIVER'!J23,"="&amp;$J$2+1))+(COUNTIF('Round 1 - RIVER'!L23,"="&amp;$L$2+1))+(COUNTIF('Round 1 - RIVER'!M23,"="&amp;$M$2+1))+(COUNTIF('Round 1 - RIVER'!N23,"="&amp;$N$2+1))+(COUNTIF('Round 1 - RIVER'!O23,"="&amp;$O$2+1))+(COUNTIF('Round 1 - RIVER'!P23,"="&amp;$P$2+1))+(COUNTIF('Round 1 - RIVER'!Q23,"="&amp;$Q$2+1))+(COUNTIF('Round 1 - RIVER'!R23,"="&amp;$R$2+1))+(COUNTIF('Round 1 - RIVER'!S23,"="&amp;$S$2+1))+(COUNTIF('Round 1 - RIVER'!T23,"="&amp;$T$2+1))</f>
        <v>0</v>
      </c>
      <c r="G61" s="93">
        <f>SUM(COUNTIF('Round 1 - RIVER'!B23,"="&amp;$B$2+2))+(COUNTIF('Round 1 - RIVER'!C23,"="&amp;$C$2+2))+(COUNTIF('Round 1 - RIVER'!D23,"="&amp;$D$2+2))+(COUNTIF('Round 1 - RIVER'!E23,"="&amp;$E$2+2))+(COUNTIF('Round 1 - RIVER'!F23,"="&amp;$F$2+2))+(COUNTIF('Round 1 - RIVER'!G23,"="&amp;$G$2+2))+(COUNTIF('Round 1 - RIVER'!H23,"="&amp;$H$2+2))+(COUNTIF('Round 1 - RIVER'!I23,"="&amp;$I$2+2))+(COUNTIF('Round 1 - RIVER'!J23,"="&amp;$J$2+2))+(COUNTIF('Round 1 - RIVER'!L23,"="&amp;$L$2+2))+(COUNTIF('Round 1 - RIVER'!M23,"="&amp;$M$2+2))+(COUNTIF('Round 1 - RIVER'!N23,"="&amp;$N$2+2))+(COUNTIF('Round 1 - RIVER'!O23,"="&amp;$O$2+2))+(COUNTIF('Round 1 - RIVER'!P23,"="&amp;$P$2+2))+(COUNTIF('Round 1 - RIVER'!Q23,"="&amp;$Q$2+2))+(COUNTIF('Round 1 - RIVER'!R23,"="&amp;$R$2+2))+(COUNTIF('Round 1 - RIVER'!S23,"="&amp;$S$2+2))+(COUNTIF('Round 1 - RIVER'!T23,"="&amp;$T$2+2))</f>
        <v>0</v>
      </c>
      <c r="H61" s="93">
        <f>SUM(COUNTIF('Round 1 - RIVER'!B23,"&gt;"&amp;$B$2+2.1))+(COUNTIF('Round 1 - RIVER'!C23,"&gt;"&amp;$C$2+2.1))+(COUNTIF('Round 1 - RIVER'!D23,"&gt;"&amp;$D$2+2.1))+(COUNTIF('Round 1 - RIVER'!E23,"&gt;"&amp;$E$2+2.1))+(COUNTIF('Round 1 - RIVER'!F23,"&gt;"&amp;$F$2+2.1))+(COUNTIF('Round 1 - RIVER'!G23,"&gt;"&amp;$G$2+2.1))+(COUNTIF('Round 1 - RIVER'!H23,"&gt;"&amp;$H$2+2.1))+(COUNTIF('Round 1 - RIVER'!I23,"&gt;"&amp;$I$2+2.1))+(COUNTIF('Round 1 - RIVER'!J23,"&gt;"&amp;$J$2+2.1))+(COUNTIF('Round 1 - RIVER'!L23,"&gt;"&amp;$L$2+2.1))+(COUNTIF('Round 1 - RIVER'!M23,"&gt;"&amp;$M$2+2.1))+(COUNTIF('Round 1 - RIVER'!N23,"&gt;"&amp;$N$2+2.1))+(COUNTIF('Round 1 - RIVER'!O23,"&gt;"&amp;$O$2+2.1))+(COUNTIF('Round 1 - RIVER'!P23,"&gt;"&amp;$P$2+2.1))+(COUNTIF('Round 1 - RIVER'!Q23,"&gt;"&amp;$Q$2+2.1))+(COUNTIF('Round 1 - RIVER'!R23,"&gt;"&amp;$R$2+2.1))+(COUNTIF('Round 1 - RIVER'!S23,"&gt;"&amp;$S$2+2.1))+(COUNTIF('Round 1 - RIVER'!T23,"&gt;"&amp;$T$2+2.1))</f>
        <v>0</v>
      </c>
      <c r="J61" s="92">
        <f>SUM(COUNTIF('Round 2 - HILLS'!B23,"&lt;"&amp;$B$3-1.9))+(COUNTIF('Round 2 - HILLS'!C23,"&lt;"&amp;$C$3-1.9))+(COUNTIF('Round 2 - HILLS'!D23,"&lt;"&amp;$D$3-1.9))+(COUNTIF('Round 2 - HILLS'!E23,"&lt;"&amp;$E$3-1.9))+(COUNTIF('Round 2 - HILLS'!F23,"&lt;"&amp;$F$3-1.9))+(COUNTIF('Round 2 - HILLS'!G23,"&lt;"&amp;$G$3-1.9))+(COUNTIF('Round 2 - HILLS'!H23,"&lt;"&amp;$H$3-1.9))+(COUNTIF('Round 2 - HILLS'!I23,"&lt;"&amp;$I$3-1.9))+(COUNTIF('Round 2 - HILLS'!J23,"&lt;"&amp;$J$3-1.9))+(COUNTIF('Round 2 - HILLS'!L23,"&lt;"&amp;$L$3-1.9))+(COUNTIF('Round 2 - HILLS'!M23,"&lt;"&amp;$M$3-1.9))+(COUNTIF('Round 2 - HILLS'!N23,"&lt;"&amp;$N$3-1.9))+(COUNTIF('Round 2 - HILLS'!O23,"&lt;"&amp;$O$3-1.9))+(COUNTIF('Round 2 - HILLS'!P23,"&lt;"&amp;$P$3-1.9))+(COUNTIF('Round 2 - HILLS'!Q23,"&lt;"&amp;$Q$3-1.9))+(COUNTIF('Round 2 - HILLS'!R23,"&lt;"&amp;$R$3-1.9))+(COUNTIF('Round 2 - HILLS'!S23,"&lt;"&amp;$S$3-1.9))+(COUNTIF('Round 2 - HILLS'!T23,"&lt;"&amp;$T$3-1.9))</f>
        <v>0</v>
      </c>
      <c r="K61" s="93">
        <f>SUM(COUNTIF('Round 2 - HILLS'!B23,"="&amp;$B$3-1))+(COUNTIF('Round 2 - HILLS'!C23,"="&amp;$C$3-1))+(COUNTIF('Round 2 - HILLS'!D23,"="&amp;$D$3-1))+(COUNTIF('Round 2 - HILLS'!E23,"="&amp;$E$3-1))+(COUNTIF('Round 2 - HILLS'!F23,"="&amp;$F$3-1))+(COUNTIF('Round 2 - HILLS'!G23,"="&amp;$G$3-1))+(COUNTIF('Round 2 - HILLS'!H23,"="&amp;$H$3-1))+(COUNTIF('Round 2 - HILLS'!I23,"="&amp;$I$3-1))+(COUNTIF('Round 2 - HILLS'!J23,"="&amp;$J$3-1))+(COUNTIF('Round 2 - HILLS'!L23,"="&amp;$L$3-1))+(COUNTIF('Round 2 - HILLS'!M23,"="&amp;$M$3-1))+(COUNTIF('Round 2 - HILLS'!N23,"="&amp;$N$3-1))+(COUNTIF('Round 2 - HILLS'!O23,"="&amp;$O$3-1))+(COUNTIF('Round 2 - HILLS'!P23,"="&amp;$P$3-1))+(COUNTIF('Round 2 - HILLS'!Q23,"="&amp;$Q$3-1))+(COUNTIF('Round 2 - HILLS'!R23,"="&amp;$R$3-1))+(COUNTIF('Round 2 - HILLS'!S23,"="&amp;$S$3-1))+(COUNTIF('Round 2 - HILLS'!T23,"="&amp;$T$3-1))</f>
        <v>0</v>
      </c>
      <c r="L61" s="93">
        <f>SUM(COUNTIF('Round 2 - HILLS'!B23,"="&amp;$B$3))+(COUNTIF('Round 2 - HILLS'!C23,"="&amp;$C$3))+(COUNTIF('Round 2 - HILLS'!D23,"="&amp;$D$3))+(COUNTIF('Round 2 - HILLS'!E23,"="&amp;$E$3))+(COUNTIF('Round 2 - HILLS'!F23,"="&amp;$F$3))+(COUNTIF('Round 2 - HILLS'!G23,"="&amp;$G$3))+(COUNTIF('Round 2 - HILLS'!H23,"="&amp;$H$3))+(COUNTIF('Round 2 - HILLS'!I23,"="&amp;$I$3))+(COUNTIF('Round 2 - HILLS'!J23,"="&amp;$J$3))+(COUNTIF('Round 2 - HILLS'!L23,"="&amp;$L$3))+(COUNTIF('Round 2 - HILLS'!M23,"="&amp;$M$3))+(COUNTIF('Round 2 - HILLS'!N23,"="&amp;$N$3))+(COUNTIF('Round 2 - HILLS'!O23,"="&amp;$O$3))+(COUNTIF('Round 2 - HILLS'!P23,"="&amp;$P$3))+(COUNTIF('Round 2 - HILLS'!Q23,"="&amp;$Q$3))+(COUNTIF('Round 2 - HILLS'!R23,"="&amp;$R$3))+(COUNTIF('Round 2 - HILLS'!S23,"="&amp;$S$3))+(COUNTIF('Round 2 - HILLS'!T23,"="&amp;$T$3))</f>
        <v>0</v>
      </c>
      <c r="M61" s="93">
        <f>SUM(COUNTIF('Round 2 - HILLS'!B23,"="&amp;$B$3+1))+(COUNTIF('Round 2 - HILLS'!C23,"="&amp;$C$3+1))+(COUNTIF('Round 2 - HILLS'!D23,"="&amp;$D$3+1))+(COUNTIF('Round 2 - HILLS'!E23,"="&amp;$E$3+1))+(COUNTIF('Round 2 - HILLS'!F23,"="&amp;$F$3+1))+(COUNTIF('Round 2 - HILLS'!G23,"="&amp;$G$3+1))+(COUNTIF('Round 2 - HILLS'!H23,"="&amp;$H$3+1))+(COUNTIF('Round 2 - HILLS'!I23,"="&amp;$I$3+1))+(COUNTIF('Round 2 - HILLS'!J23,"="&amp;$J$3+1))+(COUNTIF('Round 2 - HILLS'!L23,"="&amp;$L$3+1))+(COUNTIF('Round 2 - HILLS'!M23,"="&amp;$M$3+1))+(COUNTIF('Round 2 - HILLS'!N23,"="&amp;$N$3+1))+(COUNTIF('Round 2 - HILLS'!O23,"="&amp;$O$3+1))+(COUNTIF('Round 2 - HILLS'!P23,"="&amp;$P$3+1))+(COUNTIF('Round 2 - HILLS'!Q23,"="&amp;$Q$3+1))+(COUNTIF('Round 2 - HILLS'!R23,"="&amp;$R$3+1))+(COUNTIF('Round 2 - HILLS'!S23,"="&amp;$S$3+1))+(COUNTIF('Round 2 - HILLS'!T23,"="&amp;$T$3+1))</f>
        <v>0</v>
      </c>
      <c r="N61" s="93">
        <f>SUM(COUNTIF('Round 2 - HILLS'!B23,"="&amp;$B$3+2))+(COUNTIF('Round 2 - HILLS'!C23,"="&amp;$C$3+2))+(COUNTIF('Round 2 - HILLS'!D23,"="&amp;$D$3+2))+(COUNTIF('Round 2 - HILLS'!E23,"="&amp;$E$3+2))+(COUNTIF('Round 2 - HILLS'!F23,"="&amp;$F$3+2))+(COUNTIF('Round 2 - HILLS'!G23,"="&amp;$G$3+2))+(COUNTIF('Round 2 - HILLS'!H23,"="&amp;$H$3+2))+(COUNTIF('Round 2 - HILLS'!I23,"="&amp;$I$3+2))+(COUNTIF('Round 2 - HILLS'!J23,"="&amp;$J$3+2))+(COUNTIF('Round 2 - HILLS'!L23,"="&amp;$L$3+2))+(COUNTIF('Round 2 - HILLS'!M23,"="&amp;$M$3+2))+(COUNTIF('Round 2 - HILLS'!N23,"="&amp;$N$3+2))+(COUNTIF('Round 2 - HILLS'!O23,"="&amp;$O$3+2))+(COUNTIF('Round 2 - HILLS'!P23,"="&amp;$P$3+2))+(COUNTIF('Round 2 - HILLS'!Q23,"="&amp;$Q$3+2))+(COUNTIF('Round 2 - HILLS'!R23,"="&amp;$R$3+2))+(COUNTIF('Round 2 - HILLS'!S23,"="&amp;$S$3+2))+(COUNTIF('Round 2 - HILLS'!T23,"="&amp;$T$3+2))</f>
        <v>0</v>
      </c>
      <c r="O61" s="93">
        <f>SUM(COUNTIF('Round 2 - HILLS'!B23,"&gt;"&amp;$B$3+2.1))+(COUNTIF('Round 2 - HILLS'!C23,"&gt;"&amp;$C$3+2.1))+(COUNTIF('Round 2 - HILLS'!D23,"&gt;"&amp;$D$3+2.1))+(COUNTIF('Round 2 - HILLS'!E23,"&gt;"&amp;$E$3+2.1))+(COUNTIF('Round 2 - HILLS'!F23,"&gt;"&amp;$F$3+2.1))+(COUNTIF('Round 2 - HILLS'!G23,"&gt;"&amp;$G$3+2.1))+(COUNTIF('Round 2 - HILLS'!H23,"&gt;"&amp;$H$3+2.1))+(COUNTIF('Round 2 - HILLS'!I23,"&gt;"&amp;$I$3+2.1))+(COUNTIF('Round 2 - HILLS'!J23,"&gt;"&amp;$J$3+2.1))+(COUNTIF('Round 2 - HILLS'!L23,"&gt;"&amp;$L$3+2.1))+(COUNTIF('Round 2 - HILLS'!M23,"&gt;"&amp;$M$3+2.1))+(COUNTIF('Round 2 - HILLS'!N23,"&gt;"&amp;$N$3+2.1))+(COUNTIF('Round 2 - HILLS'!O23,"&gt;"&amp;$O$3+2.1))+(COUNTIF('Round 2 - HILLS'!P23,"&gt;"&amp;$P$3+2.1))+(COUNTIF('Round 2 - HILLS'!Q23,"&gt;"&amp;$Q$3+2.1))+(COUNTIF('Round 2 - HILLS'!R23,"&gt;"&amp;$R$3+2.1))+(COUNTIF('Round 2 - HILLS'!S23,"&gt;"&amp;$S$3+2.1))+(COUNTIF('Round 2 - HILLS'!T23,"&gt;"&amp;$T$3+2.1))</f>
        <v>0</v>
      </c>
      <c r="Q61" s="92"/>
      <c r="R61" s="93"/>
      <c r="S61" s="93"/>
      <c r="T61" s="93"/>
      <c r="U61" s="93"/>
      <c r="V61" s="93"/>
      <c r="X61" s="92">
        <f t="shared" si="47"/>
        <v>0</v>
      </c>
      <c r="Y61" s="93">
        <f t="shared" si="46"/>
        <v>0</v>
      </c>
      <c r="Z61" s="93">
        <f t="shared" si="46"/>
        <v>0</v>
      </c>
      <c r="AA61" s="93">
        <f t="shared" si="46"/>
        <v>0</v>
      </c>
      <c r="AB61" s="93">
        <f t="shared" si="46"/>
        <v>0</v>
      </c>
      <c r="AC61" s="93">
        <f t="shared" si="46"/>
        <v>0</v>
      </c>
    </row>
    <row r="62" spans="1:29" x14ac:dyDescent="0.2">
      <c r="X62" s="6"/>
      <c r="Y62" s="6"/>
      <c r="Z62" s="6"/>
      <c r="AA62" s="6"/>
      <c r="AB62" s="6"/>
      <c r="AC62" s="6"/>
    </row>
    <row r="63" spans="1:29" ht="15.75" x14ac:dyDescent="0.25">
      <c r="A63" s="108" t="str">
        <f>'Players by Team'!A17</f>
        <v>FLOWER MOUND</v>
      </c>
      <c r="C63" s="90">
        <f t="shared" ref="C63:H63" si="48">SUM(C64:C68)</f>
        <v>0</v>
      </c>
      <c r="D63" s="90">
        <f t="shared" si="48"/>
        <v>0</v>
      </c>
      <c r="E63" s="90">
        <f t="shared" si="48"/>
        <v>0</v>
      </c>
      <c r="F63" s="90">
        <f t="shared" si="48"/>
        <v>0</v>
      </c>
      <c r="G63" s="90">
        <f t="shared" si="48"/>
        <v>0</v>
      </c>
      <c r="H63" s="90">
        <f t="shared" si="48"/>
        <v>0</v>
      </c>
      <c r="J63" s="90">
        <f t="shared" ref="J63:O63" si="49">SUM(J64:J68)</f>
        <v>0</v>
      </c>
      <c r="K63" s="90">
        <f t="shared" si="49"/>
        <v>0</v>
      </c>
      <c r="L63" s="90">
        <f t="shared" si="49"/>
        <v>0</v>
      </c>
      <c r="M63" s="90">
        <f t="shared" si="49"/>
        <v>0</v>
      </c>
      <c r="N63" s="90">
        <f t="shared" si="49"/>
        <v>0</v>
      </c>
      <c r="O63" s="90">
        <f t="shared" si="49"/>
        <v>0</v>
      </c>
      <c r="Q63" s="90">
        <f t="shared" ref="Q63:V63" si="50">SUM(Q64:Q68)</f>
        <v>0</v>
      </c>
      <c r="R63" s="90">
        <f t="shared" si="50"/>
        <v>0</v>
      </c>
      <c r="S63" s="90">
        <f t="shared" si="50"/>
        <v>0</v>
      </c>
      <c r="T63" s="90">
        <f t="shared" si="50"/>
        <v>0</v>
      </c>
      <c r="U63" s="90">
        <f t="shared" si="50"/>
        <v>0</v>
      </c>
      <c r="V63" s="90">
        <f t="shared" si="50"/>
        <v>0</v>
      </c>
      <c r="X63" s="90">
        <f t="shared" ref="X63:AC63" si="51">SUM(X64:X68)</f>
        <v>0</v>
      </c>
      <c r="Y63" s="90">
        <f t="shared" si="51"/>
        <v>0</v>
      </c>
      <c r="Z63" s="90">
        <f t="shared" si="51"/>
        <v>0</v>
      </c>
      <c r="AA63" s="90">
        <f t="shared" si="51"/>
        <v>0</v>
      </c>
      <c r="AB63" s="90">
        <f t="shared" si="51"/>
        <v>0</v>
      </c>
      <c r="AC63" s="90">
        <f t="shared" si="51"/>
        <v>0</v>
      </c>
    </row>
    <row r="64" spans="1:29" x14ac:dyDescent="0.2">
      <c r="A64" s="35" t="str">
        <f>'Players by Team'!A18</f>
        <v>Emile Chile</v>
      </c>
      <c r="B64" s="95"/>
      <c r="C64" s="99">
        <f>SUM(COUNTIF('Round 1 - HILLS'!B40,"&lt;"&amp;$B$3-1.9))+(COUNTIF('Round 1 - HILLS'!C40,"&lt;"&amp;$C$3-1.9))+(COUNTIF('Round 1 - HILLS'!D40,"&lt;"&amp;$D$3-1.9))+(COUNTIF('Round 1 - HILLS'!E40,"&lt;"&amp;$E$3-1.9))+(COUNTIF('Round 1 - HILLS'!F40,"&lt;"&amp;$F$3-1.9))+(COUNTIF('Round 1 - HILLS'!G40,"&lt;"&amp;$G$3-1.9))+(COUNTIF('Round 1 - HILLS'!H40,"&lt;"&amp;$H$3-1.9))+(COUNTIF('Round 1 - HILLS'!I40,"&lt;"&amp;$I$3-1.9))+(COUNTIF('Round 1 - HILLS'!J40,"&lt;"&amp;$J$3-1.9))+(COUNTIF('Round 1 - HILLS'!L40,"&lt;"&amp;$L$3-1.9))+(COUNTIF('Round 1 - HILLS'!M40,"&lt;"&amp;$M$3-1.9))+(COUNTIF('Round 1 - HILLS'!N40,"&lt;"&amp;$N$3-1.9))+(COUNTIF('Round 1 - HILLS'!O40,"&lt;"&amp;$O$3-1.9))+(COUNTIF('Round 1 - HILLS'!P40,"&lt;"&amp;$P$3-1.9))+(COUNTIF('Round 1 - HILLS'!Q40,"&lt;"&amp;$Q$3-1.9))+(COUNTIF('Round 1 - HILLS'!R40,"&lt;"&amp;$R$3-1.9))+(COUNTIF('Round 1 - HILLS'!S40,"&lt;"&amp;$S$3-1.9))+(COUNTIF('Round 1 - HILLS'!T40,"&lt;"&amp;$T$3-1.9))</f>
        <v>0</v>
      </c>
      <c r="D64" s="100">
        <f>SUM(COUNTIF('Round 1 - HILLS'!B40,"="&amp;$B$3-1))+(COUNTIF('Round 1 - HILLS'!C40,"="&amp;$C$3-1))+(COUNTIF('Round 1 - HILLS'!D40,"="&amp;$D$3-1))+(COUNTIF('Round 1 - HILLS'!E40,"="&amp;$E$3-1))+(COUNTIF('Round 1 - HILLS'!F40,"="&amp;$F$3-1))+(COUNTIF('Round 1 - HILLS'!G40,"="&amp;$G$3-1))+(COUNTIF('Round 1 - HILLS'!H40,"="&amp;$H$3-1))+(COUNTIF('Round 1 - HILLS'!I40,"="&amp;$I$3-1))+(COUNTIF('Round 1 - HILLS'!J40,"="&amp;$J$3-1))+(COUNTIF('Round 1 - HILLS'!L40,"="&amp;$L$3-1))+(COUNTIF('Round 1 - HILLS'!M40,"="&amp;$M$3-1))+(COUNTIF('Round 1 - HILLS'!N40,"="&amp;$N$3-1))+(COUNTIF('Round 1 - HILLS'!O40,"="&amp;$O$3-1))+(COUNTIF('Round 1 - HILLS'!P40,"="&amp;$P$3-1))+(COUNTIF('Round 1 - HILLS'!Q40,"="&amp;$Q$3-1))+(COUNTIF('Round 1 - HILLS'!R40,"="&amp;$R$3-1))+(COUNTIF('Round 1 - HILLS'!S40,"="&amp;$S$3-1))+(COUNTIF('Round 1 - HILLS'!T40,"="&amp;$T$3-1))</f>
        <v>0</v>
      </c>
      <c r="E64" s="100">
        <f>SUM(COUNTIF('Round 1 - HILLS'!B40,"="&amp;$B$3))+(COUNTIF('Round 1 - HILLS'!C40,"="&amp;$C$3))+(COUNTIF('Round 1 - HILLS'!D40,"="&amp;$D$3))+(COUNTIF('Round 1 - HILLS'!E40,"="&amp;$E$3))+(COUNTIF('Round 1 - HILLS'!F40,"="&amp;$F$3))+(COUNTIF('Round 1 - HILLS'!G40,"="&amp;$G$3))+(COUNTIF('Round 1 - HILLS'!H40,"="&amp;$H$3))+(COUNTIF('Round 1 - HILLS'!I40,"="&amp;$I$3))+(COUNTIF('Round 1 - HILLS'!J40,"="&amp;$J$3))+(COUNTIF('Round 1 - HILLS'!L40,"="&amp;$L$3))+(COUNTIF('Round 1 - HILLS'!M40,"="&amp;$M$3))+(COUNTIF('Round 1 - HILLS'!N40,"="&amp;$N$3))+(COUNTIF('Round 1 - HILLS'!O40,"="&amp;$O$3))+(COUNTIF('Round 1 - HILLS'!P40,"="&amp;$P$3))+(COUNTIF('Round 1 - HILLS'!Q40,"="&amp;$Q$3))+(COUNTIF('Round 1 - HILLS'!R40,"="&amp;$R$3))+(COUNTIF('Round 1 - HILLS'!S40,"="&amp;$S$3))+(COUNTIF('Round 1 - HILLS'!T40,"="&amp;$T$3))</f>
        <v>0</v>
      </c>
      <c r="F64" s="100">
        <f>SUM(COUNTIF('Round 1 - HILLS'!B40,"="&amp;$B$3+1))+(COUNTIF('Round 1 - HILLS'!C40,"="&amp;$C$3+1))+(COUNTIF('Round 1 - HILLS'!D40,"="&amp;$D$3+1))+(COUNTIF('Round 1 - HILLS'!E40,"="&amp;$E$3+1))+(COUNTIF('Round 1 - HILLS'!F40,"="&amp;$F$3+1))+(COUNTIF('Round 1 - HILLS'!G40,"="&amp;$G$3+1))+(COUNTIF('Round 1 - HILLS'!H40,"="&amp;$H$3+1))+(COUNTIF('Round 1 - HILLS'!I40,"="&amp;$I$3+1))+(COUNTIF('Round 1 - HILLS'!J40,"="&amp;$J$3+1))+(COUNTIF('Round 1 - HILLS'!L40,"="&amp;$L$3+1))+(COUNTIF('Round 1 - HILLS'!M40,"="&amp;$M$3+1))+(COUNTIF('Round 1 - HILLS'!N40,"="&amp;$N$3+1))+(COUNTIF('Round 1 - HILLS'!O40,"="&amp;$O$3+1))+(COUNTIF('Round 1 - HILLS'!P40,"="&amp;$P$3+1))+(COUNTIF('Round 1 - HILLS'!Q40,"="&amp;$Q$3+1))+(COUNTIF('Round 1 - HILLS'!R40,"="&amp;$R$3+1))+(COUNTIF('Round 1 - HILLS'!S40,"="&amp;$S$3+1))+(COUNTIF('Round 1 - HILLS'!T40,"="&amp;$T$3+1))</f>
        <v>0</v>
      </c>
      <c r="G64" s="100">
        <f>SUM(COUNTIF('Round 1 - HILLS'!B40,"="&amp;$B$3+2))+(COUNTIF('Round 1 - HILLS'!C40,"="&amp;$C$3+2))+(COUNTIF('Round 1 - HILLS'!D40,"="&amp;$D$3+2))+(COUNTIF('Round 1 - HILLS'!E40,"="&amp;$E$3+2))+(COUNTIF('Round 1 - HILLS'!F40,"="&amp;$F$3+2))+(COUNTIF('Round 1 - HILLS'!G40,"="&amp;$G$3+2))+(COUNTIF('Round 1 - HILLS'!H40,"="&amp;$H$3+2))+(COUNTIF('Round 1 - HILLS'!I40,"="&amp;$I$3+2))+(COUNTIF('Round 1 - HILLS'!J40,"="&amp;$J$3+2))+(COUNTIF('Round 1 - HILLS'!L40,"="&amp;$L$3+2))+(COUNTIF('Round 1 - HILLS'!M40,"="&amp;$M$3+2))+(COUNTIF('Round 1 - HILLS'!N40,"="&amp;$N$3+2))+(COUNTIF('Round 1 - HILLS'!O40,"="&amp;$O$3+2))+(COUNTIF('Round 1 - HILLS'!P40,"="&amp;$P$3+2))+(COUNTIF('Round 1 - HILLS'!Q40,"="&amp;$Q$3+2))+(COUNTIF('Round 1 - HILLS'!R40,"="&amp;$R$3+2))+(COUNTIF('Round 1 - HILLS'!S40,"="&amp;$S$3+2))+(COUNTIF('Round 1 - HILLS'!T40,"="&amp;$T$3+2))</f>
        <v>0</v>
      </c>
      <c r="H64" s="100">
        <f>SUM(COUNTIF('Round 1 - HILLS'!B40,"&gt;"&amp;$B$3+2.1))+(COUNTIF('Round 1 - HILLS'!C40,"&gt;"&amp;$C$3+2.1))+(COUNTIF('Round 1 - HILLS'!D40,"&gt;"&amp;$D$3+2.1))+(COUNTIF('Round 1 - HILLS'!E40,"&gt;"&amp;$E$3+2.1))+(COUNTIF('Round 1 - HILLS'!F40,"&gt;"&amp;$F$3+2.1))+(COUNTIF('Round 1 - HILLS'!G40,"&gt;"&amp;$G$3+2.1))+(COUNTIF('Round 1 - HILLS'!H40,"&gt;"&amp;$H$3+2.1))+(COUNTIF('Round 1 - HILLS'!I40,"&gt;"&amp;$I$3+2.1))+(COUNTIF('Round 1 - HILLS'!J40,"&gt;"&amp;$J$3+2.1))+(COUNTIF('Round 1 - HILLS'!L40,"&gt;"&amp;$L$3+2.1))+(COUNTIF('Round 1 - HILLS'!M40,"&gt;"&amp;$M$3+2.1))+(COUNTIF('Round 1 - HILLS'!N40,"&gt;"&amp;$N$3+2.1))+(COUNTIF('Round 1 - HILLS'!O40,"&gt;"&amp;$O$3+2.1))+(COUNTIF('Round 1 - HILLS'!P40,"&gt;"&amp;$P$3+2.1))+(COUNTIF('Round 1 - HILLS'!Q40,"&gt;"&amp;$Q$3+2.1))+(COUNTIF('Round 1 - HILLS'!R40,"&gt;"&amp;$R$3+2.1))+(COUNTIF('Round 1 - HILLS'!S40,"&gt;"&amp;$S$3+2.1))+(COUNTIF('Round 1 - HILLS'!T40,"&gt;"&amp;$T$3+2.1))</f>
        <v>0</v>
      </c>
      <c r="I64" s="77"/>
      <c r="J64" s="99">
        <f>SUM(COUNTIF('Round 2 - RIVER'!B40,"&lt;"&amp;$B$2-1.9))+(COUNTIF('Round 2 - RIVER'!C40,"&lt;"&amp;$C$2-1.9))+(COUNTIF('Round 2 - RIVER'!D40,"&lt;"&amp;$D$2-1.9))+(COUNTIF('Round 2 - RIVER'!E40,"&lt;"&amp;$E$2-1.9))+(COUNTIF('Round 2 - RIVER'!F40,"&lt;"&amp;$F$2-1.9))+(COUNTIF('Round 2 - RIVER'!G40,"&lt;"&amp;$G$2-1.9))+(COUNTIF('Round 2 - RIVER'!H40,"&lt;"&amp;$H$2-1.9))+(COUNTIF('Round 2 - RIVER'!I40,"&lt;"&amp;$I$2-1.9))+(COUNTIF('Round 2 - RIVER'!J40,"&lt;"&amp;$J$2-1.9))+(COUNTIF('Round 2 - RIVER'!L40,"&lt;"&amp;$L$2-1.9))+(COUNTIF('Round 2 - RIVER'!M40,"&lt;"&amp;$M$2-1.9))+(COUNTIF('Round 2 - RIVER'!N40,"&lt;"&amp;$N$2-1.9))+(COUNTIF('Round 2 - RIVER'!O40,"&lt;"&amp;$O$2-1.9))+(COUNTIF('Round 2 - RIVER'!P40,"&lt;"&amp;$P$2-1.9))+(COUNTIF('Round 2 - RIVER'!Q40,"&lt;"&amp;$Q$2-1.9))+(COUNTIF('Round 2 - RIVER'!R40,"&lt;"&amp;$R$2-1.9))+(COUNTIF('Round 2 - RIVER'!S40,"&lt;"&amp;$S$2-1.9))+(COUNTIF('Round 2 - RIVER'!T40,"&lt;"&amp;$T$2-1.9))</f>
        <v>0</v>
      </c>
      <c r="K64" s="100">
        <f>SUM(COUNTIF('Round 2 - RIVER'!B40,"="&amp;$B$2-1))+(COUNTIF('Round 2 - RIVER'!C40,"="&amp;$C$2-1))+(COUNTIF('Round 2 - RIVER'!D40,"="&amp;$D$2-1))+(COUNTIF('Round 2 - RIVER'!E40,"="&amp;$E$2-1))+(COUNTIF('Round 2 - RIVER'!F40,"="&amp;$F$2-1))+(COUNTIF('Round 2 - RIVER'!G40,"="&amp;$G$2-1))+(COUNTIF('Round 2 - RIVER'!H40,"="&amp;$H$2-1))+(COUNTIF('Round 2 - RIVER'!I40,"="&amp;$I$2-1))+(COUNTIF('Round 2 - RIVER'!J40,"="&amp;$J$2-1))+(COUNTIF('Round 2 - RIVER'!L40,"="&amp;$L$2-1))+(COUNTIF('Round 2 - RIVER'!M40,"="&amp;$M$2-1))+(COUNTIF('Round 2 - RIVER'!N40,"="&amp;$N$2-1))+(COUNTIF('Round 2 - RIVER'!O40,"="&amp;$O$2-1))+(COUNTIF('Round 2 - RIVER'!P40,"="&amp;$P$2-1))+(COUNTIF('Round 2 - RIVER'!Q40,"="&amp;$Q$2-1))+(COUNTIF('Round 2 - RIVER'!R40,"="&amp;$R$2-1))+(COUNTIF('Round 2 - RIVER'!S40,"="&amp;$S$2-1))+(COUNTIF('Round 2 - RIVER'!T40,"="&amp;$T$2-1))</f>
        <v>0</v>
      </c>
      <c r="L64" s="100">
        <f>SUM(COUNTIF('Round 2 - RIVER'!B40,"="&amp;$B$2))+(COUNTIF('Round 2 - RIVER'!C40,"="&amp;$C$2))+(COUNTIF('Round 2 - RIVER'!D40,"="&amp;$D$2))+(COUNTIF('Round 2 - RIVER'!E40,"="&amp;$E$2))+(COUNTIF('Round 2 - RIVER'!F40,"="&amp;$F$2))+(COUNTIF('Round 2 - RIVER'!G40,"="&amp;$G$2))+(COUNTIF('Round 2 - RIVER'!H40,"="&amp;$H$2))+(COUNTIF('Round 2 - RIVER'!I40,"="&amp;$I$2))+(COUNTIF('Round 2 - RIVER'!J40,"="&amp;$J$2))+(COUNTIF('Round 2 - RIVER'!L40,"="&amp;$L$2))+(COUNTIF('Round 2 - RIVER'!M40,"="&amp;$M$2))+(COUNTIF('Round 2 - RIVER'!N40,"="&amp;$N$2))+(COUNTIF('Round 2 - RIVER'!O40,"="&amp;$O$2))+(COUNTIF('Round 2 - RIVER'!P40,"="&amp;$P$2))+(COUNTIF('Round 2 - RIVER'!Q40,"="&amp;$Q$2))+(COUNTIF('Round 2 - RIVER'!R40,"="&amp;$R$2))+(COUNTIF('Round 2 - RIVER'!S40,"="&amp;$S$2))+(COUNTIF('Round 2 - RIVER'!T40,"="&amp;$T$2))</f>
        <v>0</v>
      </c>
      <c r="M64" s="100">
        <f>SUM(COUNTIF('Round 2 - RIVER'!B40,"="&amp;$B$2+1))+(COUNTIF('Round 2 - RIVER'!C40,"="&amp;$C$2+1))+(COUNTIF('Round 2 - RIVER'!D40,"="&amp;$D$2+1))+(COUNTIF('Round 2 - RIVER'!E40,"="&amp;$E$2+1))+(COUNTIF('Round 2 - RIVER'!F40,"="&amp;$F$2+1))+(COUNTIF('Round 2 - RIVER'!G40,"="&amp;$G$2+1))+(COUNTIF('Round 2 - RIVER'!H40,"="&amp;$H$2+1))+(COUNTIF('Round 2 - RIVER'!I40,"="&amp;$I$2+1))+(COUNTIF('Round 2 - RIVER'!J40,"="&amp;$J$2+1))+(COUNTIF('Round 2 - RIVER'!L40,"="&amp;$L$2+1))+(COUNTIF('Round 2 - RIVER'!M40,"="&amp;$M$2+1))+(COUNTIF('Round 2 - RIVER'!N40,"="&amp;$N$2+1))+(COUNTIF('Round 2 - RIVER'!O40,"="&amp;$O$2+1))+(COUNTIF('Round 2 - RIVER'!P40,"="&amp;$P$2+1))+(COUNTIF('Round 2 - RIVER'!Q40,"="&amp;$Q$2+1))+(COUNTIF('Round 2 - RIVER'!R40,"="&amp;$R$2+1))+(COUNTIF('Round 2 - RIVER'!S40,"="&amp;$S$2+1))+(COUNTIF('Round 2 - RIVER'!T40,"="&amp;$T$2+1))</f>
        <v>0</v>
      </c>
      <c r="N64" s="100">
        <f>SUM(COUNTIF('Round 2 - RIVER'!B40,"="&amp;$B$2+2))+(COUNTIF('Round 2 - RIVER'!C40,"="&amp;$C$2+2))+(COUNTIF('Round 2 - RIVER'!D40,"="&amp;$D$2+2))+(COUNTIF('Round 2 - RIVER'!E40,"="&amp;$E$2+2))+(COUNTIF('Round 2 - RIVER'!F40,"="&amp;$F$2+2))+(COUNTIF('Round 2 - RIVER'!G40,"="&amp;$G$2+2))+(COUNTIF('Round 2 - RIVER'!H40,"="&amp;$H$2+2))+(COUNTIF('Round 2 - RIVER'!I40,"="&amp;$I$2+2))+(COUNTIF('Round 2 - RIVER'!J40,"="&amp;$J$2+2))+(COUNTIF('Round 2 - RIVER'!L40,"="&amp;$L$2+2))+(COUNTIF('Round 2 - RIVER'!M40,"="&amp;$M$2+2))+(COUNTIF('Round 2 - RIVER'!N40,"="&amp;$N$2+2))+(COUNTIF('Round 2 - RIVER'!O40,"="&amp;$O$2+2))+(COUNTIF('Round 2 - RIVER'!P40,"="&amp;$P$2+2))+(COUNTIF('Round 2 - RIVER'!Q40,"="&amp;$Q$2+2))+(COUNTIF('Round 2 - RIVER'!R40,"="&amp;$R$2+2))+(COUNTIF('Round 2 - RIVER'!S40,"="&amp;$S$2+2))+(COUNTIF('Round 2 - RIVER'!T40,"="&amp;$T$2+2))</f>
        <v>0</v>
      </c>
      <c r="O64" s="100">
        <f>SUM(COUNTIF('Round 2 - RIVER'!B40,"&gt;"&amp;$B$2+2.1))+(COUNTIF('Round 2 - RIVER'!C40,"&gt;"&amp;$C$2+2.1))+(COUNTIF('Round 2 - RIVER'!D40,"&gt;"&amp;$D$2+2.1))+(COUNTIF('Round 2 - RIVER'!E40,"&gt;"&amp;$E$2+2.1))+(COUNTIF('Round 2 - RIVER'!F40,"&gt;"&amp;$F$2+2.1))+(COUNTIF('Round 2 - RIVER'!G40,"&gt;"&amp;$G$2+2.1))+(COUNTIF('Round 2 - RIVER'!H40,"&gt;"&amp;$H$2+2.1))+(COUNTIF('Round 2 - RIVER'!I40,"&gt;"&amp;$I$2+2.1))+(COUNTIF('Round 2 - RIVER'!J40,"&gt;"&amp;$J$2+2.1))+(COUNTIF('Round 2 - RIVER'!L40,"&gt;"&amp;$L$2+2.1))+(COUNTIF('Round 2 - RIVER'!M40,"&gt;"&amp;$M$2+2.1))+(COUNTIF('Round 2 - RIVER'!N40,"&gt;"&amp;$N$2+2.1))+(COUNTIF('Round 2 - RIVER'!O40,"&gt;"&amp;$O$2+2.1))+(COUNTIF('Round 2 - RIVER'!P40,"&gt;"&amp;$P$2+2.1))+(COUNTIF('Round 2 - RIVER'!Q40,"&gt;"&amp;$Q$2+2.1))+(COUNTIF('Round 2 - RIVER'!R40,"&gt;"&amp;$R$2+2.1))+(COUNTIF('Round 2 - RIVER'!S40,"&gt;"&amp;$S$2+2.1))+(COUNTIF('Round 2 - RIVER'!T40,"&gt;"&amp;$T$2+2.1))</f>
        <v>0</v>
      </c>
      <c r="Q64" s="92"/>
      <c r="R64" s="93"/>
      <c r="S64" s="93"/>
      <c r="T64" s="93"/>
      <c r="U64" s="93"/>
      <c r="V64" s="93"/>
      <c r="X64" s="92">
        <f>SUM(C64,J64,Q64)</f>
        <v>0</v>
      </c>
      <c r="Y64" s="93">
        <f t="shared" ref="Y64:AC68" si="52">SUM(D64,K64,R64)</f>
        <v>0</v>
      </c>
      <c r="Z64" s="93">
        <f t="shared" si="52"/>
        <v>0</v>
      </c>
      <c r="AA64" s="93">
        <f t="shared" si="52"/>
        <v>0</v>
      </c>
      <c r="AB64" s="93">
        <f t="shared" si="52"/>
        <v>0</v>
      </c>
      <c r="AC64" s="93">
        <f>SUM(H64,O64,V64)</f>
        <v>0</v>
      </c>
    </row>
    <row r="65" spans="1:29" x14ac:dyDescent="0.2">
      <c r="A65" s="35" t="str">
        <f>'Players by Team'!A19</f>
        <v>Tiara Pimentel</v>
      </c>
      <c r="B65" s="95"/>
      <c r="C65" s="105">
        <f>SUM(COUNTIF('Round 1 - HILLS'!B41,"&lt;"&amp;$B$3-1.9))+(COUNTIF('Round 1 - HILLS'!C41,"&lt;"&amp;$C$3-1.9))+(COUNTIF('Round 1 - HILLS'!D41,"&lt;"&amp;$D$3-1.9))+(COUNTIF('Round 1 - HILLS'!E41,"&lt;"&amp;$E$3-1.9))+(COUNTIF('Round 1 - HILLS'!F41,"&lt;"&amp;$F$3-1.9))+(COUNTIF('Round 1 - HILLS'!G41,"&lt;"&amp;$G$3-1.9))+(COUNTIF('Round 1 - HILLS'!H41,"&lt;"&amp;$H$3-1.9))+(COUNTIF('Round 1 - HILLS'!I41,"&lt;"&amp;$I$3-1.9))+(COUNTIF('Round 1 - HILLS'!J41,"&lt;"&amp;$J$3-1.9))+(COUNTIF('Round 1 - HILLS'!L41,"&lt;"&amp;$L$3-1.9))+(COUNTIF('Round 1 - HILLS'!M41,"&lt;"&amp;$M$3-1.9))+(COUNTIF('Round 1 - HILLS'!N41,"&lt;"&amp;$N$3-1.9))+(COUNTIF('Round 1 - HILLS'!O41,"&lt;"&amp;$O$3-1.9))+(COUNTIF('Round 1 - HILLS'!P41,"&lt;"&amp;$P$3-1.9))+(COUNTIF('Round 1 - HILLS'!Q41,"&lt;"&amp;$Q$3-1.9))+(COUNTIF('Round 1 - HILLS'!R41,"&lt;"&amp;$R$3-1.9))+(COUNTIF('Round 1 - HILLS'!S41,"&lt;"&amp;$S$3-1.9))+(COUNTIF('Round 1 - HILLS'!T41,"&lt;"&amp;$T$3-1.9))</f>
        <v>0</v>
      </c>
      <c r="D65" s="106">
        <f>SUM(COUNTIF('Round 1 - HILLS'!B41,"="&amp;$B$3-1))+(COUNTIF('Round 1 - HILLS'!C41,"="&amp;$C$3-1))+(COUNTIF('Round 1 - HILLS'!D41,"="&amp;$D$3-1))+(COUNTIF('Round 1 - HILLS'!E41,"="&amp;$E$3-1))+(COUNTIF('Round 1 - HILLS'!F41,"="&amp;$F$3-1))+(COUNTIF('Round 1 - HILLS'!G41,"="&amp;$G$3-1))+(COUNTIF('Round 1 - HILLS'!H41,"="&amp;$H$3-1))+(COUNTIF('Round 1 - HILLS'!I41,"="&amp;$I$3-1))+(COUNTIF('Round 1 - HILLS'!J41,"="&amp;$J$3-1))+(COUNTIF('Round 1 - HILLS'!L41,"="&amp;$L$3-1))+(COUNTIF('Round 1 - HILLS'!M41,"="&amp;$M$3-1))+(COUNTIF('Round 1 - HILLS'!N41,"="&amp;$N$3-1))+(COUNTIF('Round 1 - HILLS'!O41,"="&amp;$O$3-1))+(COUNTIF('Round 1 - HILLS'!P41,"="&amp;$P$3-1))+(COUNTIF('Round 1 - HILLS'!Q41,"="&amp;$Q$3-1))+(COUNTIF('Round 1 - HILLS'!R41,"="&amp;$R$3-1))+(COUNTIF('Round 1 - HILLS'!S41,"="&amp;$S$3-1))+(COUNTIF('Round 1 - HILLS'!T41,"="&amp;$T$3-1))</f>
        <v>0</v>
      </c>
      <c r="E65" s="106">
        <f>SUM(COUNTIF('Round 1 - HILLS'!B41,"="&amp;$B$3))+(COUNTIF('Round 1 - HILLS'!C41,"="&amp;$C$3))+(COUNTIF('Round 1 - HILLS'!D41,"="&amp;$D$3))+(COUNTIF('Round 1 - HILLS'!E41,"="&amp;$E$3))+(COUNTIF('Round 1 - HILLS'!F41,"="&amp;$F$3))+(COUNTIF('Round 1 - HILLS'!G41,"="&amp;$G$3))+(COUNTIF('Round 1 - HILLS'!H41,"="&amp;$H$3))+(COUNTIF('Round 1 - HILLS'!I41,"="&amp;$I$3))+(COUNTIF('Round 1 - HILLS'!J41,"="&amp;$J$3))+(COUNTIF('Round 1 - HILLS'!L41,"="&amp;$L$3))+(COUNTIF('Round 1 - HILLS'!M41,"="&amp;$M$3))+(COUNTIF('Round 1 - HILLS'!N41,"="&amp;$N$3))+(COUNTIF('Round 1 - HILLS'!O41,"="&amp;$O$3))+(COUNTIF('Round 1 - HILLS'!P41,"="&amp;$P$3))+(COUNTIF('Round 1 - HILLS'!Q41,"="&amp;$Q$3))+(COUNTIF('Round 1 - HILLS'!R41,"="&amp;$R$3))+(COUNTIF('Round 1 - HILLS'!S41,"="&amp;$S$3))+(COUNTIF('Round 1 - HILLS'!T41,"="&amp;$T$3))</f>
        <v>0</v>
      </c>
      <c r="F65" s="106">
        <f>SUM(COUNTIF('Round 1 - HILLS'!B41,"="&amp;$B$3+1))+(COUNTIF('Round 1 - HILLS'!C41,"="&amp;$C$3+1))+(COUNTIF('Round 1 - HILLS'!D41,"="&amp;$D$3+1))+(COUNTIF('Round 1 - HILLS'!E41,"="&amp;$E$3+1))+(COUNTIF('Round 1 - HILLS'!F41,"="&amp;$F$3+1))+(COUNTIF('Round 1 - HILLS'!G41,"="&amp;$G$3+1))+(COUNTIF('Round 1 - HILLS'!H41,"="&amp;$H$3+1))+(COUNTIF('Round 1 - HILLS'!I41,"="&amp;$I$3+1))+(COUNTIF('Round 1 - HILLS'!J41,"="&amp;$J$3+1))+(COUNTIF('Round 1 - HILLS'!L41,"="&amp;$L$3+1))+(COUNTIF('Round 1 - HILLS'!M41,"="&amp;$M$3+1))+(COUNTIF('Round 1 - HILLS'!N41,"="&amp;$N$3+1))+(COUNTIF('Round 1 - HILLS'!O41,"="&amp;$O$3+1))+(COUNTIF('Round 1 - HILLS'!P41,"="&amp;$P$3+1))+(COUNTIF('Round 1 - HILLS'!Q41,"="&amp;$Q$3+1))+(COUNTIF('Round 1 - HILLS'!R41,"="&amp;$R$3+1))+(COUNTIF('Round 1 - HILLS'!S41,"="&amp;$S$3+1))+(COUNTIF('Round 1 - HILLS'!T41,"="&amp;$T$3+1))</f>
        <v>0</v>
      </c>
      <c r="G65" s="106">
        <f>SUM(COUNTIF('Round 1 - HILLS'!B41,"="&amp;$B$3+2))+(COUNTIF('Round 1 - HILLS'!C41,"="&amp;$C$3+2))+(COUNTIF('Round 1 - HILLS'!D41,"="&amp;$D$3+2))+(COUNTIF('Round 1 - HILLS'!E41,"="&amp;$E$3+2))+(COUNTIF('Round 1 - HILLS'!F41,"="&amp;$F$3+2))+(COUNTIF('Round 1 - HILLS'!G41,"="&amp;$G$3+2))+(COUNTIF('Round 1 - HILLS'!H41,"="&amp;$H$3+2))+(COUNTIF('Round 1 - HILLS'!I41,"="&amp;$I$3+2))+(COUNTIF('Round 1 - HILLS'!J41,"="&amp;$J$3+2))+(COUNTIF('Round 1 - HILLS'!L41,"="&amp;$L$3+2))+(COUNTIF('Round 1 - HILLS'!M41,"="&amp;$M$3+2))+(COUNTIF('Round 1 - HILLS'!N41,"="&amp;$N$3+2))+(COUNTIF('Round 1 - HILLS'!O41,"="&amp;$O$3+2))+(COUNTIF('Round 1 - HILLS'!P41,"="&amp;$P$3+2))+(COUNTIF('Round 1 - HILLS'!Q41,"="&amp;$Q$3+2))+(COUNTIF('Round 1 - HILLS'!R41,"="&amp;$R$3+2))+(COUNTIF('Round 1 - HILLS'!S41,"="&amp;$S$3+2))+(COUNTIF('Round 1 - HILLS'!T41,"="&amp;$T$3+2))</f>
        <v>0</v>
      </c>
      <c r="H65" s="106">
        <f>SUM(COUNTIF('Round 1 - HILLS'!B41,"&gt;"&amp;$B$3+2.1))+(COUNTIF('Round 1 - HILLS'!C41,"&gt;"&amp;$C$3+2.1))+(COUNTIF('Round 1 - HILLS'!D41,"&gt;"&amp;$D$3+2.1))+(COUNTIF('Round 1 - HILLS'!E41,"&gt;"&amp;$E$3+2.1))+(COUNTIF('Round 1 - HILLS'!F41,"&gt;"&amp;$F$3+2.1))+(COUNTIF('Round 1 - HILLS'!G41,"&gt;"&amp;$G$3+2.1))+(COUNTIF('Round 1 - HILLS'!H41,"&gt;"&amp;$H$3+2.1))+(COUNTIF('Round 1 - HILLS'!I41,"&gt;"&amp;$I$3+2.1))+(COUNTIF('Round 1 - HILLS'!J41,"&gt;"&amp;$J$3+2.1))+(COUNTIF('Round 1 - HILLS'!L41,"&gt;"&amp;$L$3+2.1))+(COUNTIF('Round 1 - HILLS'!M41,"&gt;"&amp;$M$3+2.1))+(COUNTIF('Round 1 - HILLS'!N41,"&gt;"&amp;$N$3+2.1))+(COUNTIF('Round 1 - HILLS'!O41,"&gt;"&amp;$O$3+2.1))+(COUNTIF('Round 1 - HILLS'!P41,"&gt;"&amp;$P$3+2.1))+(COUNTIF('Round 1 - HILLS'!Q41,"&gt;"&amp;$Q$3+2.1))+(COUNTIF('Round 1 - HILLS'!R41,"&gt;"&amp;$R$3+2.1))+(COUNTIF('Round 1 - HILLS'!S41,"&gt;"&amp;$S$3+2.1))+(COUNTIF('Round 1 - HILLS'!T41,"&gt;"&amp;$T$3+2.1))</f>
        <v>0</v>
      </c>
      <c r="I65" s="77"/>
      <c r="J65" s="105">
        <f>SUM(COUNTIF('Round 2 - RIVER'!B41,"&lt;"&amp;$B$2-1.9))+(COUNTIF('Round 2 - RIVER'!C41,"&lt;"&amp;$C$2-1.9))+(COUNTIF('Round 2 - RIVER'!D41,"&lt;"&amp;$D$2-1.9))+(COUNTIF('Round 2 - RIVER'!E41,"&lt;"&amp;$E$2-1.9))+(COUNTIF('Round 2 - RIVER'!F41,"&lt;"&amp;$F$2-1.9))+(COUNTIF('Round 2 - RIVER'!G41,"&lt;"&amp;$G$2-1.9))+(COUNTIF('Round 2 - RIVER'!H41,"&lt;"&amp;$H$2-1.9))+(COUNTIF('Round 2 - RIVER'!I41,"&lt;"&amp;$I$2-1.9))+(COUNTIF('Round 2 - RIVER'!J41,"&lt;"&amp;$J$2-1.9))+(COUNTIF('Round 2 - RIVER'!L41,"&lt;"&amp;$L$2-1.9))+(COUNTIF('Round 2 - RIVER'!M41,"&lt;"&amp;$M$2-1.9))+(COUNTIF('Round 2 - RIVER'!N41,"&lt;"&amp;$N$2-1.9))+(COUNTIF('Round 2 - RIVER'!O41,"&lt;"&amp;$O$2-1.9))+(COUNTIF('Round 2 - RIVER'!P41,"&lt;"&amp;$P$2-1.9))+(COUNTIF('Round 2 - RIVER'!Q41,"&lt;"&amp;$Q$2-1.9))+(COUNTIF('Round 2 - RIVER'!R41,"&lt;"&amp;$R$2-1.9))+(COUNTIF('Round 2 - RIVER'!S41,"&lt;"&amp;$S$2-1.9))+(COUNTIF('Round 2 - RIVER'!T41,"&lt;"&amp;$T$2-1.9))</f>
        <v>0</v>
      </c>
      <c r="K65" s="106">
        <f>SUM(COUNTIF('Round 2 - RIVER'!B41,"="&amp;$B$2-1))+(COUNTIF('Round 2 - RIVER'!C41,"="&amp;$C$2-1))+(COUNTIF('Round 2 - RIVER'!D41,"="&amp;$D$2-1))+(COUNTIF('Round 2 - RIVER'!E41,"="&amp;$E$2-1))+(COUNTIF('Round 2 - RIVER'!F41,"="&amp;$F$2-1))+(COUNTIF('Round 2 - RIVER'!G41,"="&amp;$G$2-1))+(COUNTIF('Round 2 - RIVER'!H41,"="&amp;$H$2-1))+(COUNTIF('Round 2 - RIVER'!I41,"="&amp;$I$2-1))+(COUNTIF('Round 2 - RIVER'!J41,"="&amp;$J$2-1))+(COUNTIF('Round 2 - RIVER'!L41,"="&amp;$L$2-1))+(COUNTIF('Round 2 - RIVER'!M41,"="&amp;$M$2-1))+(COUNTIF('Round 2 - RIVER'!N41,"="&amp;$N$2-1))+(COUNTIF('Round 2 - RIVER'!O41,"="&amp;$O$2-1))+(COUNTIF('Round 2 - RIVER'!P41,"="&amp;$P$2-1))+(COUNTIF('Round 2 - RIVER'!Q41,"="&amp;$Q$2-1))+(COUNTIF('Round 2 - RIVER'!R41,"="&amp;$R$2-1))+(COUNTIF('Round 2 - RIVER'!S41,"="&amp;$S$2-1))+(COUNTIF('Round 2 - RIVER'!T41,"="&amp;$T$2-1))</f>
        <v>0</v>
      </c>
      <c r="L65" s="106">
        <f>SUM(COUNTIF('Round 2 - RIVER'!B41,"="&amp;$B$2))+(COUNTIF('Round 2 - RIVER'!C41,"="&amp;$C$2))+(COUNTIF('Round 2 - RIVER'!D41,"="&amp;$D$2))+(COUNTIF('Round 2 - RIVER'!E41,"="&amp;$E$2))+(COUNTIF('Round 2 - RIVER'!F41,"="&amp;$F$2))+(COUNTIF('Round 2 - RIVER'!G41,"="&amp;$G$2))+(COUNTIF('Round 2 - RIVER'!H41,"="&amp;$H$2))+(COUNTIF('Round 2 - RIVER'!I41,"="&amp;$I$2))+(COUNTIF('Round 2 - RIVER'!J41,"="&amp;$J$2))+(COUNTIF('Round 2 - RIVER'!L41,"="&amp;$L$2))+(COUNTIF('Round 2 - RIVER'!M41,"="&amp;$M$2))+(COUNTIF('Round 2 - RIVER'!N41,"="&amp;$N$2))+(COUNTIF('Round 2 - RIVER'!O41,"="&amp;$O$2))+(COUNTIF('Round 2 - RIVER'!P41,"="&amp;$P$2))+(COUNTIF('Round 2 - RIVER'!Q41,"="&amp;$Q$2))+(COUNTIF('Round 2 - RIVER'!R41,"="&amp;$R$2))+(COUNTIF('Round 2 - RIVER'!S41,"="&amp;$S$2))+(COUNTIF('Round 2 - RIVER'!T41,"="&amp;$T$2))</f>
        <v>0</v>
      </c>
      <c r="M65" s="106">
        <f>SUM(COUNTIF('Round 2 - RIVER'!B41,"="&amp;$B$2+1))+(COUNTIF('Round 2 - RIVER'!C41,"="&amp;$C$2+1))+(COUNTIF('Round 2 - RIVER'!D41,"="&amp;$D$2+1))+(COUNTIF('Round 2 - RIVER'!E41,"="&amp;$E$2+1))+(COUNTIF('Round 2 - RIVER'!F41,"="&amp;$F$2+1))+(COUNTIF('Round 2 - RIVER'!G41,"="&amp;$G$2+1))+(COUNTIF('Round 2 - RIVER'!H41,"="&amp;$H$2+1))+(COUNTIF('Round 2 - RIVER'!I41,"="&amp;$I$2+1))+(COUNTIF('Round 2 - RIVER'!J41,"="&amp;$J$2+1))+(COUNTIF('Round 2 - RIVER'!L41,"="&amp;$L$2+1))+(COUNTIF('Round 2 - RIVER'!M41,"="&amp;$M$2+1))+(COUNTIF('Round 2 - RIVER'!N41,"="&amp;$N$2+1))+(COUNTIF('Round 2 - RIVER'!O41,"="&amp;$O$2+1))+(COUNTIF('Round 2 - RIVER'!P41,"="&amp;$P$2+1))+(COUNTIF('Round 2 - RIVER'!Q41,"="&amp;$Q$2+1))+(COUNTIF('Round 2 - RIVER'!R41,"="&amp;$R$2+1))+(COUNTIF('Round 2 - RIVER'!S41,"="&amp;$S$2+1))+(COUNTIF('Round 2 - RIVER'!T41,"="&amp;$T$2+1))</f>
        <v>0</v>
      </c>
      <c r="N65" s="106">
        <f>SUM(COUNTIF('Round 2 - RIVER'!B41,"="&amp;$B$2+2))+(COUNTIF('Round 2 - RIVER'!C41,"="&amp;$C$2+2))+(COUNTIF('Round 2 - RIVER'!D41,"="&amp;$D$2+2))+(COUNTIF('Round 2 - RIVER'!E41,"="&amp;$E$2+2))+(COUNTIF('Round 2 - RIVER'!F41,"="&amp;$F$2+2))+(COUNTIF('Round 2 - RIVER'!G41,"="&amp;$G$2+2))+(COUNTIF('Round 2 - RIVER'!H41,"="&amp;$H$2+2))+(COUNTIF('Round 2 - RIVER'!I41,"="&amp;$I$2+2))+(COUNTIF('Round 2 - RIVER'!J41,"="&amp;$J$2+2))+(COUNTIF('Round 2 - RIVER'!L41,"="&amp;$L$2+2))+(COUNTIF('Round 2 - RIVER'!M41,"="&amp;$M$2+2))+(COUNTIF('Round 2 - RIVER'!N41,"="&amp;$N$2+2))+(COUNTIF('Round 2 - RIVER'!O41,"="&amp;$O$2+2))+(COUNTIF('Round 2 - RIVER'!P41,"="&amp;$P$2+2))+(COUNTIF('Round 2 - RIVER'!Q41,"="&amp;$Q$2+2))+(COUNTIF('Round 2 - RIVER'!R41,"="&amp;$R$2+2))+(COUNTIF('Round 2 - RIVER'!S41,"="&amp;$S$2+2))+(COUNTIF('Round 2 - RIVER'!T41,"="&amp;$T$2+2))</f>
        <v>0</v>
      </c>
      <c r="O65" s="106">
        <f>SUM(COUNTIF('Round 2 - RIVER'!B41,"&gt;"&amp;$B$2+2.1))+(COUNTIF('Round 2 - RIVER'!C41,"&gt;"&amp;$C$2+2.1))+(COUNTIF('Round 2 - RIVER'!D41,"&gt;"&amp;$D$2+2.1))+(COUNTIF('Round 2 - RIVER'!E41,"&gt;"&amp;$E$2+2.1))+(COUNTIF('Round 2 - RIVER'!F41,"&gt;"&amp;$F$2+2.1))+(COUNTIF('Round 2 - RIVER'!G41,"&gt;"&amp;$G$2+2.1))+(COUNTIF('Round 2 - RIVER'!H41,"&gt;"&amp;$H$2+2.1))+(COUNTIF('Round 2 - RIVER'!I41,"&gt;"&amp;$I$2+2.1))+(COUNTIF('Round 2 - RIVER'!J41,"&gt;"&amp;$J$2+2.1))+(COUNTIF('Round 2 - RIVER'!L41,"&gt;"&amp;$L$2+2.1))+(COUNTIF('Round 2 - RIVER'!M41,"&gt;"&amp;$M$2+2.1))+(COUNTIF('Round 2 - RIVER'!N41,"&gt;"&amp;$N$2+2.1))+(COUNTIF('Round 2 - RIVER'!O41,"&gt;"&amp;$O$2+2.1))+(COUNTIF('Round 2 - RIVER'!P41,"&gt;"&amp;$P$2+2.1))+(COUNTIF('Round 2 - RIVER'!Q41,"&gt;"&amp;$Q$2+2.1))+(COUNTIF('Round 2 - RIVER'!R41,"&gt;"&amp;$R$2+2.1))+(COUNTIF('Round 2 - RIVER'!S41,"&gt;"&amp;$S$2+2.1))+(COUNTIF('Round 2 - RIVER'!T41,"&gt;"&amp;$T$2+2.1))</f>
        <v>0</v>
      </c>
      <c r="Q65" s="94"/>
      <c r="R65" s="94"/>
      <c r="S65" s="94"/>
      <c r="T65" s="94"/>
      <c r="U65" s="94"/>
      <c r="V65" s="94"/>
      <c r="X65" s="99">
        <f t="shared" ref="X65:X68" si="53">SUM(C65,J65,Q65)</f>
        <v>0</v>
      </c>
      <c r="Y65" s="100">
        <f t="shared" si="52"/>
        <v>0</v>
      </c>
      <c r="Z65" s="100">
        <f t="shared" si="52"/>
        <v>0</v>
      </c>
      <c r="AA65" s="100">
        <f t="shared" si="52"/>
        <v>0</v>
      </c>
      <c r="AB65" s="100">
        <f t="shared" si="52"/>
        <v>0</v>
      </c>
      <c r="AC65" s="100">
        <f t="shared" si="52"/>
        <v>0</v>
      </c>
    </row>
    <row r="66" spans="1:29" x14ac:dyDescent="0.2">
      <c r="A66" s="35" t="str">
        <f>'Players by Team'!A20</f>
        <v>Olivia Santiago</v>
      </c>
      <c r="B66" s="95"/>
      <c r="C66" s="99">
        <f>SUM(COUNTIF('Round 1 - HILLS'!B42,"&lt;"&amp;$B$3-1.9))+(COUNTIF('Round 1 - HILLS'!C42,"&lt;"&amp;$C$3-1.9))+(COUNTIF('Round 1 - HILLS'!D42,"&lt;"&amp;$D$3-1.9))+(COUNTIF('Round 1 - HILLS'!E42,"&lt;"&amp;$E$3-1.9))+(COUNTIF('Round 1 - HILLS'!F42,"&lt;"&amp;$F$3-1.9))+(COUNTIF('Round 1 - HILLS'!G42,"&lt;"&amp;$G$3-1.9))+(COUNTIF('Round 1 - HILLS'!H42,"&lt;"&amp;$H$3-1.9))+(COUNTIF('Round 1 - HILLS'!I42,"&lt;"&amp;$I$3-1.9))+(COUNTIF('Round 1 - HILLS'!J42,"&lt;"&amp;$J$3-1.9))+(COUNTIF('Round 1 - HILLS'!L42,"&lt;"&amp;$L$3-1.9))+(COUNTIF('Round 1 - HILLS'!M42,"&lt;"&amp;$M$3-1.9))+(COUNTIF('Round 1 - HILLS'!N42,"&lt;"&amp;$N$3-1.9))+(COUNTIF('Round 1 - HILLS'!O42,"&lt;"&amp;$O$3-1.9))+(COUNTIF('Round 1 - HILLS'!P42,"&lt;"&amp;$P$3-1.9))+(COUNTIF('Round 1 - HILLS'!Q42,"&lt;"&amp;$Q$3-1.9))+(COUNTIF('Round 1 - HILLS'!R42,"&lt;"&amp;$R$3-1.9))+(COUNTIF('Round 1 - HILLS'!S42,"&lt;"&amp;$S$3-1.9))+(COUNTIF('Round 1 - HILLS'!T42,"&lt;"&amp;$T$3-1.9))</f>
        <v>0</v>
      </c>
      <c r="D66" s="100">
        <f>SUM(COUNTIF('Round 1 - HILLS'!B42,"="&amp;$B$3-1))+(COUNTIF('Round 1 - HILLS'!C42,"="&amp;$C$3-1))+(COUNTIF('Round 1 - HILLS'!D42,"="&amp;$D$3-1))+(COUNTIF('Round 1 - HILLS'!E42,"="&amp;$E$3-1))+(COUNTIF('Round 1 - HILLS'!F42,"="&amp;$F$3-1))+(COUNTIF('Round 1 - HILLS'!G42,"="&amp;$G$3-1))+(COUNTIF('Round 1 - HILLS'!H42,"="&amp;$H$3-1))+(COUNTIF('Round 1 - HILLS'!I42,"="&amp;$I$3-1))+(COUNTIF('Round 1 - HILLS'!J42,"="&amp;$J$3-1))+(COUNTIF('Round 1 - HILLS'!L42,"="&amp;$L$3-1))+(COUNTIF('Round 1 - HILLS'!M42,"="&amp;$M$3-1))+(COUNTIF('Round 1 - HILLS'!N42,"="&amp;$N$3-1))+(COUNTIF('Round 1 - HILLS'!O42,"="&amp;$O$3-1))+(COUNTIF('Round 1 - HILLS'!P42,"="&amp;$P$3-1))+(COUNTIF('Round 1 - HILLS'!Q42,"="&amp;$Q$3-1))+(COUNTIF('Round 1 - HILLS'!R42,"="&amp;$R$3-1))+(COUNTIF('Round 1 - HILLS'!S42,"="&amp;$S$3-1))+(COUNTIF('Round 1 - HILLS'!T42,"="&amp;$T$3-1))</f>
        <v>0</v>
      </c>
      <c r="E66" s="100">
        <f>SUM(COUNTIF('Round 1 - HILLS'!B42,"="&amp;$B$3))+(COUNTIF('Round 1 - HILLS'!C42,"="&amp;$C$3))+(COUNTIF('Round 1 - HILLS'!D42,"="&amp;$D$3))+(COUNTIF('Round 1 - HILLS'!E42,"="&amp;$E$3))+(COUNTIF('Round 1 - HILLS'!F42,"="&amp;$F$3))+(COUNTIF('Round 1 - HILLS'!G42,"="&amp;$G$3))+(COUNTIF('Round 1 - HILLS'!H42,"="&amp;$H$3))+(COUNTIF('Round 1 - HILLS'!I42,"="&amp;$I$3))+(COUNTIF('Round 1 - HILLS'!J42,"="&amp;$J$3))+(COUNTIF('Round 1 - HILLS'!L42,"="&amp;$L$3))+(COUNTIF('Round 1 - HILLS'!M42,"="&amp;$M$3))+(COUNTIF('Round 1 - HILLS'!N42,"="&amp;$N$3))+(COUNTIF('Round 1 - HILLS'!O42,"="&amp;$O$3))+(COUNTIF('Round 1 - HILLS'!P42,"="&amp;$P$3))+(COUNTIF('Round 1 - HILLS'!Q42,"="&amp;$Q$3))+(COUNTIF('Round 1 - HILLS'!R42,"="&amp;$R$3))+(COUNTIF('Round 1 - HILLS'!S42,"="&amp;$S$3))+(COUNTIF('Round 1 - HILLS'!T42,"="&amp;$T$3))</f>
        <v>0</v>
      </c>
      <c r="F66" s="100">
        <f>SUM(COUNTIF('Round 1 - HILLS'!B42,"="&amp;$B$3+1))+(COUNTIF('Round 1 - HILLS'!C42,"="&amp;$C$3+1))+(COUNTIF('Round 1 - HILLS'!D42,"="&amp;$D$3+1))+(COUNTIF('Round 1 - HILLS'!E42,"="&amp;$E$3+1))+(COUNTIF('Round 1 - HILLS'!F42,"="&amp;$F$3+1))+(COUNTIF('Round 1 - HILLS'!G42,"="&amp;$G$3+1))+(COUNTIF('Round 1 - HILLS'!H42,"="&amp;$H$3+1))+(COUNTIF('Round 1 - HILLS'!I42,"="&amp;$I$3+1))+(COUNTIF('Round 1 - HILLS'!J42,"="&amp;$J$3+1))+(COUNTIF('Round 1 - HILLS'!L42,"="&amp;$L$3+1))+(COUNTIF('Round 1 - HILLS'!M42,"="&amp;$M$3+1))+(COUNTIF('Round 1 - HILLS'!N42,"="&amp;$N$3+1))+(COUNTIF('Round 1 - HILLS'!O42,"="&amp;$O$3+1))+(COUNTIF('Round 1 - HILLS'!P42,"="&amp;$P$3+1))+(COUNTIF('Round 1 - HILLS'!Q42,"="&amp;$Q$3+1))+(COUNTIF('Round 1 - HILLS'!R42,"="&amp;$R$3+1))+(COUNTIF('Round 1 - HILLS'!S42,"="&amp;$S$3+1))+(COUNTIF('Round 1 - HILLS'!T42,"="&amp;$T$3+1))</f>
        <v>0</v>
      </c>
      <c r="G66" s="100">
        <f>SUM(COUNTIF('Round 1 - HILLS'!B42,"="&amp;$B$3+2))+(COUNTIF('Round 1 - HILLS'!C42,"="&amp;$C$3+2))+(COUNTIF('Round 1 - HILLS'!D42,"="&amp;$D$3+2))+(COUNTIF('Round 1 - HILLS'!E42,"="&amp;$E$3+2))+(COUNTIF('Round 1 - HILLS'!F42,"="&amp;$F$3+2))+(COUNTIF('Round 1 - HILLS'!G42,"="&amp;$G$3+2))+(COUNTIF('Round 1 - HILLS'!H42,"="&amp;$H$3+2))+(COUNTIF('Round 1 - HILLS'!I42,"="&amp;$I$3+2))+(COUNTIF('Round 1 - HILLS'!J42,"="&amp;$J$3+2))+(COUNTIF('Round 1 - HILLS'!L42,"="&amp;$L$3+2))+(COUNTIF('Round 1 - HILLS'!M42,"="&amp;$M$3+2))+(COUNTIF('Round 1 - HILLS'!N42,"="&amp;$N$3+2))+(COUNTIF('Round 1 - HILLS'!O42,"="&amp;$O$3+2))+(COUNTIF('Round 1 - HILLS'!P42,"="&amp;$P$3+2))+(COUNTIF('Round 1 - HILLS'!Q42,"="&amp;$Q$3+2))+(COUNTIF('Round 1 - HILLS'!R42,"="&amp;$R$3+2))+(COUNTIF('Round 1 - HILLS'!S42,"="&amp;$S$3+2))+(COUNTIF('Round 1 - HILLS'!T42,"="&amp;$T$3+2))</f>
        <v>0</v>
      </c>
      <c r="H66" s="100">
        <f>SUM(COUNTIF('Round 1 - HILLS'!B42,"&gt;"&amp;$B$3+2.1))+(COUNTIF('Round 1 - HILLS'!C42,"&gt;"&amp;$C$3+2.1))+(COUNTIF('Round 1 - HILLS'!D42,"&gt;"&amp;$D$3+2.1))+(COUNTIF('Round 1 - HILLS'!E42,"&gt;"&amp;$E$3+2.1))+(COUNTIF('Round 1 - HILLS'!F42,"&gt;"&amp;$F$3+2.1))+(COUNTIF('Round 1 - HILLS'!G42,"&gt;"&amp;$G$3+2.1))+(COUNTIF('Round 1 - HILLS'!H42,"&gt;"&amp;$H$3+2.1))+(COUNTIF('Round 1 - HILLS'!I42,"&gt;"&amp;$I$3+2.1))+(COUNTIF('Round 1 - HILLS'!J42,"&gt;"&amp;$J$3+2.1))+(COUNTIF('Round 1 - HILLS'!L42,"&gt;"&amp;$L$3+2.1))+(COUNTIF('Round 1 - HILLS'!M42,"&gt;"&amp;$M$3+2.1))+(COUNTIF('Round 1 - HILLS'!N42,"&gt;"&amp;$N$3+2.1))+(COUNTIF('Round 1 - HILLS'!O42,"&gt;"&amp;$O$3+2.1))+(COUNTIF('Round 1 - HILLS'!P42,"&gt;"&amp;$P$3+2.1))+(COUNTIF('Round 1 - HILLS'!Q42,"&gt;"&amp;$Q$3+2.1))+(COUNTIF('Round 1 - HILLS'!R42,"&gt;"&amp;$R$3+2.1))+(COUNTIF('Round 1 - HILLS'!S42,"&gt;"&amp;$S$3+2.1))+(COUNTIF('Round 1 - HILLS'!T42,"&gt;"&amp;$T$3+2.1))</f>
        <v>0</v>
      </c>
      <c r="I66" s="77"/>
      <c r="J66" s="99">
        <f>SUM(COUNTIF('Round 2 - RIVER'!B42,"&lt;"&amp;$B$2-1.9))+(COUNTIF('Round 2 - RIVER'!C42,"&lt;"&amp;$C$2-1.9))+(COUNTIF('Round 2 - RIVER'!D42,"&lt;"&amp;$D$2-1.9))+(COUNTIF('Round 2 - RIVER'!E42,"&lt;"&amp;$E$2-1.9))+(COUNTIF('Round 2 - RIVER'!F42,"&lt;"&amp;$F$2-1.9))+(COUNTIF('Round 2 - RIVER'!G42,"&lt;"&amp;$G$2-1.9))+(COUNTIF('Round 2 - RIVER'!H42,"&lt;"&amp;$H$2-1.9))+(COUNTIF('Round 2 - RIVER'!I42,"&lt;"&amp;$I$2-1.9))+(COUNTIF('Round 2 - RIVER'!J42,"&lt;"&amp;$J$2-1.9))+(COUNTIF('Round 2 - RIVER'!L42,"&lt;"&amp;$L$2-1.9))+(COUNTIF('Round 2 - RIVER'!M42,"&lt;"&amp;$M$2-1.9))+(COUNTIF('Round 2 - RIVER'!N42,"&lt;"&amp;$N$2-1.9))+(COUNTIF('Round 2 - RIVER'!O42,"&lt;"&amp;$O$2-1.9))+(COUNTIF('Round 2 - RIVER'!P42,"&lt;"&amp;$P$2-1.9))+(COUNTIF('Round 2 - RIVER'!Q42,"&lt;"&amp;$Q$2-1.9))+(COUNTIF('Round 2 - RIVER'!R42,"&lt;"&amp;$R$2-1.9))+(COUNTIF('Round 2 - RIVER'!S42,"&lt;"&amp;$S$2-1.9))+(COUNTIF('Round 2 - RIVER'!T42,"&lt;"&amp;$T$2-1.9))</f>
        <v>0</v>
      </c>
      <c r="K66" s="100">
        <f>SUM(COUNTIF('Round 2 - RIVER'!B42,"="&amp;$B$2-1))+(COUNTIF('Round 2 - RIVER'!C42,"="&amp;$C$2-1))+(COUNTIF('Round 2 - RIVER'!D42,"="&amp;$D$2-1))+(COUNTIF('Round 2 - RIVER'!E42,"="&amp;$E$2-1))+(COUNTIF('Round 2 - RIVER'!F42,"="&amp;$F$2-1))+(COUNTIF('Round 2 - RIVER'!G42,"="&amp;$G$2-1))+(COUNTIF('Round 2 - RIVER'!H42,"="&amp;$H$2-1))+(COUNTIF('Round 2 - RIVER'!I42,"="&amp;$I$2-1))+(COUNTIF('Round 2 - RIVER'!J42,"="&amp;$J$2-1))+(COUNTIF('Round 2 - RIVER'!L42,"="&amp;$L$2-1))+(COUNTIF('Round 2 - RIVER'!M42,"="&amp;$M$2-1))+(COUNTIF('Round 2 - RIVER'!N42,"="&amp;$N$2-1))+(COUNTIF('Round 2 - RIVER'!O42,"="&amp;$O$2-1))+(COUNTIF('Round 2 - RIVER'!P42,"="&amp;$P$2-1))+(COUNTIF('Round 2 - RIVER'!Q42,"="&amp;$Q$2-1))+(COUNTIF('Round 2 - RIVER'!R42,"="&amp;$R$2-1))+(COUNTIF('Round 2 - RIVER'!S42,"="&amp;$S$2-1))+(COUNTIF('Round 2 - RIVER'!T42,"="&amp;$T$2-1))</f>
        <v>0</v>
      </c>
      <c r="L66" s="100">
        <f>SUM(COUNTIF('Round 2 - RIVER'!B42,"="&amp;$B$2))+(COUNTIF('Round 2 - RIVER'!C42,"="&amp;$C$2))+(COUNTIF('Round 2 - RIVER'!D42,"="&amp;$D$2))+(COUNTIF('Round 2 - RIVER'!E42,"="&amp;$E$2))+(COUNTIF('Round 2 - RIVER'!F42,"="&amp;$F$2))+(COUNTIF('Round 2 - RIVER'!G42,"="&amp;$G$2))+(COUNTIF('Round 2 - RIVER'!H42,"="&amp;$H$2))+(COUNTIF('Round 2 - RIVER'!I42,"="&amp;$I$2))+(COUNTIF('Round 2 - RIVER'!J42,"="&amp;$J$2))+(COUNTIF('Round 2 - RIVER'!L42,"="&amp;$L$2))+(COUNTIF('Round 2 - RIVER'!M42,"="&amp;$M$2))+(COUNTIF('Round 2 - RIVER'!N42,"="&amp;$N$2))+(COUNTIF('Round 2 - RIVER'!O42,"="&amp;$O$2))+(COUNTIF('Round 2 - RIVER'!P42,"="&amp;$P$2))+(COUNTIF('Round 2 - RIVER'!Q42,"="&amp;$Q$2))+(COUNTIF('Round 2 - RIVER'!R42,"="&amp;$R$2))+(COUNTIF('Round 2 - RIVER'!S42,"="&amp;$S$2))+(COUNTIF('Round 2 - RIVER'!T42,"="&amp;$T$2))</f>
        <v>0</v>
      </c>
      <c r="M66" s="100">
        <f>SUM(COUNTIF('Round 2 - RIVER'!B42,"="&amp;$B$2+1))+(COUNTIF('Round 2 - RIVER'!C42,"="&amp;$C$2+1))+(COUNTIF('Round 2 - RIVER'!D42,"="&amp;$D$2+1))+(COUNTIF('Round 2 - RIVER'!E42,"="&amp;$E$2+1))+(COUNTIF('Round 2 - RIVER'!F42,"="&amp;$F$2+1))+(COUNTIF('Round 2 - RIVER'!G42,"="&amp;$G$2+1))+(COUNTIF('Round 2 - RIVER'!H42,"="&amp;$H$2+1))+(COUNTIF('Round 2 - RIVER'!I42,"="&amp;$I$2+1))+(COUNTIF('Round 2 - RIVER'!J42,"="&amp;$J$2+1))+(COUNTIF('Round 2 - RIVER'!L42,"="&amp;$L$2+1))+(COUNTIF('Round 2 - RIVER'!M42,"="&amp;$M$2+1))+(COUNTIF('Round 2 - RIVER'!N42,"="&amp;$N$2+1))+(COUNTIF('Round 2 - RIVER'!O42,"="&amp;$O$2+1))+(COUNTIF('Round 2 - RIVER'!P42,"="&amp;$P$2+1))+(COUNTIF('Round 2 - RIVER'!Q42,"="&amp;$Q$2+1))+(COUNTIF('Round 2 - RIVER'!R42,"="&amp;$R$2+1))+(COUNTIF('Round 2 - RIVER'!S42,"="&amp;$S$2+1))+(COUNTIF('Round 2 - RIVER'!T42,"="&amp;$T$2+1))</f>
        <v>0</v>
      </c>
      <c r="N66" s="100">
        <f>SUM(COUNTIF('Round 2 - RIVER'!B42,"="&amp;$B$2+2))+(COUNTIF('Round 2 - RIVER'!C42,"="&amp;$C$2+2))+(COUNTIF('Round 2 - RIVER'!D42,"="&amp;$D$2+2))+(COUNTIF('Round 2 - RIVER'!E42,"="&amp;$E$2+2))+(COUNTIF('Round 2 - RIVER'!F42,"="&amp;$F$2+2))+(COUNTIF('Round 2 - RIVER'!G42,"="&amp;$G$2+2))+(COUNTIF('Round 2 - RIVER'!H42,"="&amp;$H$2+2))+(COUNTIF('Round 2 - RIVER'!I42,"="&amp;$I$2+2))+(COUNTIF('Round 2 - RIVER'!J42,"="&amp;$J$2+2))+(COUNTIF('Round 2 - RIVER'!L42,"="&amp;$L$2+2))+(COUNTIF('Round 2 - RIVER'!M42,"="&amp;$M$2+2))+(COUNTIF('Round 2 - RIVER'!N42,"="&amp;$N$2+2))+(COUNTIF('Round 2 - RIVER'!O42,"="&amp;$O$2+2))+(COUNTIF('Round 2 - RIVER'!P42,"="&amp;$P$2+2))+(COUNTIF('Round 2 - RIVER'!Q42,"="&amp;$Q$2+2))+(COUNTIF('Round 2 - RIVER'!R42,"="&amp;$R$2+2))+(COUNTIF('Round 2 - RIVER'!S42,"="&amp;$S$2+2))+(COUNTIF('Round 2 - RIVER'!T42,"="&amp;$T$2+2))</f>
        <v>0</v>
      </c>
      <c r="O66" s="100">
        <f>SUM(COUNTIF('Round 2 - RIVER'!B42,"&gt;"&amp;$B$2+2.1))+(COUNTIF('Round 2 - RIVER'!C42,"&gt;"&amp;$C$2+2.1))+(COUNTIF('Round 2 - RIVER'!D42,"&gt;"&amp;$D$2+2.1))+(COUNTIF('Round 2 - RIVER'!E42,"&gt;"&amp;$E$2+2.1))+(COUNTIF('Round 2 - RIVER'!F42,"&gt;"&amp;$F$2+2.1))+(COUNTIF('Round 2 - RIVER'!G42,"&gt;"&amp;$G$2+2.1))+(COUNTIF('Round 2 - RIVER'!H42,"&gt;"&amp;$H$2+2.1))+(COUNTIF('Round 2 - RIVER'!I42,"&gt;"&amp;$I$2+2.1))+(COUNTIF('Round 2 - RIVER'!J42,"&gt;"&amp;$J$2+2.1))+(COUNTIF('Round 2 - RIVER'!L42,"&gt;"&amp;$L$2+2.1))+(COUNTIF('Round 2 - RIVER'!M42,"&gt;"&amp;$M$2+2.1))+(COUNTIF('Round 2 - RIVER'!N42,"&gt;"&amp;$N$2+2.1))+(COUNTIF('Round 2 - RIVER'!O42,"&gt;"&amp;$O$2+2.1))+(COUNTIF('Round 2 - RIVER'!P42,"&gt;"&amp;$P$2+2.1))+(COUNTIF('Round 2 - RIVER'!Q42,"&gt;"&amp;$Q$2+2.1))+(COUNTIF('Round 2 - RIVER'!R42,"&gt;"&amp;$R$2+2.1))+(COUNTIF('Round 2 - RIVER'!S42,"&gt;"&amp;$S$2+2.1))+(COUNTIF('Round 2 - RIVER'!T42,"&gt;"&amp;$T$2+2.1))</f>
        <v>0</v>
      </c>
      <c r="Q66" s="92"/>
      <c r="R66" s="93"/>
      <c r="S66" s="93"/>
      <c r="T66" s="93"/>
      <c r="U66" s="93"/>
      <c r="V66" s="93"/>
      <c r="X66" s="92">
        <f t="shared" si="53"/>
        <v>0</v>
      </c>
      <c r="Y66" s="93">
        <f t="shared" si="52"/>
        <v>0</v>
      </c>
      <c r="Z66" s="93">
        <f t="shared" si="52"/>
        <v>0</v>
      </c>
      <c r="AA66" s="93">
        <f t="shared" si="52"/>
        <v>0</v>
      </c>
      <c r="AB66" s="93">
        <f t="shared" si="52"/>
        <v>0</v>
      </c>
      <c r="AC66" s="93">
        <f t="shared" si="52"/>
        <v>0</v>
      </c>
    </row>
    <row r="67" spans="1:29" x14ac:dyDescent="0.2">
      <c r="A67" s="35" t="str">
        <f>'Players by Team'!A21</f>
        <v>Riya Kana</v>
      </c>
      <c r="B67" s="95"/>
      <c r="C67" s="105">
        <f>SUM(COUNTIF('Round 1 - HILLS'!B43,"&lt;"&amp;$B$3-1.9))+(COUNTIF('Round 1 - HILLS'!C43,"&lt;"&amp;$C$3-1.9))+(COUNTIF('Round 1 - HILLS'!D43,"&lt;"&amp;$D$3-1.9))+(COUNTIF('Round 1 - HILLS'!E43,"&lt;"&amp;$E$3-1.9))+(COUNTIF('Round 1 - HILLS'!F43,"&lt;"&amp;$F$3-1.9))+(COUNTIF('Round 1 - HILLS'!G43,"&lt;"&amp;$G$3-1.9))+(COUNTIF('Round 1 - HILLS'!H43,"&lt;"&amp;$H$3-1.9))+(COUNTIF('Round 1 - HILLS'!I43,"&lt;"&amp;$I$3-1.9))+(COUNTIF('Round 1 - HILLS'!J43,"&lt;"&amp;$J$3-1.9))+(COUNTIF('Round 1 - HILLS'!L43,"&lt;"&amp;$L$3-1.9))+(COUNTIF('Round 1 - HILLS'!M43,"&lt;"&amp;$M$3-1.9))+(COUNTIF('Round 1 - HILLS'!N43,"&lt;"&amp;$N$3-1.9))+(COUNTIF('Round 1 - HILLS'!O43,"&lt;"&amp;$O$3-1.9))+(COUNTIF('Round 1 - HILLS'!P43,"&lt;"&amp;$P$3-1.9))+(COUNTIF('Round 1 - HILLS'!Q43,"&lt;"&amp;$Q$3-1.9))+(COUNTIF('Round 1 - HILLS'!R43,"&lt;"&amp;$R$3-1.9))+(COUNTIF('Round 1 - HILLS'!S43,"&lt;"&amp;$S$3-1.9))+(COUNTIF('Round 1 - HILLS'!T43,"&lt;"&amp;$T$3-1.9))</f>
        <v>0</v>
      </c>
      <c r="D67" s="106">
        <f>SUM(COUNTIF('Round 1 - HILLS'!B43,"="&amp;$B$3-1))+(COUNTIF('Round 1 - HILLS'!C43,"="&amp;$C$3-1))+(COUNTIF('Round 1 - HILLS'!D43,"="&amp;$D$3-1))+(COUNTIF('Round 1 - HILLS'!E43,"="&amp;$E$3-1))+(COUNTIF('Round 1 - HILLS'!F43,"="&amp;$F$3-1))+(COUNTIF('Round 1 - HILLS'!G43,"="&amp;$G$3-1))+(COUNTIF('Round 1 - HILLS'!H43,"="&amp;$H$3-1))+(COUNTIF('Round 1 - HILLS'!I43,"="&amp;$I$3-1))+(COUNTIF('Round 1 - HILLS'!J43,"="&amp;$J$3-1))+(COUNTIF('Round 1 - HILLS'!L43,"="&amp;$L$3-1))+(COUNTIF('Round 1 - HILLS'!M43,"="&amp;$M$3-1))+(COUNTIF('Round 1 - HILLS'!N43,"="&amp;$N$3-1))+(COUNTIF('Round 1 - HILLS'!O43,"="&amp;$O$3-1))+(COUNTIF('Round 1 - HILLS'!P43,"="&amp;$P$3-1))+(COUNTIF('Round 1 - HILLS'!Q43,"="&amp;$Q$3-1))+(COUNTIF('Round 1 - HILLS'!R43,"="&amp;$R$3-1))+(COUNTIF('Round 1 - HILLS'!S43,"="&amp;$S$3-1))+(COUNTIF('Round 1 - HILLS'!T43,"="&amp;$T$3-1))</f>
        <v>0</v>
      </c>
      <c r="E67" s="106">
        <f>SUM(COUNTIF('Round 1 - HILLS'!B43,"="&amp;$B$3))+(COUNTIF('Round 1 - HILLS'!C43,"="&amp;$C$3))+(COUNTIF('Round 1 - HILLS'!D43,"="&amp;$D$3))+(COUNTIF('Round 1 - HILLS'!E43,"="&amp;$E$3))+(COUNTIF('Round 1 - HILLS'!F43,"="&amp;$F$3))+(COUNTIF('Round 1 - HILLS'!G43,"="&amp;$G$3))+(COUNTIF('Round 1 - HILLS'!H43,"="&amp;$H$3))+(COUNTIF('Round 1 - HILLS'!I43,"="&amp;$I$3))+(COUNTIF('Round 1 - HILLS'!J43,"="&amp;$J$3))+(COUNTIF('Round 1 - HILLS'!L43,"="&amp;$L$3))+(COUNTIF('Round 1 - HILLS'!M43,"="&amp;$M$3))+(COUNTIF('Round 1 - HILLS'!N43,"="&amp;$N$3))+(COUNTIF('Round 1 - HILLS'!O43,"="&amp;$O$3))+(COUNTIF('Round 1 - HILLS'!P43,"="&amp;$P$3))+(COUNTIF('Round 1 - HILLS'!Q43,"="&amp;$Q$3))+(COUNTIF('Round 1 - HILLS'!R43,"="&amp;$R$3))+(COUNTIF('Round 1 - HILLS'!S43,"="&amp;$S$3))+(COUNTIF('Round 1 - HILLS'!T43,"="&amp;$T$3))</f>
        <v>0</v>
      </c>
      <c r="F67" s="106">
        <f>SUM(COUNTIF('Round 1 - HILLS'!B43,"="&amp;$B$3+1))+(COUNTIF('Round 1 - HILLS'!C43,"="&amp;$C$3+1))+(COUNTIF('Round 1 - HILLS'!D43,"="&amp;$D$3+1))+(COUNTIF('Round 1 - HILLS'!E43,"="&amp;$E$3+1))+(COUNTIF('Round 1 - HILLS'!F43,"="&amp;$F$3+1))+(COUNTIF('Round 1 - HILLS'!G43,"="&amp;$G$3+1))+(COUNTIF('Round 1 - HILLS'!H43,"="&amp;$H$3+1))+(COUNTIF('Round 1 - HILLS'!I43,"="&amp;$I$3+1))+(COUNTIF('Round 1 - HILLS'!J43,"="&amp;$J$3+1))+(COUNTIF('Round 1 - HILLS'!L43,"="&amp;$L$3+1))+(COUNTIF('Round 1 - HILLS'!M43,"="&amp;$M$3+1))+(COUNTIF('Round 1 - HILLS'!N43,"="&amp;$N$3+1))+(COUNTIF('Round 1 - HILLS'!O43,"="&amp;$O$3+1))+(COUNTIF('Round 1 - HILLS'!P43,"="&amp;$P$3+1))+(COUNTIF('Round 1 - HILLS'!Q43,"="&amp;$Q$3+1))+(COUNTIF('Round 1 - HILLS'!R43,"="&amp;$R$3+1))+(COUNTIF('Round 1 - HILLS'!S43,"="&amp;$S$3+1))+(COUNTIF('Round 1 - HILLS'!T43,"="&amp;$T$3+1))</f>
        <v>0</v>
      </c>
      <c r="G67" s="106">
        <f>SUM(COUNTIF('Round 1 - HILLS'!B43,"="&amp;$B$3+2))+(COUNTIF('Round 1 - HILLS'!C43,"="&amp;$C$3+2))+(COUNTIF('Round 1 - HILLS'!D43,"="&amp;$D$3+2))+(COUNTIF('Round 1 - HILLS'!E43,"="&amp;$E$3+2))+(COUNTIF('Round 1 - HILLS'!F43,"="&amp;$F$3+2))+(COUNTIF('Round 1 - HILLS'!G43,"="&amp;$G$3+2))+(COUNTIF('Round 1 - HILLS'!H43,"="&amp;$H$3+2))+(COUNTIF('Round 1 - HILLS'!I43,"="&amp;$I$3+2))+(COUNTIF('Round 1 - HILLS'!J43,"="&amp;$J$3+2))+(COUNTIF('Round 1 - HILLS'!L43,"="&amp;$L$3+2))+(COUNTIF('Round 1 - HILLS'!M43,"="&amp;$M$3+2))+(COUNTIF('Round 1 - HILLS'!N43,"="&amp;$N$3+2))+(COUNTIF('Round 1 - HILLS'!O43,"="&amp;$O$3+2))+(COUNTIF('Round 1 - HILLS'!P43,"="&amp;$P$3+2))+(COUNTIF('Round 1 - HILLS'!Q43,"="&amp;$Q$3+2))+(COUNTIF('Round 1 - HILLS'!R43,"="&amp;$R$3+2))+(COUNTIF('Round 1 - HILLS'!S43,"="&amp;$S$3+2))+(COUNTIF('Round 1 - HILLS'!T43,"="&amp;$T$3+2))</f>
        <v>0</v>
      </c>
      <c r="H67" s="106">
        <f>SUM(COUNTIF('Round 1 - HILLS'!B43,"&gt;"&amp;$B$3+2.1))+(COUNTIF('Round 1 - HILLS'!C43,"&gt;"&amp;$C$3+2.1))+(COUNTIF('Round 1 - HILLS'!D43,"&gt;"&amp;$D$3+2.1))+(COUNTIF('Round 1 - HILLS'!E43,"&gt;"&amp;$E$3+2.1))+(COUNTIF('Round 1 - HILLS'!F43,"&gt;"&amp;$F$3+2.1))+(COUNTIF('Round 1 - HILLS'!G43,"&gt;"&amp;$G$3+2.1))+(COUNTIF('Round 1 - HILLS'!H43,"&gt;"&amp;$H$3+2.1))+(COUNTIF('Round 1 - HILLS'!I43,"&gt;"&amp;$I$3+2.1))+(COUNTIF('Round 1 - HILLS'!J43,"&gt;"&amp;$J$3+2.1))+(COUNTIF('Round 1 - HILLS'!L43,"&gt;"&amp;$L$3+2.1))+(COUNTIF('Round 1 - HILLS'!M43,"&gt;"&amp;$M$3+2.1))+(COUNTIF('Round 1 - HILLS'!N43,"&gt;"&amp;$N$3+2.1))+(COUNTIF('Round 1 - HILLS'!O43,"&gt;"&amp;$O$3+2.1))+(COUNTIF('Round 1 - HILLS'!P43,"&gt;"&amp;$P$3+2.1))+(COUNTIF('Round 1 - HILLS'!Q43,"&gt;"&amp;$Q$3+2.1))+(COUNTIF('Round 1 - HILLS'!R43,"&gt;"&amp;$R$3+2.1))+(COUNTIF('Round 1 - HILLS'!S43,"&gt;"&amp;$S$3+2.1))+(COUNTIF('Round 1 - HILLS'!T43,"&gt;"&amp;$T$3+2.1))</f>
        <v>0</v>
      </c>
      <c r="I67" s="77"/>
      <c r="J67" s="105">
        <f>SUM(COUNTIF('Round 2 - RIVER'!B43,"&lt;"&amp;$B$2-1.9))+(COUNTIF('Round 2 - RIVER'!C43,"&lt;"&amp;$C$2-1.9))+(COUNTIF('Round 2 - RIVER'!D43,"&lt;"&amp;$D$2-1.9))+(COUNTIF('Round 2 - RIVER'!E43,"&lt;"&amp;$E$2-1.9))+(COUNTIF('Round 2 - RIVER'!F43,"&lt;"&amp;$F$2-1.9))+(COUNTIF('Round 2 - RIVER'!G43,"&lt;"&amp;$G$2-1.9))+(COUNTIF('Round 2 - RIVER'!H43,"&lt;"&amp;$H$2-1.9))+(COUNTIF('Round 2 - RIVER'!I43,"&lt;"&amp;$I$2-1.9))+(COUNTIF('Round 2 - RIVER'!J43,"&lt;"&amp;$J$2-1.9))+(COUNTIF('Round 2 - RIVER'!L43,"&lt;"&amp;$L$2-1.9))+(COUNTIF('Round 2 - RIVER'!M43,"&lt;"&amp;$M$2-1.9))+(COUNTIF('Round 2 - RIVER'!N43,"&lt;"&amp;$N$2-1.9))+(COUNTIF('Round 2 - RIVER'!O43,"&lt;"&amp;$O$2-1.9))+(COUNTIF('Round 2 - RIVER'!P43,"&lt;"&amp;$P$2-1.9))+(COUNTIF('Round 2 - RIVER'!Q43,"&lt;"&amp;$Q$2-1.9))+(COUNTIF('Round 2 - RIVER'!R43,"&lt;"&amp;$R$2-1.9))+(COUNTIF('Round 2 - RIVER'!S43,"&lt;"&amp;$S$2-1.9))+(COUNTIF('Round 2 - RIVER'!T43,"&lt;"&amp;$T$2-1.9))</f>
        <v>0</v>
      </c>
      <c r="K67" s="106">
        <f>SUM(COUNTIF('Round 2 - RIVER'!B43,"="&amp;$B$2-1))+(COUNTIF('Round 2 - RIVER'!C43,"="&amp;$C$2-1))+(COUNTIF('Round 2 - RIVER'!D43,"="&amp;$D$2-1))+(COUNTIF('Round 2 - RIVER'!E43,"="&amp;$E$2-1))+(COUNTIF('Round 2 - RIVER'!F43,"="&amp;$F$2-1))+(COUNTIF('Round 2 - RIVER'!G43,"="&amp;$G$2-1))+(COUNTIF('Round 2 - RIVER'!H43,"="&amp;$H$2-1))+(COUNTIF('Round 2 - RIVER'!I43,"="&amp;$I$2-1))+(COUNTIF('Round 2 - RIVER'!J43,"="&amp;$J$2-1))+(COUNTIF('Round 2 - RIVER'!L43,"="&amp;$L$2-1))+(COUNTIF('Round 2 - RIVER'!M43,"="&amp;$M$2-1))+(COUNTIF('Round 2 - RIVER'!N43,"="&amp;$N$2-1))+(COUNTIF('Round 2 - RIVER'!O43,"="&amp;$O$2-1))+(COUNTIF('Round 2 - RIVER'!P43,"="&amp;$P$2-1))+(COUNTIF('Round 2 - RIVER'!Q43,"="&amp;$Q$2-1))+(COUNTIF('Round 2 - RIVER'!R43,"="&amp;$R$2-1))+(COUNTIF('Round 2 - RIVER'!S43,"="&amp;$S$2-1))+(COUNTIF('Round 2 - RIVER'!T43,"="&amp;$T$2-1))</f>
        <v>0</v>
      </c>
      <c r="L67" s="106">
        <f>SUM(COUNTIF('Round 2 - RIVER'!B43,"="&amp;$B$2))+(COUNTIF('Round 2 - RIVER'!C43,"="&amp;$C$2))+(COUNTIF('Round 2 - RIVER'!D43,"="&amp;$D$2))+(COUNTIF('Round 2 - RIVER'!E43,"="&amp;$E$2))+(COUNTIF('Round 2 - RIVER'!F43,"="&amp;$F$2))+(COUNTIF('Round 2 - RIVER'!G43,"="&amp;$G$2))+(COUNTIF('Round 2 - RIVER'!H43,"="&amp;$H$2))+(COUNTIF('Round 2 - RIVER'!I43,"="&amp;$I$2))+(COUNTIF('Round 2 - RIVER'!J43,"="&amp;$J$2))+(COUNTIF('Round 2 - RIVER'!L43,"="&amp;$L$2))+(COUNTIF('Round 2 - RIVER'!M43,"="&amp;$M$2))+(COUNTIF('Round 2 - RIVER'!N43,"="&amp;$N$2))+(COUNTIF('Round 2 - RIVER'!O43,"="&amp;$O$2))+(COUNTIF('Round 2 - RIVER'!P43,"="&amp;$P$2))+(COUNTIF('Round 2 - RIVER'!Q43,"="&amp;$Q$2))+(COUNTIF('Round 2 - RIVER'!R43,"="&amp;$R$2))+(COUNTIF('Round 2 - RIVER'!S43,"="&amp;$S$2))+(COUNTIF('Round 2 - RIVER'!T43,"="&amp;$T$2))</f>
        <v>0</v>
      </c>
      <c r="M67" s="106">
        <f>SUM(COUNTIF('Round 2 - RIVER'!B43,"="&amp;$B$2+1))+(COUNTIF('Round 2 - RIVER'!C43,"="&amp;$C$2+1))+(COUNTIF('Round 2 - RIVER'!D43,"="&amp;$D$2+1))+(COUNTIF('Round 2 - RIVER'!E43,"="&amp;$E$2+1))+(COUNTIF('Round 2 - RIVER'!F43,"="&amp;$F$2+1))+(COUNTIF('Round 2 - RIVER'!G43,"="&amp;$G$2+1))+(COUNTIF('Round 2 - RIVER'!H43,"="&amp;$H$2+1))+(COUNTIF('Round 2 - RIVER'!I43,"="&amp;$I$2+1))+(COUNTIF('Round 2 - RIVER'!J43,"="&amp;$J$2+1))+(COUNTIF('Round 2 - RIVER'!L43,"="&amp;$L$2+1))+(COUNTIF('Round 2 - RIVER'!M43,"="&amp;$M$2+1))+(COUNTIF('Round 2 - RIVER'!N43,"="&amp;$N$2+1))+(COUNTIF('Round 2 - RIVER'!O43,"="&amp;$O$2+1))+(COUNTIF('Round 2 - RIVER'!P43,"="&amp;$P$2+1))+(COUNTIF('Round 2 - RIVER'!Q43,"="&amp;$Q$2+1))+(COUNTIF('Round 2 - RIVER'!R43,"="&amp;$R$2+1))+(COUNTIF('Round 2 - RIVER'!S43,"="&amp;$S$2+1))+(COUNTIF('Round 2 - RIVER'!T43,"="&amp;$T$2+1))</f>
        <v>0</v>
      </c>
      <c r="N67" s="106">
        <f>SUM(COUNTIF('Round 2 - RIVER'!B43,"="&amp;$B$2+2))+(COUNTIF('Round 2 - RIVER'!C43,"="&amp;$C$2+2))+(COUNTIF('Round 2 - RIVER'!D43,"="&amp;$D$2+2))+(COUNTIF('Round 2 - RIVER'!E43,"="&amp;$E$2+2))+(COUNTIF('Round 2 - RIVER'!F43,"="&amp;$F$2+2))+(COUNTIF('Round 2 - RIVER'!G43,"="&amp;$G$2+2))+(COUNTIF('Round 2 - RIVER'!H43,"="&amp;$H$2+2))+(COUNTIF('Round 2 - RIVER'!I43,"="&amp;$I$2+2))+(COUNTIF('Round 2 - RIVER'!J43,"="&amp;$J$2+2))+(COUNTIF('Round 2 - RIVER'!L43,"="&amp;$L$2+2))+(COUNTIF('Round 2 - RIVER'!M43,"="&amp;$M$2+2))+(COUNTIF('Round 2 - RIVER'!N43,"="&amp;$N$2+2))+(COUNTIF('Round 2 - RIVER'!O43,"="&amp;$O$2+2))+(COUNTIF('Round 2 - RIVER'!P43,"="&amp;$P$2+2))+(COUNTIF('Round 2 - RIVER'!Q43,"="&amp;$Q$2+2))+(COUNTIF('Round 2 - RIVER'!R43,"="&amp;$R$2+2))+(COUNTIF('Round 2 - RIVER'!S43,"="&amp;$S$2+2))+(COUNTIF('Round 2 - RIVER'!T43,"="&amp;$T$2+2))</f>
        <v>0</v>
      </c>
      <c r="O67" s="106">
        <f>SUM(COUNTIF('Round 2 - RIVER'!B43,"&gt;"&amp;$B$2+2.1))+(COUNTIF('Round 2 - RIVER'!C43,"&gt;"&amp;$C$2+2.1))+(COUNTIF('Round 2 - RIVER'!D43,"&gt;"&amp;$D$2+2.1))+(COUNTIF('Round 2 - RIVER'!E43,"&gt;"&amp;$E$2+2.1))+(COUNTIF('Round 2 - RIVER'!F43,"&gt;"&amp;$F$2+2.1))+(COUNTIF('Round 2 - RIVER'!G43,"&gt;"&amp;$G$2+2.1))+(COUNTIF('Round 2 - RIVER'!H43,"&gt;"&amp;$H$2+2.1))+(COUNTIF('Round 2 - RIVER'!I43,"&gt;"&amp;$I$2+2.1))+(COUNTIF('Round 2 - RIVER'!J43,"&gt;"&amp;$J$2+2.1))+(COUNTIF('Round 2 - RIVER'!L43,"&gt;"&amp;$L$2+2.1))+(COUNTIF('Round 2 - RIVER'!M43,"&gt;"&amp;$M$2+2.1))+(COUNTIF('Round 2 - RIVER'!N43,"&gt;"&amp;$N$2+2.1))+(COUNTIF('Round 2 - RIVER'!O43,"&gt;"&amp;$O$2+2.1))+(COUNTIF('Round 2 - RIVER'!P43,"&gt;"&amp;$P$2+2.1))+(COUNTIF('Round 2 - RIVER'!Q43,"&gt;"&amp;$Q$2+2.1))+(COUNTIF('Round 2 - RIVER'!R43,"&gt;"&amp;$R$2+2.1))+(COUNTIF('Round 2 - RIVER'!S43,"&gt;"&amp;$S$2+2.1))+(COUNTIF('Round 2 - RIVER'!T43,"&gt;"&amp;$T$2+2.1))</f>
        <v>0</v>
      </c>
      <c r="Q67" s="94"/>
      <c r="R67" s="94"/>
      <c r="S67" s="94"/>
      <c r="T67" s="94"/>
      <c r="U67" s="94"/>
      <c r="V67" s="94"/>
      <c r="X67" s="99">
        <f t="shared" si="53"/>
        <v>0</v>
      </c>
      <c r="Y67" s="100">
        <f t="shared" si="52"/>
        <v>0</v>
      </c>
      <c r="Z67" s="100">
        <f t="shared" si="52"/>
        <v>0</v>
      </c>
      <c r="AA67" s="100">
        <f t="shared" si="52"/>
        <v>0</v>
      </c>
      <c r="AB67" s="100">
        <f t="shared" si="52"/>
        <v>0</v>
      </c>
      <c r="AC67" s="100">
        <f t="shared" si="52"/>
        <v>0</v>
      </c>
    </row>
    <row r="68" spans="1:29" x14ac:dyDescent="0.2">
      <c r="A68" s="35" t="str">
        <f>'Players by Team'!A22</f>
        <v>Addison Jennings</v>
      </c>
      <c r="B68" s="95"/>
      <c r="C68" s="99">
        <f>SUM(COUNTIF('Round 1 - HILLS'!B44,"&lt;"&amp;$B$3-1.9))+(COUNTIF('Round 1 - HILLS'!C44,"&lt;"&amp;$C$3-1.9))+(COUNTIF('Round 1 - HILLS'!D44,"&lt;"&amp;$D$3-1.9))+(COUNTIF('Round 1 - HILLS'!E44,"&lt;"&amp;$E$3-1.9))+(COUNTIF('Round 1 - HILLS'!F44,"&lt;"&amp;$F$3-1.9))+(COUNTIF('Round 1 - HILLS'!G44,"&lt;"&amp;$G$3-1.9))+(COUNTIF('Round 1 - HILLS'!H44,"&lt;"&amp;$H$3-1.9))+(COUNTIF('Round 1 - HILLS'!I44,"&lt;"&amp;$I$3-1.9))+(COUNTIF('Round 1 - HILLS'!J44,"&lt;"&amp;$J$3-1.9))+(COUNTIF('Round 1 - HILLS'!L44,"&lt;"&amp;$L$3-1.9))+(COUNTIF('Round 1 - HILLS'!M44,"&lt;"&amp;$M$3-1.9))+(COUNTIF('Round 1 - HILLS'!N44,"&lt;"&amp;$N$3-1.9))+(COUNTIF('Round 1 - HILLS'!O44,"&lt;"&amp;$O$3-1.9))+(COUNTIF('Round 1 - HILLS'!P44,"&lt;"&amp;$P$3-1.9))+(COUNTIF('Round 1 - HILLS'!Q44,"&lt;"&amp;$Q$3-1.9))+(COUNTIF('Round 1 - HILLS'!R44,"&lt;"&amp;$R$3-1.9))+(COUNTIF('Round 1 - HILLS'!S44,"&lt;"&amp;$S$3-1.9))+(COUNTIF('Round 1 - HILLS'!T44,"&lt;"&amp;$T$3-1.9))</f>
        <v>0</v>
      </c>
      <c r="D68" s="100">
        <f>SUM(COUNTIF('Round 1 - HILLS'!B44,"="&amp;$B$3-1))+(COUNTIF('Round 1 - HILLS'!C44,"="&amp;$C$3-1))+(COUNTIF('Round 1 - HILLS'!D44,"="&amp;$D$3-1))+(COUNTIF('Round 1 - HILLS'!E44,"="&amp;$E$3-1))+(COUNTIF('Round 1 - HILLS'!F44,"="&amp;$F$3-1))+(COUNTIF('Round 1 - HILLS'!G44,"="&amp;$G$3-1))+(COUNTIF('Round 1 - HILLS'!H44,"="&amp;$H$3-1))+(COUNTIF('Round 1 - HILLS'!I44,"="&amp;$I$3-1))+(COUNTIF('Round 1 - HILLS'!J44,"="&amp;$J$3-1))+(COUNTIF('Round 1 - HILLS'!L44,"="&amp;$L$3-1))+(COUNTIF('Round 1 - HILLS'!M44,"="&amp;$M$3-1))+(COUNTIF('Round 1 - HILLS'!N44,"="&amp;$N$3-1))+(COUNTIF('Round 1 - HILLS'!O44,"="&amp;$O$3-1))+(COUNTIF('Round 1 - HILLS'!P44,"="&amp;$P$3-1))+(COUNTIF('Round 1 - HILLS'!Q44,"="&amp;$Q$3-1))+(COUNTIF('Round 1 - HILLS'!R44,"="&amp;$R$3-1))+(COUNTIF('Round 1 - HILLS'!S44,"="&amp;$S$3-1))+(COUNTIF('Round 1 - HILLS'!T44,"="&amp;$T$3-1))</f>
        <v>0</v>
      </c>
      <c r="E68" s="100">
        <f>SUM(COUNTIF('Round 1 - HILLS'!B44,"="&amp;$B$3))+(COUNTIF('Round 1 - HILLS'!C44,"="&amp;$C$3))+(COUNTIF('Round 1 - HILLS'!D44,"="&amp;$D$3))+(COUNTIF('Round 1 - HILLS'!E44,"="&amp;$E$3))+(COUNTIF('Round 1 - HILLS'!F44,"="&amp;$F$3))+(COUNTIF('Round 1 - HILLS'!G44,"="&amp;$G$3))+(COUNTIF('Round 1 - HILLS'!H44,"="&amp;$H$3))+(COUNTIF('Round 1 - HILLS'!I44,"="&amp;$I$3))+(COUNTIF('Round 1 - HILLS'!J44,"="&amp;$J$3))+(COUNTIF('Round 1 - HILLS'!L44,"="&amp;$L$3))+(COUNTIF('Round 1 - HILLS'!M44,"="&amp;$M$3))+(COUNTIF('Round 1 - HILLS'!N44,"="&amp;$N$3))+(COUNTIF('Round 1 - HILLS'!O44,"="&amp;$O$3))+(COUNTIF('Round 1 - HILLS'!P44,"="&amp;$P$3))+(COUNTIF('Round 1 - HILLS'!Q44,"="&amp;$Q$3))+(COUNTIF('Round 1 - HILLS'!R44,"="&amp;$R$3))+(COUNTIF('Round 1 - HILLS'!S44,"="&amp;$S$3))+(COUNTIF('Round 1 - HILLS'!T44,"="&amp;$T$3))</f>
        <v>0</v>
      </c>
      <c r="F68" s="100">
        <f>SUM(COUNTIF('Round 1 - HILLS'!B44,"="&amp;$B$3+1))+(COUNTIF('Round 1 - HILLS'!C44,"="&amp;$C$3+1))+(COUNTIF('Round 1 - HILLS'!D44,"="&amp;$D$3+1))+(COUNTIF('Round 1 - HILLS'!E44,"="&amp;$E$3+1))+(COUNTIF('Round 1 - HILLS'!F44,"="&amp;$F$3+1))+(COUNTIF('Round 1 - HILLS'!G44,"="&amp;$G$3+1))+(COUNTIF('Round 1 - HILLS'!H44,"="&amp;$H$3+1))+(COUNTIF('Round 1 - HILLS'!I44,"="&amp;$I$3+1))+(COUNTIF('Round 1 - HILLS'!J44,"="&amp;$J$3+1))+(COUNTIF('Round 1 - HILLS'!L44,"="&amp;$L$3+1))+(COUNTIF('Round 1 - HILLS'!M44,"="&amp;$M$3+1))+(COUNTIF('Round 1 - HILLS'!N44,"="&amp;$N$3+1))+(COUNTIF('Round 1 - HILLS'!O44,"="&amp;$O$3+1))+(COUNTIF('Round 1 - HILLS'!P44,"="&amp;$P$3+1))+(COUNTIF('Round 1 - HILLS'!Q44,"="&amp;$Q$3+1))+(COUNTIF('Round 1 - HILLS'!R44,"="&amp;$R$3+1))+(COUNTIF('Round 1 - HILLS'!S44,"="&amp;$S$3+1))+(COUNTIF('Round 1 - HILLS'!T44,"="&amp;$T$3+1))</f>
        <v>0</v>
      </c>
      <c r="G68" s="100">
        <f>SUM(COUNTIF('Round 1 - HILLS'!B44,"="&amp;$B$3+2))+(COUNTIF('Round 1 - HILLS'!C44,"="&amp;$C$3+2))+(COUNTIF('Round 1 - HILLS'!D44,"="&amp;$D$3+2))+(COUNTIF('Round 1 - HILLS'!E44,"="&amp;$E$3+2))+(COUNTIF('Round 1 - HILLS'!F44,"="&amp;$F$3+2))+(COUNTIF('Round 1 - HILLS'!G44,"="&amp;$G$3+2))+(COUNTIF('Round 1 - HILLS'!H44,"="&amp;$H$3+2))+(COUNTIF('Round 1 - HILLS'!I44,"="&amp;$I$3+2))+(COUNTIF('Round 1 - HILLS'!J44,"="&amp;$J$3+2))+(COUNTIF('Round 1 - HILLS'!L44,"="&amp;$L$3+2))+(COUNTIF('Round 1 - HILLS'!M44,"="&amp;$M$3+2))+(COUNTIF('Round 1 - HILLS'!N44,"="&amp;$N$3+2))+(COUNTIF('Round 1 - HILLS'!O44,"="&amp;$O$3+2))+(COUNTIF('Round 1 - HILLS'!P44,"="&amp;$P$3+2))+(COUNTIF('Round 1 - HILLS'!Q44,"="&amp;$Q$3+2))+(COUNTIF('Round 1 - HILLS'!R44,"="&amp;$R$3+2))+(COUNTIF('Round 1 - HILLS'!S44,"="&amp;$S$3+2))+(COUNTIF('Round 1 - HILLS'!T44,"="&amp;$T$3+2))</f>
        <v>0</v>
      </c>
      <c r="H68" s="100">
        <f>SUM(COUNTIF('Round 1 - HILLS'!B44,"&gt;"&amp;$B$3+2.1))+(COUNTIF('Round 1 - HILLS'!C44,"&gt;"&amp;$C$3+2.1))+(COUNTIF('Round 1 - HILLS'!D44,"&gt;"&amp;$D$3+2.1))+(COUNTIF('Round 1 - HILLS'!E44,"&gt;"&amp;$E$3+2.1))+(COUNTIF('Round 1 - HILLS'!F44,"&gt;"&amp;$F$3+2.1))+(COUNTIF('Round 1 - HILLS'!G44,"&gt;"&amp;$G$3+2.1))+(COUNTIF('Round 1 - HILLS'!H44,"&gt;"&amp;$H$3+2.1))+(COUNTIF('Round 1 - HILLS'!I44,"&gt;"&amp;$I$3+2.1))+(COUNTIF('Round 1 - HILLS'!J44,"&gt;"&amp;$J$3+2.1))+(COUNTIF('Round 1 - HILLS'!L44,"&gt;"&amp;$L$3+2.1))+(COUNTIF('Round 1 - HILLS'!M44,"&gt;"&amp;$M$3+2.1))+(COUNTIF('Round 1 - HILLS'!N44,"&gt;"&amp;$N$3+2.1))+(COUNTIF('Round 1 - HILLS'!O44,"&gt;"&amp;$O$3+2.1))+(COUNTIF('Round 1 - HILLS'!P44,"&gt;"&amp;$P$3+2.1))+(COUNTIF('Round 1 - HILLS'!Q44,"&gt;"&amp;$Q$3+2.1))+(COUNTIF('Round 1 - HILLS'!R44,"&gt;"&amp;$R$3+2.1))+(COUNTIF('Round 1 - HILLS'!S44,"&gt;"&amp;$S$3+2.1))+(COUNTIF('Round 1 - HILLS'!T44,"&gt;"&amp;$T$3+2.1))</f>
        <v>0</v>
      </c>
      <c r="I68" s="77"/>
      <c r="J68" s="99">
        <f>SUM(COUNTIF('Round 2 - RIVER'!B44,"&lt;"&amp;$B$2-1.9))+(COUNTIF('Round 2 - RIVER'!C44,"&lt;"&amp;$C$2-1.9))+(COUNTIF('Round 2 - RIVER'!D44,"&lt;"&amp;$D$2-1.9))+(COUNTIF('Round 2 - RIVER'!E44,"&lt;"&amp;$E$2-1.9))+(COUNTIF('Round 2 - RIVER'!F44,"&lt;"&amp;$F$2-1.9))+(COUNTIF('Round 2 - RIVER'!G44,"&lt;"&amp;$G$2-1.9))+(COUNTIF('Round 2 - RIVER'!H44,"&lt;"&amp;$H$2-1.9))+(COUNTIF('Round 2 - RIVER'!I44,"&lt;"&amp;$I$2-1.9))+(COUNTIF('Round 2 - RIVER'!J44,"&lt;"&amp;$J$2-1.9))+(COUNTIF('Round 2 - RIVER'!L44,"&lt;"&amp;$L$2-1.9))+(COUNTIF('Round 2 - RIVER'!M44,"&lt;"&amp;$M$2-1.9))+(COUNTIF('Round 2 - RIVER'!N44,"&lt;"&amp;$N$2-1.9))+(COUNTIF('Round 2 - RIVER'!O44,"&lt;"&amp;$O$2-1.9))+(COUNTIF('Round 2 - RIVER'!P44,"&lt;"&amp;$P$2-1.9))+(COUNTIF('Round 2 - RIVER'!Q44,"&lt;"&amp;$Q$2-1.9))+(COUNTIF('Round 2 - RIVER'!R44,"&lt;"&amp;$R$2-1.9))+(COUNTIF('Round 2 - RIVER'!S44,"&lt;"&amp;$S$2-1.9))+(COUNTIF('Round 2 - RIVER'!T44,"&lt;"&amp;$T$2-1.9))</f>
        <v>0</v>
      </c>
      <c r="K68" s="100">
        <f>SUM(COUNTIF('Round 2 - RIVER'!B44,"="&amp;$B$2-1))+(COUNTIF('Round 2 - RIVER'!C44,"="&amp;$C$2-1))+(COUNTIF('Round 2 - RIVER'!D44,"="&amp;$D$2-1))+(COUNTIF('Round 2 - RIVER'!E44,"="&amp;$E$2-1))+(COUNTIF('Round 2 - RIVER'!F44,"="&amp;$F$2-1))+(COUNTIF('Round 2 - RIVER'!G44,"="&amp;$G$2-1))+(COUNTIF('Round 2 - RIVER'!H44,"="&amp;$H$2-1))+(COUNTIF('Round 2 - RIVER'!I44,"="&amp;$I$2-1))+(COUNTIF('Round 2 - RIVER'!J44,"="&amp;$J$2-1))+(COUNTIF('Round 2 - RIVER'!L44,"="&amp;$L$2-1))+(COUNTIF('Round 2 - RIVER'!M44,"="&amp;$M$2-1))+(COUNTIF('Round 2 - RIVER'!N44,"="&amp;$N$2-1))+(COUNTIF('Round 2 - RIVER'!O44,"="&amp;$O$2-1))+(COUNTIF('Round 2 - RIVER'!P44,"="&amp;$P$2-1))+(COUNTIF('Round 2 - RIVER'!Q44,"="&amp;$Q$2-1))+(COUNTIF('Round 2 - RIVER'!R44,"="&amp;$R$2-1))+(COUNTIF('Round 2 - RIVER'!S44,"="&amp;$S$2-1))+(COUNTIF('Round 2 - RIVER'!T44,"="&amp;$T$2-1))</f>
        <v>0</v>
      </c>
      <c r="L68" s="100">
        <f>SUM(COUNTIF('Round 2 - RIVER'!B44,"="&amp;$B$2))+(COUNTIF('Round 2 - RIVER'!C44,"="&amp;$C$2))+(COUNTIF('Round 2 - RIVER'!D44,"="&amp;$D$2))+(COUNTIF('Round 2 - RIVER'!E44,"="&amp;$E$2))+(COUNTIF('Round 2 - RIVER'!F44,"="&amp;$F$2))+(COUNTIF('Round 2 - RIVER'!G44,"="&amp;$G$2))+(COUNTIF('Round 2 - RIVER'!H44,"="&amp;$H$2))+(COUNTIF('Round 2 - RIVER'!I44,"="&amp;$I$2))+(COUNTIF('Round 2 - RIVER'!J44,"="&amp;$J$2))+(COUNTIF('Round 2 - RIVER'!L44,"="&amp;$L$2))+(COUNTIF('Round 2 - RIVER'!M44,"="&amp;$M$2))+(COUNTIF('Round 2 - RIVER'!N44,"="&amp;$N$2))+(COUNTIF('Round 2 - RIVER'!O44,"="&amp;$O$2))+(COUNTIF('Round 2 - RIVER'!P44,"="&amp;$P$2))+(COUNTIF('Round 2 - RIVER'!Q44,"="&amp;$Q$2))+(COUNTIF('Round 2 - RIVER'!R44,"="&amp;$R$2))+(COUNTIF('Round 2 - RIVER'!S44,"="&amp;$S$2))+(COUNTIF('Round 2 - RIVER'!T44,"="&amp;$T$2))</f>
        <v>0</v>
      </c>
      <c r="M68" s="100">
        <f>SUM(COUNTIF('Round 2 - RIVER'!B44,"="&amp;$B$2+1))+(COUNTIF('Round 2 - RIVER'!C44,"="&amp;$C$2+1))+(COUNTIF('Round 2 - RIVER'!D44,"="&amp;$D$2+1))+(COUNTIF('Round 2 - RIVER'!E44,"="&amp;$E$2+1))+(COUNTIF('Round 2 - RIVER'!F44,"="&amp;$F$2+1))+(COUNTIF('Round 2 - RIVER'!G44,"="&amp;$G$2+1))+(COUNTIF('Round 2 - RIVER'!H44,"="&amp;$H$2+1))+(COUNTIF('Round 2 - RIVER'!I44,"="&amp;$I$2+1))+(COUNTIF('Round 2 - RIVER'!J44,"="&amp;$J$2+1))+(COUNTIF('Round 2 - RIVER'!L44,"="&amp;$L$2+1))+(COUNTIF('Round 2 - RIVER'!M44,"="&amp;$M$2+1))+(COUNTIF('Round 2 - RIVER'!N44,"="&amp;$N$2+1))+(COUNTIF('Round 2 - RIVER'!O44,"="&amp;$O$2+1))+(COUNTIF('Round 2 - RIVER'!P44,"="&amp;$P$2+1))+(COUNTIF('Round 2 - RIVER'!Q44,"="&amp;$Q$2+1))+(COUNTIF('Round 2 - RIVER'!R44,"="&amp;$R$2+1))+(COUNTIF('Round 2 - RIVER'!S44,"="&amp;$S$2+1))+(COUNTIF('Round 2 - RIVER'!T44,"="&amp;$T$2+1))</f>
        <v>0</v>
      </c>
      <c r="N68" s="100">
        <f>SUM(COUNTIF('Round 2 - RIVER'!B44,"="&amp;$B$2+2))+(COUNTIF('Round 2 - RIVER'!C44,"="&amp;$C$2+2))+(COUNTIF('Round 2 - RIVER'!D44,"="&amp;$D$2+2))+(COUNTIF('Round 2 - RIVER'!E44,"="&amp;$E$2+2))+(COUNTIF('Round 2 - RIVER'!F44,"="&amp;$F$2+2))+(COUNTIF('Round 2 - RIVER'!G44,"="&amp;$G$2+2))+(COUNTIF('Round 2 - RIVER'!H44,"="&amp;$H$2+2))+(COUNTIF('Round 2 - RIVER'!I44,"="&amp;$I$2+2))+(COUNTIF('Round 2 - RIVER'!J44,"="&amp;$J$2+2))+(COUNTIF('Round 2 - RIVER'!L44,"="&amp;$L$2+2))+(COUNTIF('Round 2 - RIVER'!M44,"="&amp;$M$2+2))+(COUNTIF('Round 2 - RIVER'!N44,"="&amp;$N$2+2))+(COUNTIF('Round 2 - RIVER'!O44,"="&amp;$O$2+2))+(COUNTIF('Round 2 - RIVER'!P44,"="&amp;$P$2+2))+(COUNTIF('Round 2 - RIVER'!Q44,"="&amp;$Q$2+2))+(COUNTIF('Round 2 - RIVER'!R44,"="&amp;$R$2+2))+(COUNTIF('Round 2 - RIVER'!S44,"="&amp;$S$2+2))+(COUNTIF('Round 2 - RIVER'!T44,"="&amp;$T$2+2))</f>
        <v>0</v>
      </c>
      <c r="O68" s="100">
        <f>SUM(COUNTIF('Round 2 - RIVER'!B44,"&gt;"&amp;$B$2+2.1))+(COUNTIF('Round 2 - RIVER'!C44,"&gt;"&amp;$C$2+2.1))+(COUNTIF('Round 2 - RIVER'!D44,"&gt;"&amp;$D$2+2.1))+(COUNTIF('Round 2 - RIVER'!E44,"&gt;"&amp;$E$2+2.1))+(COUNTIF('Round 2 - RIVER'!F44,"&gt;"&amp;$F$2+2.1))+(COUNTIF('Round 2 - RIVER'!G44,"&gt;"&amp;$G$2+2.1))+(COUNTIF('Round 2 - RIVER'!H44,"&gt;"&amp;$H$2+2.1))+(COUNTIF('Round 2 - RIVER'!I44,"&gt;"&amp;$I$2+2.1))+(COUNTIF('Round 2 - RIVER'!J44,"&gt;"&amp;$J$2+2.1))+(COUNTIF('Round 2 - RIVER'!L44,"&gt;"&amp;$L$2+2.1))+(COUNTIF('Round 2 - RIVER'!M44,"&gt;"&amp;$M$2+2.1))+(COUNTIF('Round 2 - RIVER'!N44,"&gt;"&amp;$N$2+2.1))+(COUNTIF('Round 2 - RIVER'!O44,"&gt;"&amp;$O$2+2.1))+(COUNTIF('Round 2 - RIVER'!P44,"&gt;"&amp;$P$2+2.1))+(COUNTIF('Round 2 - RIVER'!Q44,"&gt;"&amp;$Q$2+2.1))+(COUNTIF('Round 2 - RIVER'!R44,"&gt;"&amp;$R$2+2.1))+(COUNTIF('Round 2 - RIVER'!S44,"&gt;"&amp;$S$2+2.1))+(COUNTIF('Round 2 - RIVER'!T44,"&gt;"&amp;$T$2+2.1))</f>
        <v>0</v>
      </c>
      <c r="Q68" s="92"/>
      <c r="R68" s="93"/>
      <c r="S68" s="93"/>
      <c r="T68" s="93"/>
      <c r="U68" s="93"/>
      <c r="V68" s="93"/>
      <c r="X68" s="92">
        <f t="shared" si="53"/>
        <v>0</v>
      </c>
      <c r="Y68" s="93">
        <f t="shared" si="52"/>
        <v>0</v>
      </c>
      <c r="Z68" s="93">
        <f t="shared" si="52"/>
        <v>0</v>
      </c>
      <c r="AA68" s="93">
        <f t="shared" si="52"/>
        <v>0</v>
      </c>
      <c r="AB68" s="93">
        <f t="shared" si="52"/>
        <v>0</v>
      </c>
      <c r="AC68" s="93">
        <f t="shared" si="52"/>
        <v>0</v>
      </c>
    </row>
    <row r="69" spans="1:29" x14ac:dyDescent="0.2">
      <c r="X69" s="6"/>
      <c r="Y69" s="6"/>
      <c r="Z69" s="6"/>
      <c r="AA69" s="6"/>
      <c r="AB69" s="6"/>
      <c r="AC69" s="6"/>
    </row>
    <row r="70" spans="1:29" ht="15.75" x14ac:dyDescent="0.25">
      <c r="A70" s="108" t="str">
        <f>'Players by Team'!G17</f>
        <v>GRAND OAKS</v>
      </c>
      <c r="C70" s="90">
        <f t="shared" ref="C70:H70" si="54">SUM(C71:C75)</f>
        <v>0</v>
      </c>
      <c r="D70" s="90">
        <f t="shared" si="54"/>
        <v>0</v>
      </c>
      <c r="E70" s="90">
        <f t="shared" si="54"/>
        <v>0</v>
      </c>
      <c r="F70" s="90">
        <f t="shared" si="54"/>
        <v>0</v>
      </c>
      <c r="G70" s="90">
        <f t="shared" si="54"/>
        <v>0</v>
      </c>
      <c r="H70" s="90">
        <f t="shared" si="54"/>
        <v>0</v>
      </c>
      <c r="J70" s="90">
        <f t="shared" ref="J70:O70" si="55">SUM(J71:J75)</f>
        <v>0</v>
      </c>
      <c r="K70" s="90">
        <f t="shared" si="55"/>
        <v>0</v>
      </c>
      <c r="L70" s="90">
        <f t="shared" si="55"/>
        <v>0</v>
      </c>
      <c r="M70" s="90">
        <f t="shared" si="55"/>
        <v>0</v>
      </c>
      <c r="N70" s="90">
        <f t="shared" si="55"/>
        <v>0</v>
      </c>
      <c r="O70" s="90">
        <f t="shared" si="55"/>
        <v>0</v>
      </c>
      <c r="Q70" s="90">
        <f t="shared" ref="Q70:V70" si="56">SUM(Q71:Q75)</f>
        <v>0</v>
      </c>
      <c r="R70" s="90">
        <f t="shared" si="56"/>
        <v>0</v>
      </c>
      <c r="S70" s="90">
        <f t="shared" si="56"/>
        <v>0</v>
      </c>
      <c r="T70" s="90">
        <f t="shared" si="56"/>
        <v>0</v>
      </c>
      <c r="U70" s="90">
        <f t="shared" si="56"/>
        <v>0</v>
      </c>
      <c r="V70" s="90">
        <f t="shared" si="56"/>
        <v>0</v>
      </c>
      <c r="X70" s="90">
        <f t="shared" ref="X70:AC70" si="57">SUM(X71:X75)</f>
        <v>0</v>
      </c>
      <c r="Y70" s="90">
        <f t="shared" si="57"/>
        <v>0</v>
      </c>
      <c r="Z70" s="90">
        <f t="shared" si="57"/>
        <v>0</v>
      </c>
      <c r="AA70" s="90">
        <f t="shared" si="57"/>
        <v>0</v>
      </c>
      <c r="AB70" s="90">
        <f t="shared" si="57"/>
        <v>0</v>
      </c>
      <c r="AC70" s="90">
        <f t="shared" si="57"/>
        <v>0</v>
      </c>
    </row>
    <row r="71" spans="1:29" x14ac:dyDescent="0.2">
      <c r="A71" s="35" t="str">
        <f>'Players by Team'!G18</f>
        <v>London Fowlkes</v>
      </c>
      <c r="B71" s="95"/>
      <c r="C71" s="92">
        <f>SUM(COUNTIF('Round 1 - HILLS'!B47,"&lt;"&amp;$B$3-1.9))+(COUNTIF('Round 1 - HILLS'!C47,"&lt;"&amp;$C$3-1.9))+(COUNTIF('Round 1 - HILLS'!D47,"&lt;"&amp;$D$3-1.9))+(COUNTIF('Round 1 - HILLS'!E47,"&lt;"&amp;$E$3-1.9))+(COUNTIF('Round 1 - HILLS'!F47,"&lt;"&amp;$F$3-1.9))+(COUNTIF('Round 1 - HILLS'!G47,"&lt;"&amp;$G$3-1.9))+(COUNTIF('Round 1 - HILLS'!H47,"&lt;"&amp;$H$3-1.9))+(COUNTIF('Round 1 - HILLS'!I47,"&lt;"&amp;$I$3-1.9))+(COUNTIF('Round 1 - HILLS'!J47,"&lt;"&amp;$J$3-1.9))+(COUNTIF('Round 1 - HILLS'!L47,"&lt;"&amp;$L$3-1.9))+(COUNTIF('Round 1 - HILLS'!M47,"&lt;"&amp;$M$3-1.9))+(COUNTIF('Round 1 - HILLS'!N47,"&lt;"&amp;$N$3-1.9))+(COUNTIF('Round 1 - HILLS'!O47,"&lt;"&amp;$O$3-1.9))+(COUNTIF('Round 1 - HILLS'!P47,"&lt;"&amp;$P$3-1.9))+(COUNTIF('Round 1 - HILLS'!Q47,"&lt;"&amp;$Q$3-1.9))+(COUNTIF('Round 1 - HILLS'!R47,"&lt;"&amp;$R$3-1.9))+(COUNTIF('Round 1 - HILLS'!S47,"&lt;"&amp;$S$3-1.9))+(COUNTIF('Round 1 - HILLS'!T47,"&lt;"&amp;$T$3-1.9))</f>
        <v>0</v>
      </c>
      <c r="D71" s="93">
        <f>SUM(COUNTIF('Round 1 - HILLS'!B47,"="&amp;$B$3-1))+(COUNTIF('Round 1 - HILLS'!C47,"="&amp;$C$3-1))+(COUNTIF('Round 1 - HILLS'!D47,"="&amp;$D$3-1))+(COUNTIF('Round 1 - HILLS'!E47,"="&amp;$E$3-1))+(COUNTIF('Round 1 - HILLS'!F47,"="&amp;$F$3-1))+(COUNTIF('Round 1 - HILLS'!G47,"="&amp;$G$3-1))+(COUNTIF('Round 1 - HILLS'!H47,"="&amp;$H$3-1))+(COUNTIF('Round 1 - HILLS'!I47,"="&amp;$I$3-1))+(COUNTIF('Round 1 - HILLS'!J47,"="&amp;$J$3-1))+(COUNTIF('Round 1 - HILLS'!L47,"="&amp;$L$3-1))+(COUNTIF('Round 1 - HILLS'!M47,"="&amp;$M$3-1))+(COUNTIF('Round 1 - HILLS'!N47,"="&amp;$N$3-1))+(COUNTIF('Round 1 - HILLS'!O47,"="&amp;$O$3-1))+(COUNTIF('Round 1 - HILLS'!P47,"="&amp;$P$3-1))+(COUNTIF('Round 1 - HILLS'!Q47,"="&amp;$Q$3-1))+(COUNTIF('Round 1 - HILLS'!R47,"="&amp;$R$3-1))+(COUNTIF('Round 1 - HILLS'!S47,"="&amp;$S$3-1))+(COUNTIF('Round 1 - HILLS'!T47,"="&amp;$T$3-1))</f>
        <v>0</v>
      </c>
      <c r="E71" s="93">
        <f>SUM(COUNTIF('Round 1 - HILLS'!B47,"="&amp;$B$3))+(COUNTIF('Round 1 - HILLS'!C47,"="&amp;$C$3))+(COUNTIF('Round 1 - HILLS'!D47,"="&amp;$D$3))+(COUNTIF('Round 1 - HILLS'!E47,"="&amp;$E$3))+(COUNTIF('Round 1 - HILLS'!F47,"="&amp;$F$3))+(COUNTIF('Round 1 - HILLS'!G47,"="&amp;$G$3))+(COUNTIF('Round 1 - HILLS'!H47,"="&amp;$H$3))+(COUNTIF('Round 1 - HILLS'!I47,"="&amp;$I$3))+(COUNTIF('Round 1 - HILLS'!J47,"="&amp;$J$3))+(COUNTIF('Round 1 - HILLS'!L47,"="&amp;$L$3))+(COUNTIF('Round 1 - HILLS'!M47,"="&amp;$M$3))+(COUNTIF('Round 1 - HILLS'!N47,"="&amp;$N$3))+(COUNTIF('Round 1 - HILLS'!O47,"="&amp;$O$3))+(COUNTIF('Round 1 - HILLS'!P47,"="&amp;$P$3))+(COUNTIF('Round 1 - HILLS'!Q47,"="&amp;$Q$3))+(COUNTIF('Round 1 - HILLS'!R47,"="&amp;$R$3))+(COUNTIF('Round 1 - HILLS'!S47,"="&amp;$S$3))+(COUNTIF('Round 1 - HILLS'!T47,"="&amp;$T$3))</f>
        <v>0</v>
      </c>
      <c r="F71" s="93">
        <f>SUM(COUNTIF('Round 1 - HILLS'!B47,"="&amp;$B$3+1))+(COUNTIF('Round 1 - HILLS'!C47,"="&amp;$C$3+1))+(COUNTIF('Round 1 - HILLS'!D47,"="&amp;$D$3+1))+(COUNTIF('Round 1 - HILLS'!E47,"="&amp;$E$3+1))+(COUNTIF('Round 1 - HILLS'!F47,"="&amp;$F$3+1))+(COUNTIF('Round 1 - HILLS'!G47,"="&amp;$G$3+1))+(COUNTIF('Round 1 - HILLS'!H47,"="&amp;$H$3+1))+(COUNTIF('Round 1 - HILLS'!I47,"="&amp;$I$3+1))+(COUNTIF('Round 1 - HILLS'!J47,"="&amp;$J$3+1))+(COUNTIF('Round 1 - HILLS'!L47,"="&amp;$L$3+1))+(COUNTIF('Round 1 - HILLS'!M47,"="&amp;$M$3+1))+(COUNTIF('Round 1 - HILLS'!N47,"="&amp;$N$3+1))+(COUNTIF('Round 1 - HILLS'!O47,"="&amp;$O$3+1))+(COUNTIF('Round 1 - HILLS'!P47,"="&amp;$P$3+1))+(COUNTIF('Round 1 - HILLS'!Q47,"="&amp;$Q$3+1))+(COUNTIF('Round 1 - HILLS'!R47,"="&amp;$R$3+1))+(COUNTIF('Round 1 - HILLS'!S47,"="&amp;$S$3+1))+(COUNTIF('Round 1 - HILLS'!T47,"="&amp;$T$3+1))</f>
        <v>0</v>
      </c>
      <c r="G71" s="93">
        <f>SUM(COUNTIF('Round 1 - HILLS'!B47,"="&amp;$B$3+2))+(COUNTIF('Round 1 - HILLS'!C47,"="&amp;$C$3+2))+(COUNTIF('Round 1 - HILLS'!D47,"="&amp;$D$3+2))+(COUNTIF('Round 1 - HILLS'!E47,"="&amp;$E$3+2))+(COUNTIF('Round 1 - HILLS'!F47,"="&amp;$F$3+2))+(COUNTIF('Round 1 - HILLS'!G47,"="&amp;$G$3+2))+(COUNTIF('Round 1 - HILLS'!H47,"="&amp;$H$3+2))+(COUNTIF('Round 1 - HILLS'!I47,"="&amp;$I$3+2))+(COUNTIF('Round 1 - HILLS'!J47,"="&amp;$J$3+2))+(COUNTIF('Round 1 - HILLS'!L47,"="&amp;$L$3+2))+(COUNTIF('Round 1 - HILLS'!M47,"="&amp;$M$3+2))+(COUNTIF('Round 1 - HILLS'!N47,"="&amp;$N$3+2))+(COUNTIF('Round 1 - HILLS'!O47,"="&amp;$O$3+2))+(COUNTIF('Round 1 - HILLS'!P47,"="&amp;$P$3+2))+(COUNTIF('Round 1 - HILLS'!Q47,"="&amp;$Q$3+2))+(COUNTIF('Round 1 - HILLS'!R47,"="&amp;$R$3+2))+(COUNTIF('Round 1 - HILLS'!S47,"="&amp;$S$3+2))+(COUNTIF('Round 1 - HILLS'!T47,"="&amp;$T$3+2))</f>
        <v>0</v>
      </c>
      <c r="H71" s="93">
        <f>SUM(COUNTIF('Round 1 - HILLS'!B47,"&gt;"&amp;$B$3+2.1))+(COUNTIF('Round 1 - HILLS'!C47,"&gt;"&amp;$C$3+2.1))+(COUNTIF('Round 1 - HILLS'!D47,"&gt;"&amp;$D$3+2.1))+(COUNTIF('Round 1 - HILLS'!E47,"&gt;"&amp;$E$3+2.1))+(COUNTIF('Round 1 - HILLS'!F47,"&gt;"&amp;$F$3+2.1))+(COUNTIF('Round 1 - HILLS'!G47,"&gt;"&amp;$G$3+2.1))+(COUNTIF('Round 1 - HILLS'!H47,"&gt;"&amp;$H$3+2.1))+(COUNTIF('Round 1 - HILLS'!I47,"&gt;"&amp;$I$3+2.1))+(COUNTIF('Round 1 - HILLS'!J47,"&gt;"&amp;$J$3+2.1))+(COUNTIF('Round 1 - HILLS'!L47,"&gt;"&amp;$L$3+2.1))+(COUNTIF('Round 1 - HILLS'!M47,"&gt;"&amp;$M$3+2.1))+(COUNTIF('Round 1 - HILLS'!N47,"&gt;"&amp;$N$3+2.1))+(COUNTIF('Round 1 - HILLS'!O47,"&gt;"&amp;$O$3+2.1))+(COUNTIF('Round 1 - HILLS'!P47,"&gt;"&amp;$P$3+2.1))+(COUNTIF('Round 1 - HILLS'!Q47,"&gt;"&amp;$Q$3+2.1))+(COUNTIF('Round 1 - HILLS'!R47,"&gt;"&amp;$R$3+2.1))+(COUNTIF('Round 1 - HILLS'!S47,"&gt;"&amp;$S$3+2.1))+(COUNTIF('Round 1 - HILLS'!T47,"&gt;"&amp;$T$3+2.1))</f>
        <v>0</v>
      </c>
      <c r="J71" s="92">
        <f>SUM(COUNTIF('Round 2 - RIVER'!B47,"&lt;"&amp;$B$2-1.9))+(COUNTIF('Round 2 - RIVER'!C47,"&lt;"&amp;$C$2-1.9))+(COUNTIF('Round 2 - RIVER'!D47,"&lt;"&amp;$D$2-1.9))+(COUNTIF('Round 2 - RIVER'!E47,"&lt;"&amp;$E$2-1.9))+(COUNTIF('Round 2 - RIVER'!F47,"&lt;"&amp;$F$2-1.9))+(COUNTIF('Round 2 - RIVER'!G47,"&lt;"&amp;$G$2-1.9))+(COUNTIF('Round 2 - RIVER'!H47,"&lt;"&amp;$H$2-1.9))+(COUNTIF('Round 2 - RIVER'!I47,"&lt;"&amp;$I$2-1.9))+(COUNTIF('Round 2 - RIVER'!J47,"&lt;"&amp;$J$2-1.9))+(COUNTIF('Round 2 - RIVER'!L47,"&lt;"&amp;$L$2-1.9))+(COUNTIF('Round 2 - RIVER'!M47,"&lt;"&amp;$M$2-1.9))+(COUNTIF('Round 2 - RIVER'!N47,"&lt;"&amp;$N$2-1.9))+(COUNTIF('Round 2 - RIVER'!O47,"&lt;"&amp;$O$2-1.9))+(COUNTIF('Round 2 - RIVER'!P47,"&lt;"&amp;$P$2-1.9))+(COUNTIF('Round 2 - RIVER'!Q47,"&lt;"&amp;$Q$2-1.9))+(COUNTIF('Round 2 - RIVER'!R47,"&lt;"&amp;$R$2-1.9))+(COUNTIF('Round 2 - RIVER'!S47,"&lt;"&amp;$S$2-1.9))+(COUNTIF('Round 2 - RIVER'!T47,"&lt;"&amp;$T$2-1.9))</f>
        <v>0</v>
      </c>
      <c r="K71" s="93">
        <f>SUM(COUNTIF('Round 2 - RIVER'!B47,"="&amp;$B$2-1))+(COUNTIF('Round 2 - RIVER'!C47,"="&amp;$C$2-1))+(COUNTIF('Round 2 - RIVER'!D47,"="&amp;$D$2-1))+(COUNTIF('Round 2 - RIVER'!E47,"="&amp;$E$2-1))+(COUNTIF('Round 2 - RIVER'!F47,"="&amp;$F$2-1))+(COUNTIF('Round 2 - RIVER'!G47,"="&amp;$G$2-1))+(COUNTIF('Round 2 - RIVER'!H47,"="&amp;$H$2-1))+(COUNTIF('Round 2 - RIVER'!I47,"="&amp;$I$2-1))+(COUNTIF('Round 2 - RIVER'!J47,"="&amp;$J$2-1))+(COUNTIF('Round 2 - RIVER'!L47,"="&amp;$L$2-1))+(COUNTIF('Round 2 - RIVER'!M47,"="&amp;$M$2-1))+(COUNTIF('Round 2 - RIVER'!N47,"="&amp;$N$2-1))+(COUNTIF('Round 2 - RIVER'!O47,"="&amp;$O$2-1))+(COUNTIF('Round 2 - RIVER'!P47,"="&amp;$P$2-1))+(COUNTIF('Round 2 - RIVER'!Q47,"="&amp;$Q$2-1))+(COUNTIF('Round 2 - RIVER'!R47,"="&amp;$R$2-1))+(COUNTIF('Round 2 - RIVER'!S47,"="&amp;$S$2-1))+(COUNTIF('Round 2 - RIVER'!T47,"="&amp;$T$2-1))</f>
        <v>0</v>
      </c>
      <c r="L71" s="93">
        <f>SUM(COUNTIF('Round 2 - RIVER'!B47,"="&amp;$B$2))+(COUNTIF('Round 2 - RIVER'!C47,"="&amp;$C$2))+(COUNTIF('Round 2 - RIVER'!D47,"="&amp;$D$2))+(COUNTIF('Round 2 - RIVER'!E47,"="&amp;$E$2))+(COUNTIF('Round 2 - RIVER'!F47,"="&amp;$F$2))+(COUNTIF('Round 2 - RIVER'!G47,"="&amp;$G$2))+(COUNTIF('Round 2 - RIVER'!H47,"="&amp;$H$2))+(COUNTIF('Round 2 - RIVER'!I47,"="&amp;$I$2))+(COUNTIF('Round 2 - RIVER'!J47,"="&amp;$J$2))+(COUNTIF('Round 2 - RIVER'!L47,"="&amp;$L$2))+(COUNTIF('Round 2 - RIVER'!M47,"="&amp;$M$2))+(COUNTIF('Round 2 - RIVER'!N47,"="&amp;$N$2))+(COUNTIF('Round 2 - RIVER'!O47,"="&amp;$O$2))+(COUNTIF('Round 2 - RIVER'!P47,"="&amp;$P$2))+(COUNTIF('Round 2 - RIVER'!Q47,"="&amp;$Q$2))+(COUNTIF('Round 2 - RIVER'!R47,"="&amp;$R$2))+(COUNTIF('Round 2 - RIVER'!S47,"="&amp;$S$2))+(COUNTIF('Round 2 - RIVER'!T47,"="&amp;$T$2))</f>
        <v>0</v>
      </c>
      <c r="M71" s="93">
        <f>SUM(COUNTIF('Round 2 - RIVER'!B47,"="&amp;$B$2+1))+(COUNTIF('Round 2 - RIVER'!C47,"="&amp;$C$2+1))+(COUNTIF('Round 2 - RIVER'!D47,"="&amp;$D$2+1))+(COUNTIF('Round 2 - RIVER'!E47,"="&amp;$E$2+1))+(COUNTIF('Round 2 - RIVER'!F47,"="&amp;$F$2+1))+(COUNTIF('Round 2 - RIVER'!G47,"="&amp;$G$2+1))+(COUNTIF('Round 2 - RIVER'!H47,"="&amp;$H$2+1))+(COUNTIF('Round 2 - RIVER'!I47,"="&amp;$I$2+1))+(COUNTIF('Round 2 - RIVER'!J47,"="&amp;$J$2+1))+(COUNTIF('Round 2 - RIVER'!L47,"="&amp;$L$2+1))+(COUNTIF('Round 2 - RIVER'!M47,"="&amp;$M$2+1))+(COUNTIF('Round 2 - RIVER'!N47,"="&amp;$N$2+1))+(COUNTIF('Round 2 - RIVER'!O47,"="&amp;$O$2+1))+(COUNTIF('Round 2 - RIVER'!P47,"="&amp;$P$2+1))+(COUNTIF('Round 2 - RIVER'!Q47,"="&amp;$Q$2+1))+(COUNTIF('Round 2 - RIVER'!R47,"="&amp;$R$2+1))+(COUNTIF('Round 2 - RIVER'!S47,"="&amp;$S$2+1))+(COUNTIF('Round 2 - RIVER'!T47,"="&amp;$T$2+1))</f>
        <v>0</v>
      </c>
      <c r="N71" s="93">
        <f>SUM(COUNTIF('Round 2 - RIVER'!B47,"="&amp;$B$2+2))+(COUNTIF('Round 2 - RIVER'!C47,"="&amp;$C$2+2))+(COUNTIF('Round 2 - RIVER'!D47,"="&amp;$D$2+2))+(COUNTIF('Round 2 - RIVER'!E47,"="&amp;$E$2+2))+(COUNTIF('Round 2 - RIVER'!F47,"="&amp;$F$2+2))+(COUNTIF('Round 2 - RIVER'!G47,"="&amp;$G$2+2))+(COUNTIF('Round 2 - RIVER'!H47,"="&amp;$H$2+2))+(COUNTIF('Round 2 - RIVER'!I47,"="&amp;$I$2+2))+(COUNTIF('Round 2 - RIVER'!J47,"="&amp;$J$2+2))+(COUNTIF('Round 2 - RIVER'!L47,"="&amp;$L$2+2))+(COUNTIF('Round 2 - RIVER'!M47,"="&amp;$M$2+2))+(COUNTIF('Round 2 - RIVER'!N47,"="&amp;$N$2+2))+(COUNTIF('Round 2 - RIVER'!O47,"="&amp;$O$2+2))+(COUNTIF('Round 2 - RIVER'!P47,"="&amp;$P$2+2))+(COUNTIF('Round 2 - RIVER'!Q47,"="&amp;$Q$2+2))+(COUNTIF('Round 2 - RIVER'!R47,"="&amp;$R$2+2))+(COUNTIF('Round 2 - RIVER'!S47,"="&amp;$S$2+2))+(COUNTIF('Round 2 - RIVER'!T47,"="&amp;$T$2+2))</f>
        <v>0</v>
      </c>
      <c r="O71" s="93">
        <f>SUM(COUNTIF('Round 2 - RIVER'!B47,"&gt;"&amp;$B$2+2.1))+(COUNTIF('Round 2 - RIVER'!C47,"&gt;"&amp;$C$2+2.1))+(COUNTIF('Round 2 - RIVER'!D47,"&gt;"&amp;$D$2+2.1))+(COUNTIF('Round 2 - RIVER'!E47,"&gt;"&amp;$E$2+2.1))+(COUNTIF('Round 2 - RIVER'!F47,"&gt;"&amp;$F$2+2.1))+(COUNTIF('Round 2 - RIVER'!G47,"&gt;"&amp;$G$2+2.1))+(COUNTIF('Round 2 - RIVER'!H47,"&gt;"&amp;$H$2+2.1))+(COUNTIF('Round 2 - RIVER'!I47,"&gt;"&amp;$I$2+2.1))+(COUNTIF('Round 2 - RIVER'!J47,"&gt;"&amp;$J$2+2.1))+(COUNTIF('Round 2 - RIVER'!L47,"&gt;"&amp;$L$2+2.1))+(COUNTIF('Round 2 - RIVER'!M47,"&gt;"&amp;$M$2+2.1))+(COUNTIF('Round 2 - RIVER'!N47,"&gt;"&amp;$N$2+2.1))+(COUNTIF('Round 2 - RIVER'!O47,"&gt;"&amp;$O$2+2.1))+(COUNTIF('Round 2 - RIVER'!P47,"&gt;"&amp;$P$2+2.1))+(COUNTIF('Round 2 - RIVER'!Q47,"&gt;"&amp;$Q$2+2.1))+(COUNTIF('Round 2 - RIVER'!R47,"&gt;"&amp;$R$2+2.1))+(COUNTIF('Round 2 - RIVER'!S47,"&gt;"&amp;$S$2+2.1))+(COUNTIF('Round 2 - RIVER'!T47,"&gt;"&amp;$T$2+2.1))</f>
        <v>0</v>
      </c>
      <c r="Q71" s="92"/>
      <c r="R71" s="93"/>
      <c r="S71" s="93"/>
      <c r="T71" s="93"/>
      <c r="U71" s="93"/>
      <c r="V71" s="93"/>
      <c r="X71" s="92">
        <f>SUM(C71,J71,Q71)</f>
        <v>0</v>
      </c>
      <c r="Y71" s="93">
        <f t="shared" ref="Y71:AC75" si="58">SUM(D71,K71,R71)</f>
        <v>0</v>
      </c>
      <c r="Z71" s="93">
        <f t="shared" si="58"/>
        <v>0</v>
      </c>
      <c r="AA71" s="93">
        <f t="shared" si="58"/>
        <v>0</v>
      </c>
      <c r="AB71" s="93">
        <f t="shared" si="58"/>
        <v>0</v>
      </c>
      <c r="AC71" s="93">
        <f>SUM(H71,O71,V71)</f>
        <v>0</v>
      </c>
    </row>
    <row r="72" spans="1:29" x14ac:dyDescent="0.2">
      <c r="A72" s="35" t="str">
        <f>'Players by Team'!G19</f>
        <v>Brooke Deebs</v>
      </c>
      <c r="B72" s="95"/>
      <c r="C72" s="99">
        <f>SUM(COUNTIF('Round 1 - HILLS'!B48,"&lt;"&amp;$B$3-1.9))+(COUNTIF('Round 1 - HILLS'!C48,"&lt;"&amp;$C$3-1.9))+(COUNTIF('Round 1 - HILLS'!D48,"&lt;"&amp;$D$3-1.9))+(COUNTIF('Round 1 - HILLS'!E48,"&lt;"&amp;$E$3-1.9))+(COUNTIF('Round 1 - HILLS'!F48,"&lt;"&amp;$F$3-1.9))+(COUNTIF('Round 1 - HILLS'!G48,"&lt;"&amp;$G$3-1.9))+(COUNTIF('Round 1 - HILLS'!H48,"&lt;"&amp;$H$3-1.9))+(COUNTIF('Round 1 - HILLS'!I48,"&lt;"&amp;$I$3-1.9))+(COUNTIF('Round 1 - HILLS'!J48,"&lt;"&amp;$J$3-1.9))+(COUNTIF('Round 1 - HILLS'!L48,"&lt;"&amp;$L$3-1.9))+(COUNTIF('Round 1 - HILLS'!M48,"&lt;"&amp;$M$3-1.9))+(COUNTIF('Round 1 - HILLS'!N48,"&lt;"&amp;$N$3-1.9))+(COUNTIF('Round 1 - HILLS'!O48,"&lt;"&amp;$O$3-1.9))+(COUNTIF('Round 1 - HILLS'!P48,"&lt;"&amp;$P$3-1.9))+(COUNTIF('Round 1 - HILLS'!Q48,"&lt;"&amp;$Q$3-1.9))+(COUNTIF('Round 1 - HILLS'!R48,"&lt;"&amp;$R$3-1.9))+(COUNTIF('Round 1 - HILLS'!S48,"&lt;"&amp;$S$3-1.9))+(COUNTIF('Round 1 - HILLS'!T48,"&lt;"&amp;$T$3-1.9))</f>
        <v>0</v>
      </c>
      <c r="D72" s="100">
        <f>SUM(COUNTIF('Round 1 - HILLS'!B48,"="&amp;$B$3-1))+(COUNTIF('Round 1 - HILLS'!C48,"="&amp;$C$3-1))+(COUNTIF('Round 1 - HILLS'!D48,"="&amp;$D$3-1))+(COUNTIF('Round 1 - HILLS'!E48,"="&amp;$E$3-1))+(COUNTIF('Round 1 - HILLS'!F48,"="&amp;$F$3-1))+(COUNTIF('Round 1 - HILLS'!G48,"="&amp;$G$3-1))+(COUNTIF('Round 1 - HILLS'!H48,"="&amp;$H$3-1))+(COUNTIF('Round 1 - HILLS'!I48,"="&amp;$I$3-1))+(COUNTIF('Round 1 - HILLS'!J48,"="&amp;$J$3-1))+(COUNTIF('Round 1 - HILLS'!L48,"="&amp;$L$3-1))+(COUNTIF('Round 1 - HILLS'!M48,"="&amp;$M$3-1))+(COUNTIF('Round 1 - HILLS'!N48,"="&amp;$N$3-1))+(COUNTIF('Round 1 - HILLS'!O48,"="&amp;$O$3-1))+(COUNTIF('Round 1 - HILLS'!P48,"="&amp;$P$3-1))+(COUNTIF('Round 1 - HILLS'!Q48,"="&amp;$Q$3-1))+(COUNTIF('Round 1 - HILLS'!R48,"="&amp;$R$3-1))+(COUNTIF('Round 1 - HILLS'!S48,"="&amp;$S$3-1))+(COUNTIF('Round 1 - HILLS'!T48,"="&amp;$T$3-1))</f>
        <v>0</v>
      </c>
      <c r="E72" s="100">
        <f>SUM(COUNTIF('Round 1 - HILLS'!B48,"="&amp;$B$3))+(COUNTIF('Round 1 - HILLS'!C48,"="&amp;$C$3))+(COUNTIF('Round 1 - HILLS'!D48,"="&amp;$D$3))+(COUNTIF('Round 1 - HILLS'!E48,"="&amp;$E$3))+(COUNTIF('Round 1 - HILLS'!F48,"="&amp;$F$3))+(COUNTIF('Round 1 - HILLS'!G48,"="&amp;$G$3))+(COUNTIF('Round 1 - HILLS'!H48,"="&amp;$H$3))+(COUNTIF('Round 1 - HILLS'!I48,"="&amp;$I$3))+(COUNTIF('Round 1 - HILLS'!J48,"="&amp;$J$3))+(COUNTIF('Round 1 - HILLS'!L48,"="&amp;$L$3))+(COUNTIF('Round 1 - HILLS'!M48,"="&amp;$M$3))+(COUNTIF('Round 1 - HILLS'!N48,"="&amp;$N$3))+(COUNTIF('Round 1 - HILLS'!O48,"="&amp;$O$3))+(COUNTIF('Round 1 - HILLS'!P48,"="&amp;$P$3))+(COUNTIF('Round 1 - HILLS'!Q48,"="&amp;$Q$3))+(COUNTIF('Round 1 - HILLS'!R48,"="&amp;$R$3))+(COUNTIF('Round 1 - HILLS'!S48,"="&amp;$S$3))+(COUNTIF('Round 1 - HILLS'!T48,"="&amp;$T$3))</f>
        <v>0</v>
      </c>
      <c r="F72" s="100">
        <f>SUM(COUNTIF('Round 1 - HILLS'!B48,"="&amp;$B$3+1))+(COUNTIF('Round 1 - HILLS'!C48,"="&amp;$C$3+1))+(COUNTIF('Round 1 - HILLS'!D48,"="&amp;$D$3+1))+(COUNTIF('Round 1 - HILLS'!E48,"="&amp;$E$3+1))+(COUNTIF('Round 1 - HILLS'!F48,"="&amp;$F$3+1))+(COUNTIF('Round 1 - HILLS'!G48,"="&amp;$G$3+1))+(COUNTIF('Round 1 - HILLS'!H48,"="&amp;$H$3+1))+(COUNTIF('Round 1 - HILLS'!I48,"="&amp;$I$3+1))+(COUNTIF('Round 1 - HILLS'!J48,"="&amp;$J$3+1))+(COUNTIF('Round 1 - HILLS'!L48,"="&amp;$L$3+1))+(COUNTIF('Round 1 - HILLS'!M48,"="&amp;$M$3+1))+(COUNTIF('Round 1 - HILLS'!N48,"="&amp;$N$3+1))+(COUNTIF('Round 1 - HILLS'!O48,"="&amp;$O$3+1))+(COUNTIF('Round 1 - HILLS'!P48,"="&amp;$P$3+1))+(COUNTIF('Round 1 - HILLS'!Q48,"="&amp;$Q$3+1))+(COUNTIF('Round 1 - HILLS'!R48,"="&amp;$R$3+1))+(COUNTIF('Round 1 - HILLS'!S48,"="&amp;$S$3+1))+(COUNTIF('Round 1 - HILLS'!T48,"="&amp;$T$3+1))</f>
        <v>0</v>
      </c>
      <c r="G72" s="100">
        <f>SUM(COUNTIF('Round 1 - HILLS'!B48,"="&amp;$B$3+2))+(COUNTIF('Round 1 - HILLS'!C48,"="&amp;$C$3+2))+(COUNTIF('Round 1 - HILLS'!D48,"="&amp;$D$3+2))+(COUNTIF('Round 1 - HILLS'!E48,"="&amp;$E$3+2))+(COUNTIF('Round 1 - HILLS'!F48,"="&amp;$F$3+2))+(COUNTIF('Round 1 - HILLS'!G48,"="&amp;$G$3+2))+(COUNTIF('Round 1 - HILLS'!H48,"="&amp;$H$3+2))+(COUNTIF('Round 1 - HILLS'!I48,"="&amp;$I$3+2))+(COUNTIF('Round 1 - HILLS'!J48,"="&amp;$J$3+2))+(COUNTIF('Round 1 - HILLS'!L48,"="&amp;$L$3+2))+(COUNTIF('Round 1 - HILLS'!M48,"="&amp;$M$3+2))+(COUNTIF('Round 1 - HILLS'!N48,"="&amp;$N$3+2))+(COUNTIF('Round 1 - HILLS'!O48,"="&amp;$O$3+2))+(COUNTIF('Round 1 - HILLS'!P48,"="&amp;$P$3+2))+(COUNTIF('Round 1 - HILLS'!Q48,"="&amp;$Q$3+2))+(COUNTIF('Round 1 - HILLS'!R48,"="&amp;$R$3+2))+(COUNTIF('Round 1 - HILLS'!S48,"="&amp;$S$3+2))+(COUNTIF('Round 1 - HILLS'!T48,"="&amp;$T$3+2))</f>
        <v>0</v>
      </c>
      <c r="H72" s="100">
        <f>SUM(COUNTIF('Round 1 - HILLS'!B48,"&gt;"&amp;$B$3+2.1))+(COUNTIF('Round 1 - HILLS'!C48,"&gt;"&amp;$C$3+2.1))+(COUNTIF('Round 1 - HILLS'!D48,"&gt;"&amp;$D$3+2.1))+(COUNTIF('Round 1 - HILLS'!E48,"&gt;"&amp;$E$3+2.1))+(COUNTIF('Round 1 - HILLS'!F48,"&gt;"&amp;$F$3+2.1))+(COUNTIF('Round 1 - HILLS'!G48,"&gt;"&amp;$G$3+2.1))+(COUNTIF('Round 1 - HILLS'!H48,"&gt;"&amp;$H$3+2.1))+(COUNTIF('Round 1 - HILLS'!I48,"&gt;"&amp;$I$3+2.1))+(COUNTIF('Round 1 - HILLS'!J48,"&gt;"&amp;$J$3+2.1))+(COUNTIF('Round 1 - HILLS'!L48,"&gt;"&amp;$L$3+2.1))+(COUNTIF('Round 1 - HILLS'!M48,"&gt;"&amp;$M$3+2.1))+(COUNTIF('Round 1 - HILLS'!N48,"&gt;"&amp;$N$3+2.1))+(COUNTIF('Round 1 - HILLS'!O48,"&gt;"&amp;$O$3+2.1))+(COUNTIF('Round 1 - HILLS'!P48,"&gt;"&amp;$P$3+2.1))+(COUNTIF('Round 1 - HILLS'!Q48,"&gt;"&amp;$Q$3+2.1))+(COUNTIF('Round 1 - HILLS'!R48,"&gt;"&amp;$R$3+2.1))+(COUNTIF('Round 1 - HILLS'!S48,"&gt;"&amp;$S$3+2.1))+(COUNTIF('Round 1 - HILLS'!T48,"&gt;"&amp;$T$3+2.1))</f>
        <v>0</v>
      </c>
      <c r="J72" s="99">
        <f>SUM(COUNTIF('Round 2 - RIVER'!B48,"&lt;"&amp;$B$2-1.9))+(COUNTIF('Round 2 - RIVER'!C48,"&lt;"&amp;$C$2-1.9))+(COUNTIF('Round 2 - RIVER'!D48,"&lt;"&amp;$D$2-1.9))+(COUNTIF('Round 2 - RIVER'!E48,"&lt;"&amp;$E$2-1.9))+(COUNTIF('Round 2 - RIVER'!F48,"&lt;"&amp;$F$2-1.9))+(COUNTIF('Round 2 - RIVER'!G48,"&lt;"&amp;$G$2-1.9))+(COUNTIF('Round 2 - RIVER'!H48,"&lt;"&amp;$H$2-1.9))+(COUNTIF('Round 2 - RIVER'!I48,"&lt;"&amp;$I$2-1.9))+(COUNTIF('Round 2 - RIVER'!J48,"&lt;"&amp;$J$2-1.9))+(COUNTIF('Round 2 - RIVER'!L48,"&lt;"&amp;$L$2-1.9))+(COUNTIF('Round 2 - RIVER'!M48,"&lt;"&amp;$M$2-1.9))+(COUNTIF('Round 2 - RIVER'!N48,"&lt;"&amp;$N$2-1.9))+(COUNTIF('Round 2 - RIVER'!O48,"&lt;"&amp;$O$2-1.9))+(COUNTIF('Round 2 - RIVER'!P48,"&lt;"&amp;$P$2-1.9))+(COUNTIF('Round 2 - RIVER'!Q48,"&lt;"&amp;$Q$2-1.9))+(COUNTIF('Round 2 - RIVER'!R48,"&lt;"&amp;$R$2-1.9))+(COUNTIF('Round 2 - RIVER'!S48,"&lt;"&amp;$S$2-1.9))+(COUNTIF('Round 2 - RIVER'!T48,"&lt;"&amp;$T$2-1.9))</f>
        <v>0</v>
      </c>
      <c r="K72" s="100">
        <f>SUM(COUNTIF('Round 2 - RIVER'!B48,"="&amp;$B$2-1))+(COUNTIF('Round 2 - RIVER'!C48,"="&amp;$C$2-1))+(COUNTIF('Round 2 - RIVER'!D48,"="&amp;$D$2-1))+(COUNTIF('Round 2 - RIVER'!E48,"="&amp;$E$2-1))+(COUNTIF('Round 2 - RIVER'!F48,"="&amp;$F$2-1))+(COUNTIF('Round 2 - RIVER'!G48,"="&amp;$G$2-1))+(COUNTIF('Round 2 - RIVER'!H48,"="&amp;$H$2-1))+(COUNTIF('Round 2 - RIVER'!I48,"="&amp;$I$2-1))+(COUNTIF('Round 2 - RIVER'!J48,"="&amp;$J$2-1))+(COUNTIF('Round 2 - RIVER'!L48,"="&amp;$L$2-1))+(COUNTIF('Round 2 - RIVER'!M48,"="&amp;$M$2-1))+(COUNTIF('Round 2 - RIVER'!N48,"="&amp;$N$2-1))+(COUNTIF('Round 2 - RIVER'!O48,"="&amp;$O$2-1))+(COUNTIF('Round 2 - RIVER'!P48,"="&amp;$P$2-1))+(COUNTIF('Round 2 - RIVER'!Q48,"="&amp;$Q$2-1))+(COUNTIF('Round 2 - RIVER'!R48,"="&amp;$R$2-1))+(COUNTIF('Round 2 - RIVER'!S48,"="&amp;$S$2-1))+(COUNTIF('Round 2 - RIVER'!T48,"="&amp;$T$2-1))</f>
        <v>0</v>
      </c>
      <c r="L72" s="100">
        <f>SUM(COUNTIF('Round 2 - RIVER'!B48,"="&amp;$B$2))+(COUNTIF('Round 2 - RIVER'!C48,"="&amp;$C$2))+(COUNTIF('Round 2 - RIVER'!D48,"="&amp;$D$2))+(COUNTIF('Round 2 - RIVER'!E48,"="&amp;$E$2))+(COUNTIF('Round 2 - RIVER'!F48,"="&amp;$F$2))+(COUNTIF('Round 2 - RIVER'!G48,"="&amp;$G$2))+(COUNTIF('Round 2 - RIVER'!H48,"="&amp;$H$2))+(COUNTIF('Round 2 - RIVER'!I48,"="&amp;$I$2))+(COUNTIF('Round 2 - RIVER'!J48,"="&amp;$J$2))+(COUNTIF('Round 2 - RIVER'!L48,"="&amp;$L$2))+(COUNTIF('Round 2 - RIVER'!M48,"="&amp;$M$2))+(COUNTIF('Round 2 - RIVER'!N48,"="&amp;$N$2))+(COUNTIF('Round 2 - RIVER'!O48,"="&amp;$O$2))+(COUNTIF('Round 2 - RIVER'!P48,"="&amp;$P$2))+(COUNTIF('Round 2 - RIVER'!Q48,"="&amp;$Q$2))+(COUNTIF('Round 2 - RIVER'!R48,"="&amp;$R$2))+(COUNTIF('Round 2 - RIVER'!S48,"="&amp;$S$2))+(COUNTIF('Round 2 - RIVER'!T48,"="&amp;$T$2))</f>
        <v>0</v>
      </c>
      <c r="M72" s="100">
        <f>SUM(COUNTIF('Round 2 - RIVER'!B48,"="&amp;$B$2+1))+(COUNTIF('Round 2 - RIVER'!C48,"="&amp;$C$2+1))+(COUNTIF('Round 2 - RIVER'!D48,"="&amp;$D$2+1))+(COUNTIF('Round 2 - RIVER'!E48,"="&amp;$E$2+1))+(COUNTIF('Round 2 - RIVER'!F48,"="&amp;$F$2+1))+(COUNTIF('Round 2 - RIVER'!G48,"="&amp;$G$2+1))+(COUNTIF('Round 2 - RIVER'!H48,"="&amp;$H$2+1))+(COUNTIF('Round 2 - RIVER'!I48,"="&amp;$I$2+1))+(COUNTIF('Round 2 - RIVER'!J48,"="&amp;$J$2+1))+(COUNTIF('Round 2 - RIVER'!L48,"="&amp;$L$2+1))+(COUNTIF('Round 2 - RIVER'!M48,"="&amp;$M$2+1))+(COUNTIF('Round 2 - RIVER'!N48,"="&amp;$N$2+1))+(COUNTIF('Round 2 - RIVER'!O48,"="&amp;$O$2+1))+(COUNTIF('Round 2 - RIVER'!P48,"="&amp;$P$2+1))+(COUNTIF('Round 2 - RIVER'!Q48,"="&amp;$Q$2+1))+(COUNTIF('Round 2 - RIVER'!R48,"="&amp;$R$2+1))+(COUNTIF('Round 2 - RIVER'!S48,"="&amp;$S$2+1))+(COUNTIF('Round 2 - RIVER'!T48,"="&amp;$T$2+1))</f>
        <v>0</v>
      </c>
      <c r="N72" s="100">
        <f>SUM(COUNTIF('Round 2 - RIVER'!B48,"="&amp;$B$2+2))+(COUNTIF('Round 2 - RIVER'!C48,"="&amp;$C$2+2))+(COUNTIF('Round 2 - RIVER'!D48,"="&amp;$D$2+2))+(COUNTIF('Round 2 - RIVER'!E48,"="&amp;$E$2+2))+(COUNTIF('Round 2 - RIVER'!F48,"="&amp;$F$2+2))+(COUNTIF('Round 2 - RIVER'!G48,"="&amp;$G$2+2))+(COUNTIF('Round 2 - RIVER'!H48,"="&amp;$H$2+2))+(COUNTIF('Round 2 - RIVER'!I48,"="&amp;$I$2+2))+(COUNTIF('Round 2 - RIVER'!J48,"="&amp;$J$2+2))+(COUNTIF('Round 2 - RIVER'!L48,"="&amp;$L$2+2))+(COUNTIF('Round 2 - RIVER'!M48,"="&amp;$M$2+2))+(COUNTIF('Round 2 - RIVER'!N48,"="&amp;$N$2+2))+(COUNTIF('Round 2 - RIVER'!O48,"="&amp;$O$2+2))+(COUNTIF('Round 2 - RIVER'!P48,"="&amp;$P$2+2))+(COUNTIF('Round 2 - RIVER'!Q48,"="&amp;$Q$2+2))+(COUNTIF('Round 2 - RIVER'!R48,"="&amp;$R$2+2))+(COUNTIF('Round 2 - RIVER'!S48,"="&amp;$S$2+2))+(COUNTIF('Round 2 - RIVER'!T48,"="&amp;$T$2+2))</f>
        <v>0</v>
      </c>
      <c r="O72" s="100">
        <f>SUM(COUNTIF('Round 2 - RIVER'!B48,"&gt;"&amp;$B$2+2.1))+(COUNTIF('Round 2 - RIVER'!C48,"&gt;"&amp;$C$2+2.1))+(COUNTIF('Round 2 - RIVER'!D48,"&gt;"&amp;$D$2+2.1))+(COUNTIF('Round 2 - RIVER'!E48,"&gt;"&amp;$E$2+2.1))+(COUNTIF('Round 2 - RIVER'!F48,"&gt;"&amp;$F$2+2.1))+(COUNTIF('Round 2 - RIVER'!G48,"&gt;"&amp;$G$2+2.1))+(COUNTIF('Round 2 - RIVER'!H48,"&gt;"&amp;$H$2+2.1))+(COUNTIF('Round 2 - RIVER'!I48,"&gt;"&amp;$I$2+2.1))+(COUNTIF('Round 2 - RIVER'!J48,"&gt;"&amp;$J$2+2.1))+(COUNTIF('Round 2 - RIVER'!L48,"&gt;"&amp;$L$2+2.1))+(COUNTIF('Round 2 - RIVER'!M48,"&gt;"&amp;$M$2+2.1))+(COUNTIF('Round 2 - RIVER'!N48,"&gt;"&amp;$N$2+2.1))+(COUNTIF('Round 2 - RIVER'!O48,"&gt;"&amp;$O$2+2.1))+(COUNTIF('Round 2 - RIVER'!P48,"&gt;"&amp;$P$2+2.1))+(COUNTIF('Round 2 - RIVER'!Q48,"&gt;"&amp;$Q$2+2.1))+(COUNTIF('Round 2 - RIVER'!R48,"&gt;"&amp;$R$2+2.1))+(COUNTIF('Round 2 - RIVER'!S48,"&gt;"&amp;$S$2+2.1))+(COUNTIF('Round 2 - RIVER'!T48,"&gt;"&amp;$T$2+2.1))</f>
        <v>0</v>
      </c>
      <c r="Q72" s="94"/>
      <c r="R72" s="94"/>
      <c r="S72" s="94"/>
      <c r="T72" s="94"/>
      <c r="U72" s="94"/>
      <c r="V72" s="94"/>
      <c r="X72" s="99">
        <f t="shared" ref="X72:X75" si="59">SUM(C72,J72,Q72)</f>
        <v>0</v>
      </c>
      <c r="Y72" s="100">
        <f t="shared" si="58"/>
        <v>0</v>
      </c>
      <c r="Z72" s="100">
        <f t="shared" si="58"/>
        <v>0</v>
      </c>
      <c r="AA72" s="100">
        <f t="shared" si="58"/>
        <v>0</v>
      </c>
      <c r="AB72" s="100">
        <f t="shared" si="58"/>
        <v>0</v>
      </c>
      <c r="AC72" s="100">
        <f t="shared" si="58"/>
        <v>0</v>
      </c>
    </row>
    <row r="73" spans="1:29" x14ac:dyDescent="0.2">
      <c r="A73" s="35" t="str">
        <f>'Players by Team'!G20</f>
        <v>Kendall Ward</v>
      </c>
      <c r="B73" s="95"/>
      <c r="C73" s="92">
        <f>SUM(COUNTIF('Round 1 - HILLS'!B49,"&lt;"&amp;$B$3-1.9))+(COUNTIF('Round 1 - HILLS'!C49,"&lt;"&amp;$C$3-1.9))+(COUNTIF('Round 1 - HILLS'!D49,"&lt;"&amp;$D$3-1.9))+(COUNTIF('Round 1 - HILLS'!E49,"&lt;"&amp;$E$3-1.9))+(COUNTIF('Round 1 - HILLS'!F49,"&lt;"&amp;$F$3-1.9))+(COUNTIF('Round 1 - HILLS'!G49,"&lt;"&amp;$G$3-1.9))+(COUNTIF('Round 1 - HILLS'!H49,"&lt;"&amp;$H$3-1.9))+(COUNTIF('Round 1 - HILLS'!I49,"&lt;"&amp;$I$3-1.9))+(COUNTIF('Round 1 - HILLS'!J49,"&lt;"&amp;$J$3-1.9))+(COUNTIF('Round 1 - HILLS'!L49,"&lt;"&amp;$L$3-1.9))+(COUNTIF('Round 1 - HILLS'!M49,"&lt;"&amp;$M$3-1.9))+(COUNTIF('Round 1 - HILLS'!N49,"&lt;"&amp;$N$3-1.9))+(COUNTIF('Round 1 - HILLS'!O49,"&lt;"&amp;$O$3-1.9))+(COUNTIF('Round 1 - HILLS'!P49,"&lt;"&amp;$P$3-1.9))+(COUNTIF('Round 1 - HILLS'!Q49,"&lt;"&amp;$Q$3-1.9))+(COUNTIF('Round 1 - HILLS'!R49,"&lt;"&amp;$R$3-1.9))+(COUNTIF('Round 1 - HILLS'!S49,"&lt;"&amp;$S$3-1.9))+(COUNTIF('Round 1 - HILLS'!T49,"&lt;"&amp;$T$3-1.9))</f>
        <v>0</v>
      </c>
      <c r="D73" s="93">
        <f>SUM(COUNTIF('Round 1 - HILLS'!B49,"="&amp;$B$3-1))+(COUNTIF('Round 1 - HILLS'!C49,"="&amp;$C$3-1))+(COUNTIF('Round 1 - HILLS'!D49,"="&amp;$D$3-1))+(COUNTIF('Round 1 - HILLS'!E49,"="&amp;$E$3-1))+(COUNTIF('Round 1 - HILLS'!F49,"="&amp;$F$3-1))+(COUNTIF('Round 1 - HILLS'!G49,"="&amp;$G$3-1))+(COUNTIF('Round 1 - HILLS'!H49,"="&amp;$H$3-1))+(COUNTIF('Round 1 - HILLS'!I49,"="&amp;$I$3-1))+(COUNTIF('Round 1 - HILLS'!J49,"="&amp;$J$3-1))+(COUNTIF('Round 1 - HILLS'!L49,"="&amp;$L$3-1))+(COUNTIF('Round 1 - HILLS'!M49,"="&amp;$M$3-1))+(COUNTIF('Round 1 - HILLS'!N49,"="&amp;$N$3-1))+(COUNTIF('Round 1 - HILLS'!O49,"="&amp;$O$3-1))+(COUNTIF('Round 1 - HILLS'!P49,"="&amp;$P$3-1))+(COUNTIF('Round 1 - HILLS'!Q49,"="&amp;$Q$3-1))+(COUNTIF('Round 1 - HILLS'!R49,"="&amp;$R$3-1))+(COUNTIF('Round 1 - HILLS'!S49,"="&amp;$S$3-1))+(COUNTIF('Round 1 - HILLS'!T49,"="&amp;$T$3-1))</f>
        <v>0</v>
      </c>
      <c r="E73" s="93">
        <f>SUM(COUNTIF('Round 1 - HILLS'!B49,"="&amp;$B$3))+(COUNTIF('Round 1 - HILLS'!C49,"="&amp;$C$3))+(COUNTIF('Round 1 - HILLS'!D49,"="&amp;$D$3))+(COUNTIF('Round 1 - HILLS'!E49,"="&amp;$E$3))+(COUNTIF('Round 1 - HILLS'!F49,"="&amp;$F$3))+(COUNTIF('Round 1 - HILLS'!G49,"="&amp;$G$3))+(COUNTIF('Round 1 - HILLS'!H49,"="&amp;$H$3))+(COUNTIF('Round 1 - HILLS'!I49,"="&amp;$I$3))+(COUNTIF('Round 1 - HILLS'!J49,"="&amp;$J$3))+(COUNTIF('Round 1 - HILLS'!L49,"="&amp;$L$3))+(COUNTIF('Round 1 - HILLS'!M49,"="&amp;$M$3))+(COUNTIF('Round 1 - HILLS'!N49,"="&amp;$N$3))+(COUNTIF('Round 1 - HILLS'!O49,"="&amp;$O$3))+(COUNTIF('Round 1 - HILLS'!P49,"="&amp;$P$3))+(COUNTIF('Round 1 - HILLS'!Q49,"="&amp;$Q$3))+(COUNTIF('Round 1 - HILLS'!R49,"="&amp;$R$3))+(COUNTIF('Round 1 - HILLS'!S49,"="&amp;$S$3))+(COUNTIF('Round 1 - HILLS'!T49,"="&amp;$T$3))</f>
        <v>0</v>
      </c>
      <c r="F73" s="93">
        <f>SUM(COUNTIF('Round 1 - HILLS'!B49,"="&amp;$B$3+1))+(COUNTIF('Round 1 - HILLS'!C49,"="&amp;$C$3+1))+(COUNTIF('Round 1 - HILLS'!D49,"="&amp;$D$3+1))+(COUNTIF('Round 1 - HILLS'!E49,"="&amp;$E$3+1))+(COUNTIF('Round 1 - HILLS'!F49,"="&amp;$F$3+1))+(COUNTIF('Round 1 - HILLS'!G49,"="&amp;$G$3+1))+(COUNTIF('Round 1 - HILLS'!H49,"="&amp;$H$3+1))+(COUNTIF('Round 1 - HILLS'!I49,"="&amp;$I$3+1))+(COUNTIF('Round 1 - HILLS'!J49,"="&amp;$J$3+1))+(COUNTIF('Round 1 - HILLS'!L49,"="&amp;$L$3+1))+(COUNTIF('Round 1 - HILLS'!M49,"="&amp;$M$3+1))+(COUNTIF('Round 1 - HILLS'!N49,"="&amp;$N$3+1))+(COUNTIF('Round 1 - HILLS'!O49,"="&amp;$O$3+1))+(COUNTIF('Round 1 - HILLS'!P49,"="&amp;$P$3+1))+(COUNTIF('Round 1 - HILLS'!Q49,"="&amp;$Q$3+1))+(COUNTIF('Round 1 - HILLS'!R49,"="&amp;$R$3+1))+(COUNTIF('Round 1 - HILLS'!S49,"="&amp;$S$3+1))+(COUNTIF('Round 1 - HILLS'!T49,"="&amp;$T$3+1))</f>
        <v>0</v>
      </c>
      <c r="G73" s="93">
        <f>SUM(COUNTIF('Round 1 - HILLS'!B49,"="&amp;$B$3+2))+(COUNTIF('Round 1 - HILLS'!C49,"="&amp;$C$3+2))+(COUNTIF('Round 1 - HILLS'!D49,"="&amp;$D$3+2))+(COUNTIF('Round 1 - HILLS'!E49,"="&amp;$E$3+2))+(COUNTIF('Round 1 - HILLS'!F49,"="&amp;$F$3+2))+(COUNTIF('Round 1 - HILLS'!G49,"="&amp;$G$3+2))+(COUNTIF('Round 1 - HILLS'!H49,"="&amp;$H$3+2))+(COUNTIF('Round 1 - HILLS'!I49,"="&amp;$I$3+2))+(COUNTIF('Round 1 - HILLS'!J49,"="&amp;$J$3+2))+(COUNTIF('Round 1 - HILLS'!L49,"="&amp;$L$3+2))+(COUNTIF('Round 1 - HILLS'!M49,"="&amp;$M$3+2))+(COUNTIF('Round 1 - HILLS'!N49,"="&amp;$N$3+2))+(COUNTIF('Round 1 - HILLS'!O49,"="&amp;$O$3+2))+(COUNTIF('Round 1 - HILLS'!P49,"="&amp;$P$3+2))+(COUNTIF('Round 1 - HILLS'!Q49,"="&amp;$Q$3+2))+(COUNTIF('Round 1 - HILLS'!R49,"="&amp;$R$3+2))+(COUNTIF('Round 1 - HILLS'!S49,"="&amp;$S$3+2))+(COUNTIF('Round 1 - HILLS'!T49,"="&amp;$T$3+2))</f>
        <v>0</v>
      </c>
      <c r="H73" s="93">
        <f>SUM(COUNTIF('Round 1 - HILLS'!B49,"&gt;"&amp;$B$3+2.1))+(COUNTIF('Round 1 - HILLS'!C49,"&gt;"&amp;$C$3+2.1))+(COUNTIF('Round 1 - HILLS'!D49,"&gt;"&amp;$D$3+2.1))+(COUNTIF('Round 1 - HILLS'!E49,"&gt;"&amp;$E$3+2.1))+(COUNTIF('Round 1 - HILLS'!F49,"&gt;"&amp;$F$3+2.1))+(COUNTIF('Round 1 - HILLS'!G49,"&gt;"&amp;$G$3+2.1))+(COUNTIF('Round 1 - HILLS'!H49,"&gt;"&amp;$H$3+2.1))+(COUNTIF('Round 1 - HILLS'!I49,"&gt;"&amp;$I$3+2.1))+(COUNTIF('Round 1 - HILLS'!J49,"&gt;"&amp;$J$3+2.1))+(COUNTIF('Round 1 - HILLS'!L49,"&gt;"&amp;$L$3+2.1))+(COUNTIF('Round 1 - HILLS'!M49,"&gt;"&amp;$M$3+2.1))+(COUNTIF('Round 1 - HILLS'!N49,"&gt;"&amp;$N$3+2.1))+(COUNTIF('Round 1 - HILLS'!O49,"&gt;"&amp;$O$3+2.1))+(COUNTIF('Round 1 - HILLS'!P49,"&gt;"&amp;$P$3+2.1))+(COUNTIF('Round 1 - HILLS'!Q49,"&gt;"&amp;$Q$3+2.1))+(COUNTIF('Round 1 - HILLS'!R49,"&gt;"&amp;$R$3+2.1))+(COUNTIF('Round 1 - HILLS'!S49,"&gt;"&amp;$S$3+2.1))+(COUNTIF('Round 1 - HILLS'!T49,"&gt;"&amp;$T$3+2.1))</f>
        <v>0</v>
      </c>
      <c r="J73" s="92">
        <f>SUM(COUNTIF('Round 2 - RIVER'!B49,"&lt;"&amp;$B$2-1.9))+(COUNTIF('Round 2 - RIVER'!C49,"&lt;"&amp;$C$2-1.9))+(COUNTIF('Round 2 - RIVER'!D49,"&lt;"&amp;$D$2-1.9))+(COUNTIF('Round 2 - RIVER'!E49,"&lt;"&amp;$E$2-1.9))+(COUNTIF('Round 2 - RIVER'!F49,"&lt;"&amp;$F$2-1.9))+(COUNTIF('Round 2 - RIVER'!G49,"&lt;"&amp;$G$2-1.9))+(COUNTIF('Round 2 - RIVER'!H49,"&lt;"&amp;$H$2-1.9))+(COUNTIF('Round 2 - RIVER'!I49,"&lt;"&amp;$I$2-1.9))+(COUNTIF('Round 2 - RIVER'!J49,"&lt;"&amp;$J$2-1.9))+(COUNTIF('Round 2 - RIVER'!L49,"&lt;"&amp;$L$2-1.9))+(COUNTIF('Round 2 - RIVER'!M49,"&lt;"&amp;$M$2-1.9))+(COUNTIF('Round 2 - RIVER'!N49,"&lt;"&amp;$N$2-1.9))+(COUNTIF('Round 2 - RIVER'!O49,"&lt;"&amp;$O$2-1.9))+(COUNTIF('Round 2 - RIVER'!P49,"&lt;"&amp;$P$2-1.9))+(COUNTIF('Round 2 - RIVER'!Q49,"&lt;"&amp;$Q$2-1.9))+(COUNTIF('Round 2 - RIVER'!R49,"&lt;"&amp;$R$2-1.9))+(COUNTIF('Round 2 - RIVER'!S49,"&lt;"&amp;$S$2-1.9))+(COUNTIF('Round 2 - RIVER'!T49,"&lt;"&amp;$T$2-1.9))</f>
        <v>0</v>
      </c>
      <c r="K73" s="93">
        <f>SUM(COUNTIF('Round 2 - RIVER'!B49,"="&amp;$B$2-1))+(COUNTIF('Round 2 - RIVER'!C49,"="&amp;$C$2-1))+(COUNTIF('Round 2 - RIVER'!D49,"="&amp;$D$2-1))+(COUNTIF('Round 2 - RIVER'!E49,"="&amp;$E$2-1))+(COUNTIF('Round 2 - RIVER'!F49,"="&amp;$F$2-1))+(COUNTIF('Round 2 - RIVER'!G49,"="&amp;$G$2-1))+(COUNTIF('Round 2 - RIVER'!H49,"="&amp;$H$2-1))+(COUNTIF('Round 2 - RIVER'!I49,"="&amp;$I$2-1))+(COUNTIF('Round 2 - RIVER'!J49,"="&amp;$J$2-1))+(COUNTIF('Round 2 - RIVER'!L49,"="&amp;$L$2-1))+(COUNTIF('Round 2 - RIVER'!M49,"="&amp;$M$2-1))+(COUNTIF('Round 2 - RIVER'!N49,"="&amp;$N$2-1))+(COUNTIF('Round 2 - RIVER'!O49,"="&amp;$O$2-1))+(COUNTIF('Round 2 - RIVER'!P49,"="&amp;$P$2-1))+(COUNTIF('Round 2 - RIVER'!Q49,"="&amp;$Q$2-1))+(COUNTIF('Round 2 - RIVER'!R49,"="&amp;$R$2-1))+(COUNTIF('Round 2 - RIVER'!S49,"="&amp;$S$2-1))+(COUNTIF('Round 2 - RIVER'!T49,"="&amp;$T$2-1))</f>
        <v>0</v>
      </c>
      <c r="L73" s="93">
        <f>SUM(COUNTIF('Round 2 - RIVER'!B49,"="&amp;$B$2))+(COUNTIF('Round 2 - RIVER'!C49,"="&amp;$C$2))+(COUNTIF('Round 2 - RIVER'!D49,"="&amp;$D$2))+(COUNTIF('Round 2 - RIVER'!E49,"="&amp;$E$2))+(COUNTIF('Round 2 - RIVER'!F49,"="&amp;$F$2))+(COUNTIF('Round 2 - RIVER'!G49,"="&amp;$G$2))+(COUNTIF('Round 2 - RIVER'!H49,"="&amp;$H$2))+(COUNTIF('Round 2 - RIVER'!I49,"="&amp;$I$2))+(COUNTIF('Round 2 - RIVER'!J49,"="&amp;$J$2))+(COUNTIF('Round 2 - RIVER'!L49,"="&amp;$L$2))+(COUNTIF('Round 2 - RIVER'!M49,"="&amp;$M$2))+(COUNTIF('Round 2 - RIVER'!N49,"="&amp;$N$2))+(COUNTIF('Round 2 - RIVER'!O49,"="&amp;$O$2))+(COUNTIF('Round 2 - RIVER'!P49,"="&amp;$P$2))+(COUNTIF('Round 2 - RIVER'!Q49,"="&amp;$Q$2))+(COUNTIF('Round 2 - RIVER'!R49,"="&amp;$R$2))+(COUNTIF('Round 2 - RIVER'!S49,"="&amp;$S$2))+(COUNTIF('Round 2 - RIVER'!T49,"="&amp;$T$2))</f>
        <v>0</v>
      </c>
      <c r="M73" s="93">
        <f>SUM(COUNTIF('Round 2 - RIVER'!B49,"="&amp;$B$2+1))+(COUNTIF('Round 2 - RIVER'!C49,"="&amp;$C$2+1))+(COUNTIF('Round 2 - RIVER'!D49,"="&amp;$D$2+1))+(COUNTIF('Round 2 - RIVER'!E49,"="&amp;$E$2+1))+(COUNTIF('Round 2 - RIVER'!F49,"="&amp;$F$2+1))+(COUNTIF('Round 2 - RIVER'!G49,"="&amp;$G$2+1))+(COUNTIF('Round 2 - RIVER'!H49,"="&amp;$H$2+1))+(COUNTIF('Round 2 - RIVER'!I49,"="&amp;$I$2+1))+(COUNTIF('Round 2 - RIVER'!J49,"="&amp;$J$2+1))+(COUNTIF('Round 2 - RIVER'!L49,"="&amp;$L$2+1))+(COUNTIF('Round 2 - RIVER'!M49,"="&amp;$M$2+1))+(COUNTIF('Round 2 - RIVER'!N49,"="&amp;$N$2+1))+(COUNTIF('Round 2 - RIVER'!O49,"="&amp;$O$2+1))+(COUNTIF('Round 2 - RIVER'!P49,"="&amp;$P$2+1))+(COUNTIF('Round 2 - RIVER'!Q49,"="&amp;$Q$2+1))+(COUNTIF('Round 2 - RIVER'!R49,"="&amp;$R$2+1))+(COUNTIF('Round 2 - RIVER'!S49,"="&amp;$S$2+1))+(COUNTIF('Round 2 - RIVER'!T49,"="&amp;$T$2+1))</f>
        <v>0</v>
      </c>
      <c r="N73" s="93">
        <f>SUM(COUNTIF('Round 2 - RIVER'!B49,"="&amp;$B$2+2))+(COUNTIF('Round 2 - RIVER'!C49,"="&amp;$C$2+2))+(COUNTIF('Round 2 - RIVER'!D49,"="&amp;$D$2+2))+(COUNTIF('Round 2 - RIVER'!E49,"="&amp;$E$2+2))+(COUNTIF('Round 2 - RIVER'!F49,"="&amp;$F$2+2))+(COUNTIF('Round 2 - RIVER'!G49,"="&amp;$G$2+2))+(COUNTIF('Round 2 - RIVER'!H49,"="&amp;$H$2+2))+(COUNTIF('Round 2 - RIVER'!I49,"="&amp;$I$2+2))+(COUNTIF('Round 2 - RIVER'!J49,"="&amp;$J$2+2))+(COUNTIF('Round 2 - RIVER'!L49,"="&amp;$L$2+2))+(COUNTIF('Round 2 - RIVER'!M49,"="&amp;$M$2+2))+(COUNTIF('Round 2 - RIVER'!N49,"="&amp;$N$2+2))+(COUNTIF('Round 2 - RIVER'!O49,"="&amp;$O$2+2))+(COUNTIF('Round 2 - RIVER'!P49,"="&amp;$P$2+2))+(COUNTIF('Round 2 - RIVER'!Q49,"="&amp;$Q$2+2))+(COUNTIF('Round 2 - RIVER'!R49,"="&amp;$R$2+2))+(COUNTIF('Round 2 - RIVER'!S49,"="&amp;$S$2+2))+(COUNTIF('Round 2 - RIVER'!T49,"="&amp;$T$2+2))</f>
        <v>0</v>
      </c>
      <c r="O73" s="93">
        <f>SUM(COUNTIF('Round 2 - RIVER'!B49,"&gt;"&amp;$B$2+2.1))+(COUNTIF('Round 2 - RIVER'!C49,"&gt;"&amp;$C$2+2.1))+(COUNTIF('Round 2 - RIVER'!D49,"&gt;"&amp;$D$2+2.1))+(COUNTIF('Round 2 - RIVER'!E49,"&gt;"&amp;$E$2+2.1))+(COUNTIF('Round 2 - RIVER'!F49,"&gt;"&amp;$F$2+2.1))+(COUNTIF('Round 2 - RIVER'!G49,"&gt;"&amp;$G$2+2.1))+(COUNTIF('Round 2 - RIVER'!H49,"&gt;"&amp;$H$2+2.1))+(COUNTIF('Round 2 - RIVER'!I49,"&gt;"&amp;$I$2+2.1))+(COUNTIF('Round 2 - RIVER'!J49,"&gt;"&amp;$J$2+2.1))+(COUNTIF('Round 2 - RIVER'!L49,"&gt;"&amp;$L$2+2.1))+(COUNTIF('Round 2 - RIVER'!M49,"&gt;"&amp;$M$2+2.1))+(COUNTIF('Round 2 - RIVER'!N49,"&gt;"&amp;$N$2+2.1))+(COUNTIF('Round 2 - RIVER'!O49,"&gt;"&amp;$O$2+2.1))+(COUNTIF('Round 2 - RIVER'!P49,"&gt;"&amp;$P$2+2.1))+(COUNTIF('Round 2 - RIVER'!Q49,"&gt;"&amp;$Q$2+2.1))+(COUNTIF('Round 2 - RIVER'!R49,"&gt;"&amp;$R$2+2.1))+(COUNTIF('Round 2 - RIVER'!S49,"&gt;"&amp;$S$2+2.1))+(COUNTIF('Round 2 - RIVER'!T49,"&gt;"&amp;$T$2+2.1))</f>
        <v>0</v>
      </c>
      <c r="Q73" s="92"/>
      <c r="R73" s="93"/>
      <c r="S73" s="93"/>
      <c r="T73" s="93"/>
      <c r="U73" s="93"/>
      <c r="V73" s="93"/>
      <c r="X73" s="92">
        <f t="shared" si="59"/>
        <v>0</v>
      </c>
      <c r="Y73" s="93">
        <f t="shared" si="58"/>
        <v>0</v>
      </c>
      <c r="Z73" s="93">
        <f t="shared" si="58"/>
        <v>0</v>
      </c>
      <c r="AA73" s="93">
        <f t="shared" si="58"/>
        <v>0</v>
      </c>
      <c r="AB73" s="93">
        <f t="shared" si="58"/>
        <v>0</v>
      </c>
      <c r="AC73" s="93">
        <f t="shared" si="58"/>
        <v>0</v>
      </c>
    </row>
    <row r="74" spans="1:29" x14ac:dyDescent="0.2">
      <c r="A74" s="35" t="str">
        <f>'Players by Team'!G21</f>
        <v>Gabby Vargas</v>
      </c>
      <c r="B74" s="95"/>
      <c r="C74" s="99">
        <f>SUM(COUNTIF('Round 1 - HILLS'!B50,"&lt;"&amp;$B$3-1.9))+(COUNTIF('Round 1 - HILLS'!C50,"&lt;"&amp;$C$3-1.9))+(COUNTIF('Round 1 - HILLS'!D50,"&lt;"&amp;$D$3-1.9))+(COUNTIF('Round 1 - HILLS'!E50,"&lt;"&amp;$E$3-1.9))+(COUNTIF('Round 1 - HILLS'!F50,"&lt;"&amp;$F$3-1.9))+(COUNTIF('Round 1 - HILLS'!G50,"&lt;"&amp;$G$3-1.9))+(COUNTIF('Round 1 - HILLS'!H50,"&lt;"&amp;$H$3-1.9))+(COUNTIF('Round 1 - HILLS'!I50,"&lt;"&amp;$I$3-1.9))+(COUNTIF('Round 1 - HILLS'!J50,"&lt;"&amp;$J$3-1.9))+(COUNTIF('Round 1 - HILLS'!L50,"&lt;"&amp;$L$3-1.9))+(COUNTIF('Round 1 - HILLS'!M50,"&lt;"&amp;$M$3-1.9))+(COUNTIF('Round 1 - HILLS'!N50,"&lt;"&amp;$N$3-1.9))+(COUNTIF('Round 1 - HILLS'!O50,"&lt;"&amp;$O$3-1.9))+(COUNTIF('Round 1 - HILLS'!P50,"&lt;"&amp;$P$3-1.9))+(COUNTIF('Round 1 - HILLS'!Q50,"&lt;"&amp;$Q$3-1.9))+(COUNTIF('Round 1 - HILLS'!R50,"&lt;"&amp;$R$3-1.9))+(COUNTIF('Round 1 - HILLS'!S50,"&lt;"&amp;$S$3-1.9))+(COUNTIF('Round 1 - HILLS'!T50,"&lt;"&amp;$T$3-1.9))</f>
        <v>0</v>
      </c>
      <c r="D74" s="100">
        <f>SUM(COUNTIF('Round 1 - HILLS'!B50,"="&amp;$B$3-1))+(COUNTIF('Round 1 - HILLS'!C50,"="&amp;$C$3-1))+(COUNTIF('Round 1 - HILLS'!D50,"="&amp;$D$3-1))+(COUNTIF('Round 1 - HILLS'!E50,"="&amp;$E$3-1))+(COUNTIF('Round 1 - HILLS'!F50,"="&amp;$F$3-1))+(COUNTIF('Round 1 - HILLS'!G50,"="&amp;$G$3-1))+(COUNTIF('Round 1 - HILLS'!H50,"="&amp;$H$3-1))+(COUNTIF('Round 1 - HILLS'!I50,"="&amp;$I$3-1))+(COUNTIF('Round 1 - HILLS'!J50,"="&amp;$J$3-1))+(COUNTIF('Round 1 - HILLS'!L50,"="&amp;$L$3-1))+(COUNTIF('Round 1 - HILLS'!M50,"="&amp;$M$3-1))+(COUNTIF('Round 1 - HILLS'!N50,"="&amp;$N$3-1))+(COUNTIF('Round 1 - HILLS'!O50,"="&amp;$O$3-1))+(COUNTIF('Round 1 - HILLS'!P50,"="&amp;$P$3-1))+(COUNTIF('Round 1 - HILLS'!Q50,"="&amp;$Q$3-1))+(COUNTIF('Round 1 - HILLS'!R50,"="&amp;$R$3-1))+(COUNTIF('Round 1 - HILLS'!S50,"="&amp;$S$3-1))+(COUNTIF('Round 1 - HILLS'!T50,"="&amp;$T$3-1))</f>
        <v>0</v>
      </c>
      <c r="E74" s="100">
        <f>SUM(COUNTIF('Round 1 - HILLS'!B50,"="&amp;$B$3))+(COUNTIF('Round 1 - HILLS'!C50,"="&amp;$C$3))+(COUNTIF('Round 1 - HILLS'!D50,"="&amp;$D$3))+(COUNTIF('Round 1 - HILLS'!E50,"="&amp;$E$3))+(COUNTIF('Round 1 - HILLS'!F50,"="&amp;$F$3))+(COUNTIF('Round 1 - HILLS'!G50,"="&amp;$G$3))+(COUNTIF('Round 1 - HILLS'!H50,"="&amp;$H$3))+(COUNTIF('Round 1 - HILLS'!I50,"="&amp;$I$3))+(COUNTIF('Round 1 - HILLS'!J50,"="&amp;$J$3))+(COUNTIF('Round 1 - HILLS'!L50,"="&amp;$L$3))+(COUNTIF('Round 1 - HILLS'!M50,"="&amp;$M$3))+(COUNTIF('Round 1 - HILLS'!N50,"="&amp;$N$3))+(COUNTIF('Round 1 - HILLS'!O50,"="&amp;$O$3))+(COUNTIF('Round 1 - HILLS'!P50,"="&amp;$P$3))+(COUNTIF('Round 1 - HILLS'!Q50,"="&amp;$Q$3))+(COUNTIF('Round 1 - HILLS'!R50,"="&amp;$R$3))+(COUNTIF('Round 1 - HILLS'!S50,"="&amp;$S$3))+(COUNTIF('Round 1 - HILLS'!T50,"="&amp;$T$3))</f>
        <v>0</v>
      </c>
      <c r="F74" s="100">
        <f>SUM(COUNTIF('Round 1 - HILLS'!B50,"="&amp;$B$3+1))+(COUNTIF('Round 1 - HILLS'!C50,"="&amp;$C$3+1))+(COUNTIF('Round 1 - HILLS'!D50,"="&amp;$D$3+1))+(COUNTIF('Round 1 - HILLS'!E50,"="&amp;$E$3+1))+(COUNTIF('Round 1 - HILLS'!F50,"="&amp;$F$3+1))+(COUNTIF('Round 1 - HILLS'!G50,"="&amp;$G$3+1))+(COUNTIF('Round 1 - HILLS'!H50,"="&amp;$H$3+1))+(COUNTIF('Round 1 - HILLS'!I50,"="&amp;$I$3+1))+(COUNTIF('Round 1 - HILLS'!J50,"="&amp;$J$3+1))+(COUNTIF('Round 1 - HILLS'!L50,"="&amp;$L$3+1))+(COUNTIF('Round 1 - HILLS'!M50,"="&amp;$M$3+1))+(COUNTIF('Round 1 - HILLS'!N50,"="&amp;$N$3+1))+(COUNTIF('Round 1 - HILLS'!O50,"="&amp;$O$3+1))+(COUNTIF('Round 1 - HILLS'!P50,"="&amp;$P$3+1))+(COUNTIF('Round 1 - HILLS'!Q50,"="&amp;$Q$3+1))+(COUNTIF('Round 1 - HILLS'!R50,"="&amp;$R$3+1))+(COUNTIF('Round 1 - HILLS'!S50,"="&amp;$S$3+1))+(COUNTIF('Round 1 - HILLS'!T50,"="&amp;$T$3+1))</f>
        <v>0</v>
      </c>
      <c r="G74" s="100">
        <f>SUM(COUNTIF('Round 1 - HILLS'!B50,"="&amp;$B$3+2))+(COUNTIF('Round 1 - HILLS'!C50,"="&amp;$C$3+2))+(COUNTIF('Round 1 - HILLS'!D50,"="&amp;$D$3+2))+(COUNTIF('Round 1 - HILLS'!E50,"="&amp;$E$3+2))+(COUNTIF('Round 1 - HILLS'!F50,"="&amp;$F$3+2))+(COUNTIF('Round 1 - HILLS'!G50,"="&amp;$G$3+2))+(COUNTIF('Round 1 - HILLS'!H50,"="&amp;$H$3+2))+(COUNTIF('Round 1 - HILLS'!I50,"="&amp;$I$3+2))+(COUNTIF('Round 1 - HILLS'!J50,"="&amp;$J$3+2))+(COUNTIF('Round 1 - HILLS'!L50,"="&amp;$L$3+2))+(COUNTIF('Round 1 - HILLS'!M50,"="&amp;$M$3+2))+(COUNTIF('Round 1 - HILLS'!N50,"="&amp;$N$3+2))+(COUNTIF('Round 1 - HILLS'!O50,"="&amp;$O$3+2))+(COUNTIF('Round 1 - HILLS'!P50,"="&amp;$P$3+2))+(COUNTIF('Round 1 - HILLS'!Q50,"="&amp;$Q$3+2))+(COUNTIF('Round 1 - HILLS'!R50,"="&amp;$R$3+2))+(COUNTIF('Round 1 - HILLS'!S50,"="&amp;$S$3+2))+(COUNTIF('Round 1 - HILLS'!T50,"="&amp;$T$3+2))</f>
        <v>0</v>
      </c>
      <c r="H74" s="100">
        <f>SUM(COUNTIF('Round 1 - HILLS'!B50,"&gt;"&amp;$B$3+2.1))+(COUNTIF('Round 1 - HILLS'!C50,"&gt;"&amp;$C$3+2.1))+(COUNTIF('Round 1 - HILLS'!D50,"&gt;"&amp;$D$3+2.1))+(COUNTIF('Round 1 - HILLS'!E50,"&gt;"&amp;$E$3+2.1))+(COUNTIF('Round 1 - HILLS'!F50,"&gt;"&amp;$F$3+2.1))+(COUNTIF('Round 1 - HILLS'!G50,"&gt;"&amp;$G$3+2.1))+(COUNTIF('Round 1 - HILLS'!H50,"&gt;"&amp;$H$3+2.1))+(COUNTIF('Round 1 - HILLS'!I50,"&gt;"&amp;$I$3+2.1))+(COUNTIF('Round 1 - HILLS'!J50,"&gt;"&amp;$J$3+2.1))+(COUNTIF('Round 1 - HILLS'!L50,"&gt;"&amp;$L$3+2.1))+(COUNTIF('Round 1 - HILLS'!M50,"&gt;"&amp;$M$3+2.1))+(COUNTIF('Round 1 - HILLS'!N50,"&gt;"&amp;$N$3+2.1))+(COUNTIF('Round 1 - HILLS'!O50,"&gt;"&amp;$O$3+2.1))+(COUNTIF('Round 1 - HILLS'!P50,"&gt;"&amp;$P$3+2.1))+(COUNTIF('Round 1 - HILLS'!Q50,"&gt;"&amp;$Q$3+2.1))+(COUNTIF('Round 1 - HILLS'!R50,"&gt;"&amp;$R$3+2.1))+(COUNTIF('Round 1 - HILLS'!S50,"&gt;"&amp;$S$3+2.1))+(COUNTIF('Round 1 - HILLS'!T50,"&gt;"&amp;$T$3+2.1))</f>
        <v>0</v>
      </c>
      <c r="J74" s="99">
        <f>SUM(COUNTIF('Round 2 - RIVER'!B50,"&lt;"&amp;$B$2-1.9))+(COUNTIF('Round 2 - RIVER'!C50,"&lt;"&amp;$C$2-1.9))+(COUNTIF('Round 2 - RIVER'!D50,"&lt;"&amp;$D$2-1.9))+(COUNTIF('Round 2 - RIVER'!E50,"&lt;"&amp;$E$2-1.9))+(COUNTIF('Round 2 - RIVER'!F50,"&lt;"&amp;$F$2-1.9))+(COUNTIF('Round 2 - RIVER'!G50,"&lt;"&amp;$G$2-1.9))+(COUNTIF('Round 2 - RIVER'!H50,"&lt;"&amp;$H$2-1.9))+(COUNTIF('Round 2 - RIVER'!I50,"&lt;"&amp;$I$2-1.9))+(COUNTIF('Round 2 - RIVER'!J50,"&lt;"&amp;$J$2-1.9))+(COUNTIF('Round 2 - RIVER'!L50,"&lt;"&amp;$L$2-1.9))+(COUNTIF('Round 2 - RIVER'!M50,"&lt;"&amp;$M$2-1.9))+(COUNTIF('Round 2 - RIVER'!N50,"&lt;"&amp;$N$2-1.9))+(COUNTIF('Round 2 - RIVER'!O50,"&lt;"&amp;$O$2-1.9))+(COUNTIF('Round 2 - RIVER'!P50,"&lt;"&amp;$P$2-1.9))+(COUNTIF('Round 2 - RIVER'!Q50,"&lt;"&amp;$Q$2-1.9))+(COUNTIF('Round 2 - RIVER'!R50,"&lt;"&amp;$R$2-1.9))+(COUNTIF('Round 2 - RIVER'!S50,"&lt;"&amp;$S$2-1.9))+(COUNTIF('Round 2 - RIVER'!T50,"&lt;"&amp;$T$2-1.9))</f>
        <v>0</v>
      </c>
      <c r="K74" s="100">
        <f>SUM(COUNTIF('Round 2 - RIVER'!B50,"="&amp;$B$2-1))+(COUNTIF('Round 2 - RIVER'!C50,"="&amp;$C$2-1))+(COUNTIF('Round 2 - RIVER'!D50,"="&amp;$D$2-1))+(COUNTIF('Round 2 - RIVER'!E50,"="&amp;$E$2-1))+(COUNTIF('Round 2 - RIVER'!F50,"="&amp;$F$2-1))+(COUNTIF('Round 2 - RIVER'!G50,"="&amp;$G$2-1))+(COUNTIF('Round 2 - RIVER'!H50,"="&amp;$H$2-1))+(COUNTIF('Round 2 - RIVER'!I50,"="&amp;$I$2-1))+(COUNTIF('Round 2 - RIVER'!J50,"="&amp;$J$2-1))+(COUNTIF('Round 2 - RIVER'!L50,"="&amp;$L$2-1))+(COUNTIF('Round 2 - RIVER'!M50,"="&amp;$M$2-1))+(COUNTIF('Round 2 - RIVER'!N50,"="&amp;$N$2-1))+(COUNTIF('Round 2 - RIVER'!O50,"="&amp;$O$2-1))+(COUNTIF('Round 2 - RIVER'!P50,"="&amp;$P$2-1))+(COUNTIF('Round 2 - RIVER'!Q50,"="&amp;$Q$2-1))+(COUNTIF('Round 2 - RIVER'!R50,"="&amp;$R$2-1))+(COUNTIF('Round 2 - RIVER'!S50,"="&amp;$S$2-1))+(COUNTIF('Round 2 - RIVER'!T50,"="&amp;$T$2-1))</f>
        <v>0</v>
      </c>
      <c r="L74" s="100">
        <f>SUM(COUNTIF('Round 2 - RIVER'!B50,"="&amp;$B$2))+(COUNTIF('Round 2 - RIVER'!C50,"="&amp;$C$2))+(COUNTIF('Round 2 - RIVER'!D50,"="&amp;$D$2))+(COUNTIF('Round 2 - RIVER'!E50,"="&amp;$E$2))+(COUNTIF('Round 2 - RIVER'!F50,"="&amp;$F$2))+(COUNTIF('Round 2 - RIVER'!G50,"="&amp;$G$2))+(COUNTIF('Round 2 - RIVER'!H50,"="&amp;$H$2))+(COUNTIF('Round 2 - RIVER'!I50,"="&amp;$I$2))+(COUNTIF('Round 2 - RIVER'!J50,"="&amp;$J$2))+(COUNTIF('Round 2 - RIVER'!L50,"="&amp;$L$2))+(COUNTIF('Round 2 - RIVER'!M50,"="&amp;$M$2))+(COUNTIF('Round 2 - RIVER'!N50,"="&amp;$N$2))+(COUNTIF('Round 2 - RIVER'!O50,"="&amp;$O$2))+(COUNTIF('Round 2 - RIVER'!P50,"="&amp;$P$2))+(COUNTIF('Round 2 - RIVER'!Q50,"="&amp;$Q$2))+(COUNTIF('Round 2 - RIVER'!R50,"="&amp;$R$2))+(COUNTIF('Round 2 - RIVER'!S50,"="&amp;$S$2))+(COUNTIF('Round 2 - RIVER'!T50,"="&amp;$T$2))</f>
        <v>0</v>
      </c>
      <c r="M74" s="100">
        <f>SUM(COUNTIF('Round 2 - RIVER'!B50,"="&amp;$B$2+1))+(COUNTIF('Round 2 - RIVER'!C50,"="&amp;$C$2+1))+(COUNTIF('Round 2 - RIVER'!D50,"="&amp;$D$2+1))+(COUNTIF('Round 2 - RIVER'!E50,"="&amp;$E$2+1))+(COUNTIF('Round 2 - RIVER'!F50,"="&amp;$F$2+1))+(COUNTIF('Round 2 - RIVER'!G50,"="&amp;$G$2+1))+(COUNTIF('Round 2 - RIVER'!H50,"="&amp;$H$2+1))+(COUNTIF('Round 2 - RIVER'!I50,"="&amp;$I$2+1))+(COUNTIF('Round 2 - RIVER'!J50,"="&amp;$J$2+1))+(COUNTIF('Round 2 - RIVER'!L50,"="&amp;$L$2+1))+(COUNTIF('Round 2 - RIVER'!M50,"="&amp;$M$2+1))+(COUNTIF('Round 2 - RIVER'!N50,"="&amp;$N$2+1))+(COUNTIF('Round 2 - RIVER'!O50,"="&amp;$O$2+1))+(COUNTIF('Round 2 - RIVER'!P50,"="&amp;$P$2+1))+(COUNTIF('Round 2 - RIVER'!Q50,"="&amp;$Q$2+1))+(COUNTIF('Round 2 - RIVER'!R50,"="&amp;$R$2+1))+(COUNTIF('Round 2 - RIVER'!S50,"="&amp;$S$2+1))+(COUNTIF('Round 2 - RIVER'!T50,"="&amp;$T$2+1))</f>
        <v>0</v>
      </c>
      <c r="N74" s="100">
        <f>SUM(COUNTIF('Round 2 - RIVER'!B50,"="&amp;$B$2+2))+(COUNTIF('Round 2 - RIVER'!C50,"="&amp;$C$2+2))+(COUNTIF('Round 2 - RIVER'!D50,"="&amp;$D$2+2))+(COUNTIF('Round 2 - RIVER'!E50,"="&amp;$E$2+2))+(COUNTIF('Round 2 - RIVER'!F50,"="&amp;$F$2+2))+(COUNTIF('Round 2 - RIVER'!G50,"="&amp;$G$2+2))+(COUNTIF('Round 2 - RIVER'!H50,"="&amp;$H$2+2))+(COUNTIF('Round 2 - RIVER'!I50,"="&amp;$I$2+2))+(COUNTIF('Round 2 - RIVER'!J50,"="&amp;$J$2+2))+(COUNTIF('Round 2 - RIVER'!L50,"="&amp;$L$2+2))+(COUNTIF('Round 2 - RIVER'!M50,"="&amp;$M$2+2))+(COUNTIF('Round 2 - RIVER'!N50,"="&amp;$N$2+2))+(COUNTIF('Round 2 - RIVER'!O50,"="&amp;$O$2+2))+(COUNTIF('Round 2 - RIVER'!P50,"="&amp;$P$2+2))+(COUNTIF('Round 2 - RIVER'!Q50,"="&amp;$Q$2+2))+(COUNTIF('Round 2 - RIVER'!R50,"="&amp;$R$2+2))+(COUNTIF('Round 2 - RIVER'!S50,"="&amp;$S$2+2))+(COUNTIF('Round 2 - RIVER'!T50,"="&amp;$T$2+2))</f>
        <v>0</v>
      </c>
      <c r="O74" s="100">
        <f>SUM(COUNTIF('Round 2 - RIVER'!B50,"&gt;"&amp;$B$2+2.1))+(COUNTIF('Round 2 - RIVER'!C50,"&gt;"&amp;$C$2+2.1))+(COUNTIF('Round 2 - RIVER'!D50,"&gt;"&amp;$D$2+2.1))+(COUNTIF('Round 2 - RIVER'!E50,"&gt;"&amp;$E$2+2.1))+(COUNTIF('Round 2 - RIVER'!F50,"&gt;"&amp;$F$2+2.1))+(COUNTIF('Round 2 - RIVER'!G50,"&gt;"&amp;$G$2+2.1))+(COUNTIF('Round 2 - RIVER'!H50,"&gt;"&amp;$H$2+2.1))+(COUNTIF('Round 2 - RIVER'!I50,"&gt;"&amp;$I$2+2.1))+(COUNTIF('Round 2 - RIVER'!J50,"&gt;"&amp;$J$2+2.1))+(COUNTIF('Round 2 - RIVER'!L50,"&gt;"&amp;$L$2+2.1))+(COUNTIF('Round 2 - RIVER'!M50,"&gt;"&amp;$M$2+2.1))+(COUNTIF('Round 2 - RIVER'!N50,"&gt;"&amp;$N$2+2.1))+(COUNTIF('Round 2 - RIVER'!O50,"&gt;"&amp;$O$2+2.1))+(COUNTIF('Round 2 - RIVER'!P50,"&gt;"&amp;$P$2+2.1))+(COUNTIF('Round 2 - RIVER'!Q50,"&gt;"&amp;$Q$2+2.1))+(COUNTIF('Round 2 - RIVER'!R50,"&gt;"&amp;$R$2+2.1))+(COUNTIF('Round 2 - RIVER'!S50,"&gt;"&amp;$S$2+2.1))+(COUNTIF('Round 2 - RIVER'!T50,"&gt;"&amp;$T$2+2.1))</f>
        <v>0</v>
      </c>
      <c r="Q74" s="94"/>
      <c r="R74" s="94"/>
      <c r="S74" s="94"/>
      <c r="T74" s="94"/>
      <c r="U74" s="94"/>
      <c r="V74" s="94"/>
      <c r="X74" s="99">
        <f t="shared" si="59"/>
        <v>0</v>
      </c>
      <c r="Y74" s="100">
        <f t="shared" si="58"/>
        <v>0</v>
      </c>
      <c r="Z74" s="100">
        <f t="shared" si="58"/>
        <v>0</v>
      </c>
      <c r="AA74" s="100">
        <f t="shared" si="58"/>
        <v>0</v>
      </c>
      <c r="AB74" s="100">
        <f t="shared" si="58"/>
        <v>0</v>
      </c>
      <c r="AC74" s="100">
        <f t="shared" si="58"/>
        <v>0</v>
      </c>
    </row>
    <row r="75" spans="1:29" x14ac:dyDescent="0.2">
      <c r="A75" s="35" t="str">
        <f>'Players by Team'!G22</f>
        <v>Emma Cook</v>
      </c>
      <c r="B75" s="95"/>
      <c r="C75" s="92">
        <f>SUM(COUNTIF('Round 1 - HILLS'!B51,"&lt;"&amp;$B$3-1.9))+(COUNTIF('Round 1 - HILLS'!C51,"&lt;"&amp;$C$3-1.9))+(COUNTIF('Round 1 - HILLS'!D51,"&lt;"&amp;$D$3-1.9))+(COUNTIF('Round 1 - HILLS'!E51,"&lt;"&amp;$E$3-1.9))+(COUNTIF('Round 1 - HILLS'!F51,"&lt;"&amp;$F$3-1.9))+(COUNTIF('Round 1 - HILLS'!G51,"&lt;"&amp;$G$3-1.9))+(COUNTIF('Round 1 - HILLS'!H51,"&lt;"&amp;$H$3-1.9))+(COUNTIF('Round 1 - HILLS'!I51,"&lt;"&amp;$I$3-1.9))+(COUNTIF('Round 1 - HILLS'!J51,"&lt;"&amp;$J$3-1.9))+(COUNTIF('Round 1 - HILLS'!L51,"&lt;"&amp;$L$3-1.9))+(COUNTIF('Round 1 - HILLS'!M51,"&lt;"&amp;$M$3-1.9))+(COUNTIF('Round 1 - HILLS'!N51,"&lt;"&amp;$N$3-1.9))+(COUNTIF('Round 1 - HILLS'!O51,"&lt;"&amp;$O$3-1.9))+(COUNTIF('Round 1 - HILLS'!P51,"&lt;"&amp;$P$3-1.9))+(COUNTIF('Round 1 - HILLS'!Q51,"&lt;"&amp;$Q$3-1.9))+(COUNTIF('Round 1 - HILLS'!R51,"&lt;"&amp;$R$3-1.9))+(COUNTIF('Round 1 - HILLS'!S51,"&lt;"&amp;$S$3-1.9))+(COUNTIF('Round 1 - HILLS'!T51,"&lt;"&amp;$T$3-1.9))</f>
        <v>0</v>
      </c>
      <c r="D75" s="93">
        <f>SUM(COUNTIF('Round 1 - HILLS'!B51,"="&amp;$B$3-1))+(COUNTIF('Round 1 - HILLS'!C51,"="&amp;$C$3-1))+(COUNTIF('Round 1 - HILLS'!D51,"="&amp;$D$3-1))+(COUNTIF('Round 1 - HILLS'!E51,"="&amp;$E$3-1))+(COUNTIF('Round 1 - HILLS'!F51,"="&amp;$F$3-1))+(COUNTIF('Round 1 - HILLS'!G51,"="&amp;$G$3-1))+(COUNTIF('Round 1 - HILLS'!H51,"="&amp;$H$3-1))+(COUNTIF('Round 1 - HILLS'!I51,"="&amp;$I$3-1))+(COUNTIF('Round 1 - HILLS'!J51,"="&amp;$J$3-1))+(COUNTIF('Round 1 - HILLS'!L51,"="&amp;$L$3-1))+(COUNTIF('Round 1 - HILLS'!M51,"="&amp;$M$3-1))+(COUNTIF('Round 1 - HILLS'!N51,"="&amp;$N$3-1))+(COUNTIF('Round 1 - HILLS'!O51,"="&amp;$O$3-1))+(COUNTIF('Round 1 - HILLS'!P51,"="&amp;$P$3-1))+(COUNTIF('Round 1 - HILLS'!Q51,"="&amp;$Q$3-1))+(COUNTIF('Round 1 - HILLS'!R51,"="&amp;$R$3-1))+(COUNTIF('Round 1 - HILLS'!S51,"="&amp;$S$3-1))+(COUNTIF('Round 1 - HILLS'!T51,"="&amp;$T$3-1))</f>
        <v>0</v>
      </c>
      <c r="E75" s="93">
        <f>SUM(COUNTIF('Round 1 - HILLS'!B51,"="&amp;$B$3))+(COUNTIF('Round 1 - HILLS'!C51,"="&amp;$C$3))+(COUNTIF('Round 1 - HILLS'!D51,"="&amp;$D$3))+(COUNTIF('Round 1 - HILLS'!E51,"="&amp;$E$3))+(COUNTIF('Round 1 - HILLS'!F51,"="&amp;$F$3))+(COUNTIF('Round 1 - HILLS'!G51,"="&amp;$G$3))+(COUNTIF('Round 1 - HILLS'!H51,"="&amp;$H$3))+(COUNTIF('Round 1 - HILLS'!I51,"="&amp;$I$3))+(COUNTIF('Round 1 - HILLS'!J51,"="&amp;$J$3))+(COUNTIF('Round 1 - HILLS'!L51,"="&amp;$L$3))+(COUNTIF('Round 1 - HILLS'!M51,"="&amp;$M$3))+(COUNTIF('Round 1 - HILLS'!N51,"="&amp;$N$3))+(COUNTIF('Round 1 - HILLS'!O51,"="&amp;$O$3))+(COUNTIF('Round 1 - HILLS'!P51,"="&amp;$P$3))+(COUNTIF('Round 1 - HILLS'!Q51,"="&amp;$Q$3))+(COUNTIF('Round 1 - HILLS'!R51,"="&amp;$R$3))+(COUNTIF('Round 1 - HILLS'!S51,"="&amp;$S$3))+(COUNTIF('Round 1 - HILLS'!T51,"="&amp;$T$3))</f>
        <v>0</v>
      </c>
      <c r="F75" s="93">
        <f>SUM(COUNTIF('Round 1 - HILLS'!B51,"="&amp;$B$3+1))+(COUNTIF('Round 1 - HILLS'!C51,"="&amp;$C$3+1))+(COUNTIF('Round 1 - HILLS'!D51,"="&amp;$D$3+1))+(COUNTIF('Round 1 - HILLS'!E51,"="&amp;$E$3+1))+(COUNTIF('Round 1 - HILLS'!F51,"="&amp;$F$3+1))+(COUNTIF('Round 1 - HILLS'!G51,"="&amp;$G$3+1))+(COUNTIF('Round 1 - HILLS'!H51,"="&amp;$H$3+1))+(COUNTIF('Round 1 - HILLS'!I51,"="&amp;$I$3+1))+(COUNTIF('Round 1 - HILLS'!J51,"="&amp;$J$3+1))+(COUNTIF('Round 1 - HILLS'!L51,"="&amp;$L$3+1))+(COUNTIF('Round 1 - HILLS'!M51,"="&amp;$M$3+1))+(COUNTIF('Round 1 - HILLS'!N51,"="&amp;$N$3+1))+(COUNTIF('Round 1 - HILLS'!O51,"="&amp;$O$3+1))+(COUNTIF('Round 1 - HILLS'!P51,"="&amp;$P$3+1))+(COUNTIF('Round 1 - HILLS'!Q51,"="&amp;$Q$3+1))+(COUNTIF('Round 1 - HILLS'!R51,"="&amp;$R$3+1))+(COUNTIF('Round 1 - HILLS'!S51,"="&amp;$S$3+1))+(COUNTIF('Round 1 - HILLS'!T51,"="&amp;$T$3+1))</f>
        <v>0</v>
      </c>
      <c r="G75" s="93">
        <f>SUM(COUNTIF('Round 1 - HILLS'!B51,"="&amp;$B$3+2))+(COUNTIF('Round 1 - HILLS'!C51,"="&amp;$C$3+2))+(COUNTIF('Round 1 - HILLS'!D51,"="&amp;$D$3+2))+(COUNTIF('Round 1 - HILLS'!E51,"="&amp;$E$3+2))+(COUNTIF('Round 1 - HILLS'!F51,"="&amp;$F$3+2))+(COUNTIF('Round 1 - HILLS'!G51,"="&amp;$G$3+2))+(COUNTIF('Round 1 - HILLS'!H51,"="&amp;$H$3+2))+(COUNTIF('Round 1 - HILLS'!I51,"="&amp;$I$3+2))+(COUNTIF('Round 1 - HILLS'!J51,"="&amp;$J$3+2))+(COUNTIF('Round 1 - HILLS'!L51,"="&amp;$L$3+2))+(COUNTIF('Round 1 - HILLS'!M51,"="&amp;$M$3+2))+(COUNTIF('Round 1 - HILLS'!N51,"="&amp;$N$3+2))+(COUNTIF('Round 1 - HILLS'!O51,"="&amp;$O$3+2))+(COUNTIF('Round 1 - HILLS'!P51,"="&amp;$P$3+2))+(COUNTIF('Round 1 - HILLS'!Q51,"="&amp;$Q$3+2))+(COUNTIF('Round 1 - HILLS'!R51,"="&amp;$R$3+2))+(COUNTIF('Round 1 - HILLS'!S51,"="&amp;$S$3+2))+(COUNTIF('Round 1 - HILLS'!T51,"="&amp;$T$3+2))</f>
        <v>0</v>
      </c>
      <c r="H75" s="93">
        <f>SUM(COUNTIF('Round 1 - HILLS'!B51,"&gt;"&amp;$B$3+2.1))+(COUNTIF('Round 1 - HILLS'!C51,"&gt;"&amp;$C$3+2.1))+(COUNTIF('Round 1 - HILLS'!D51,"&gt;"&amp;$D$3+2.1))+(COUNTIF('Round 1 - HILLS'!E51,"&gt;"&amp;$E$3+2.1))+(COUNTIF('Round 1 - HILLS'!F51,"&gt;"&amp;$F$3+2.1))+(COUNTIF('Round 1 - HILLS'!G51,"&gt;"&amp;$G$3+2.1))+(COUNTIF('Round 1 - HILLS'!H51,"&gt;"&amp;$H$3+2.1))+(COUNTIF('Round 1 - HILLS'!I51,"&gt;"&amp;$I$3+2.1))+(COUNTIF('Round 1 - HILLS'!J51,"&gt;"&amp;$J$3+2.1))+(COUNTIF('Round 1 - HILLS'!L51,"&gt;"&amp;$L$3+2.1))+(COUNTIF('Round 1 - HILLS'!M51,"&gt;"&amp;$M$3+2.1))+(COUNTIF('Round 1 - HILLS'!N51,"&gt;"&amp;$N$3+2.1))+(COUNTIF('Round 1 - HILLS'!O51,"&gt;"&amp;$O$3+2.1))+(COUNTIF('Round 1 - HILLS'!P51,"&gt;"&amp;$P$3+2.1))+(COUNTIF('Round 1 - HILLS'!Q51,"&gt;"&amp;$Q$3+2.1))+(COUNTIF('Round 1 - HILLS'!R51,"&gt;"&amp;$R$3+2.1))+(COUNTIF('Round 1 - HILLS'!S51,"&gt;"&amp;$S$3+2.1))+(COUNTIF('Round 1 - HILLS'!T51,"&gt;"&amp;$T$3+2.1))</f>
        <v>0</v>
      </c>
      <c r="J75" s="92">
        <f>SUM(COUNTIF('Round 2 - RIVER'!B51,"&lt;"&amp;$B$2-1.9))+(COUNTIF('Round 2 - RIVER'!C51,"&lt;"&amp;$C$2-1.9))+(COUNTIF('Round 2 - RIVER'!D51,"&lt;"&amp;$D$2-1.9))+(COUNTIF('Round 2 - RIVER'!E51,"&lt;"&amp;$E$2-1.9))+(COUNTIF('Round 2 - RIVER'!F51,"&lt;"&amp;$F$2-1.9))+(COUNTIF('Round 2 - RIVER'!G51,"&lt;"&amp;$G$2-1.9))+(COUNTIF('Round 2 - RIVER'!H51,"&lt;"&amp;$H$2-1.9))+(COUNTIF('Round 2 - RIVER'!I51,"&lt;"&amp;$I$2-1.9))+(COUNTIF('Round 2 - RIVER'!J51,"&lt;"&amp;$J$2-1.9))+(COUNTIF('Round 2 - RIVER'!L51,"&lt;"&amp;$L$2-1.9))+(COUNTIF('Round 2 - RIVER'!M51,"&lt;"&amp;$M$2-1.9))+(COUNTIF('Round 2 - RIVER'!N51,"&lt;"&amp;$N$2-1.9))+(COUNTIF('Round 2 - RIVER'!O51,"&lt;"&amp;$O$2-1.9))+(COUNTIF('Round 2 - RIVER'!P51,"&lt;"&amp;$P$2-1.9))+(COUNTIF('Round 2 - RIVER'!Q51,"&lt;"&amp;$Q$2-1.9))+(COUNTIF('Round 2 - RIVER'!R51,"&lt;"&amp;$R$2-1.9))+(COUNTIF('Round 2 - RIVER'!S51,"&lt;"&amp;$S$2-1.9))+(COUNTIF('Round 2 - RIVER'!T51,"&lt;"&amp;$T$2-1.9))</f>
        <v>0</v>
      </c>
      <c r="K75" s="93">
        <f>SUM(COUNTIF('Round 2 - RIVER'!B51,"="&amp;$B$2-1))+(COUNTIF('Round 2 - RIVER'!C51,"="&amp;$C$2-1))+(COUNTIF('Round 2 - RIVER'!D51,"="&amp;$D$2-1))+(COUNTIF('Round 2 - RIVER'!E51,"="&amp;$E$2-1))+(COUNTIF('Round 2 - RIVER'!F51,"="&amp;$F$2-1))+(COUNTIF('Round 2 - RIVER'!G51,"="&amp;$G$2-1))+(COUNTIF('Round 2 - RIVER'!H51,"="&amp;$H$2-1))+(COUNTIF('Round 2 - RIVER'!I51,"="&amp;$I$2-1))+(COUNTIF('Round 2 - RIVER'!J51,"="&amp;$J$2-1))+(COUNTIF('Round 2 - RIVER'!L51,"="&amp;$L$2-1))+(COUNTIF('Round 2 - RIVER'!M51,"="&amp;$M$2-1))+(COUNTIF('Round 2 - RIVER'!N51,"="&amp;$N$2-1))+(COUNTIF('Round 2 - RIVER'!O51,"="&amp;$O$2-1))+(COUNTIF('Round 2 - RIVER'!P51,"="&amp;$P$2-1))+(COUNTIF('Round 2 - RIVER'!Q51,"="&amp;$Q$2-1))+(COUNTIF('Round 2 - RIVER'!R51,"="&amp;$R$2-1))+(COUNTIF('Round 2 - RIVER'!S51,"="&amp;$S$2-1))+(COUNTIF('Round 2 - RIVER'!T51,"="&amp;$T$2-1))</f>
        <v>0</v>
      </c>
      <c r="L75" s="93">
        <f>SUM(COUNTIF('Round 2 - RIVER'!B51,"="&amp;$B$2))+(COUNTIF('Round 2 - RIVER'!C51,"="&amp;$C$2))+(COUNTIF('Round 2 - RIVER'!D51,"="&amp;$D$2))+(COUNTIF('Round 2 - RIVER'!E51,"="&amp;$E$2))+(COUNTIF('Round 2 - RIVER'!F51,"="&amp;$F$2))+(COUNTIF('Round 2 - RIVER'!G51,"="&amp;$G$2))+(COUNTIF('Round 2 - RIVER'!H51,"="&amp;$H$2))+(COUNTIF('Round 2 - RIVER'!I51,"="&amp;$I$2))+(COUNTIF('Round 2 - RIVER'!J51,"="&amp;$J$2))+(COUNTIF('Round 2 - RIVER'!L51,"="&amp;$L$2))+(COUNTIF('Round 2 - RIVER'!M51,"="&amp;$M$2))+(COUNTIF('Round 2 - RIVER'!N51,"="&amp;$N$2))+(COUNTIF('Round 2 - RIVER'!O51,"="&amp;$O$2))+(COUNTIF('Round 2 - RIVER'!P51,"="&amp;$P$2))+(COUNTIF('Round 2 - RIVER'!Q51,"="&amp;$Q$2))+(COUNTIF('Round 2 - RIVER'!R51,"="&amp;$R$2))+(COUNTIF('Round 2 - RIVER'!S51,"="&amp;$S$2))+(COUNTIF('Round 2 - RIVER'!T51,"="&amp;$T$2))</f>
        <v>0</v>
      </c>
      <c r="M75" s="93">
        <f>SUM(COUNTIF('Round 2 - RIVER'!B51,"="&amp;$B$2+1))+(COUNTIF('Round 2 - RIVER'!C51,"="&amp;$C$2+1))+(COUNTIF('Round 2 - RIVER'!D51,"="&amp;$D$2+1))+(COUNTIF('Round 2 - RIVER'!E51,"="&amp;$E$2+1))+(COUNTIF('Round 2 - RIVER'!F51,"="&amp;$F$2+1))+(COUNTIF('Round 2 - RIVER'!G51,"="&amp;$G$2+1))+(COUNTIF('Round 2 - RIVER'!H51,"="&amp;$H$2+1))+(COUNTIF('Round 2 - RIVER'!I51,"="&amp;$I$2+1))+(COUNTIF('Round 2 - RIVER'!J51,"="&amp;$J$2+1))+(COUNTIF('Round 2 - RIVER'!L51,"="&amp;$L$2+1))+(COUNTIF('Round 2 - RIVER'!M51,"="&amp;$M$2+1))+(COUNTIF('Round 2 - RIVER'!N51,"="&amp;$N$2+1))+(COUNTIF('Round 2 - RIVER'!O51,"="&amp;$O$2+1))+(COUNTIF('Round 2 - RIVER'!P51,"="&amp;$P$2+1))+(COUNTIF('Round 2 - RIVER'!Q51,"="&amp;$Q$2+1))+(COUNTIF('Round 2 - RIVER'!R51,"="&amp;$R$2+1))+(COUNTIF('Round 2 - RIVER'!S51,"="&amp;$S$2+1))+(COUNTIF('Round 2 - RIVER'!T51,"="&amp;$T$2+1))</f>
        <v>0</v>
      </c>
      <c r="N75" s="93">
        <f>SUM(COUNTIF('Round 2 - RIVER'!B51,"="&amp;$B$2+2))+(COUNTIF('Round 2 - RIVER'!C51,"="&amp;$C$2+2))+(COUNTIF('Round 2 - RIVER'!D51,"="&amp;$D$2+2))+(COUNTIF('Round 2 - RIVER'!E51,"="&amp;$E$2+2))+(COUNTIF('Round 2 - RIVER'!F51,"="&amp;$F$2+2))+(COUNTIF('Round 2 - RIVER'!G51,"="&amp;$G$2+2))+(COUNTIF('Round 2 - RIVER'!H51,"="&amp;$H$2+2))+(COUNTIF('Round 2 - RIVER'!I51,"="&amp;$I$2+2))+(COUNTIF('Round 2 - RIVER'!J51,"="&amp;$J$2+2))+(COUNTIF('Round 2 - RIVER'!L51,"="&amp;$L$2+2))+(COUNTIF('Round 2 - RIVER'!M51,"="&amp;$M$2+2))+(COUNTIF('Round 2 - RIVER'!N51,"="&amp;$N$2+2))+(COUNTIF('Round 2 - RIVER'!O51,"="&amp;$O$2+2))+(COUNTIF('Round 2 - RIVER'!P51,"="&amp;$P$2+2))+(COUNTIF('Round 2 - RIVER'!Q51,"="&amp;$Q$2+2))+(COUNTIF('Round 2 - RIVER'!R51,"="&amp;$R$2+2))+(COUNTIF('Round 2 - RIVER'!S51,"="&amp;$S$2+2))+(COUNTIF('Round 2 - RIVER'!T51,"="&amp;$T$2+2))</f>
        <v>0</v>
      </c>
      <c r="O75" s="93">
        <f>SUM(COUNTIF('Round 2 - RIVER'!B51,"&gt;"&amp;$B$2+2.1))+(COUNTIF('Round 2 - RIVER'!C51,"&gt;"&amp;$C$2+2.1))+(COUNTIF('Round 2 - RIVER'!D51,"&gt;"&amp;$D$2+2.1))+(COUNTIF('Round 2 - RIVER'!E51,"&gt;"&amp;$E$2+2.1))+(COUNTIF('Round 2 - RIVER'!F51,"&gt;"&amp;$F$2+2.1))+(COUNTIF('Round 2 - RIVER'!G51,"&gt;"&amp;$G$2+2.1))+(COUNTIF('Round 2 - RIVER'!H51,"&gt;"&amp;$H$2+2.1))+(COUNTIF('Round 2 - RIVER'!I51,"&gt;"&amp;$I$2+2.1))+(COUNTIF('Round 2 - RIVER'!J51,"&gt;"&amp;$J$2+2.1))+(COUNTIF('Round 2 - RIVER'!L51,"&gt;"&amp;$L$2+2.1))+(COUNTIF('Round 2 - RIVER'!M51,"&gt;"&amp;$M$2+2.1))+(COUNTIF('Round 2 - RIVER'!N51,"&gt;"&amp;$N$2+2.1))+(COUNTIF('Round 2 - RIVER'!O51,"&gt;"&amp;$O$2+2.1))+(COUNTIF('Round 2 - RIVER'!P51,"&gt;"&amp;$P$2+2.1))+(COUNTIF('Round 2 - RIVER'!Q51,"&gt;"&amp;$Q$2+2.1))+(COUNTIF('Round 2 - RIVER'!R51,"&gt;"&amp;$R$2+2.1))+(COUNTIF('Round 2 - RIVER'!S51,"&gt;"&amp;$S$2+2.1))+(COUNTIF('Round 2 - RIVER'!T51,"&gt;"&amp;$T$2+2.1))</f>
        <v>0</v>
      </c>
      <c r="Q75" s="92"/>
      <c r="R75" s="93"/>
      <c r="S75" s="93"/>
      <c r="T75" s="93"/>
      <c r="U75" s="93"/>
      <c r="V75" s="93"/>
      <c r="X75" s="92">
        <f t="shared" si="59"/>
        <v>0</v>
      </c>
      <c r="Y75" s="93">
        <f t="shared" si="58"/>
        <v>0</v>
      </c>
      <c r="Z75" s="93">
        <f t="shared" si="58"/>
        <v>0</v>
      </c>
      <c r="AA75" s="93">
        <f t="shared" si="58"/>
        <v>0</v>
      </c>
      <c r="AB75" s="93">
        <f t="shared" si="58"/>
        <v>0</v>
      </c>
      <c r="AC75" s="93">
        <f t="shared" si="58"/>
        <v>0</v>
      </c>
    </row>
    <row r="77" spans="1:29" ht="15.75" x14ac:dyDescent="0.25">
      <c r="A77" s="108" t="str">
        <f>'Players by Team'!M17</f>
        <v>GRAPEVINE</v>
      </c>
      <c r="C77" s="90">
        <f t="shared" ref="C77:H77" si="60">SUM(C78:C82)</f>
        <v>0</v>
      </c>
      <c r="D77" s="90">
        <f t="shared" si="60"/>
        <v>0</v>
      </c>
      <c r="E77" s="90">
        <f t="shared" si="60"/>
        <v>0</v>
      </c>
      <c r="F77" s="90">
        <f t="shared" si="60"/>
        <v>0</v>
      </c>
      <c r="G77" s="90">
        <f t="shared" si="60"/>
        <v>0</v>
      </c>
      <c r="H77" s="90">
        <f t="shared" si="60"/>
        <v>0</v>
      </c>
      <c r="J77" s="90">
        <f t="shared" ref="J77:O77" si="61">SUM(J78:J82)</f>
        <v>0</v>
      </c>
      <c r="K77" s="90">
        <f t="shared" si="61"/>
        <v>0</v>
      </c>
      <c r="L77" s="90">
        <f t="shared" si="61"/>
        <v>0</v>
      </c>
      <c r="M77" s="90">
        <f t="shared" si="61"/>
        <v>0</v>
      </c>
      <c r="N77" s="90">
        <f t="shared" si="61"/>
        <v>0</v>
      </c>
      <c r="O77" s="90">
        <f t="shared" si="61"/>
        <v>0</v>
      </c>
      <c r="Q77" s="90">
        <f t="shared" ref="Q77:V77" si="62">SUM(Q78:Q82)</f>
        <v>0</v>
      </c>
      <c r="R77" s="90">
        <f t="shared" si="62"/>
        <v>0</v>
      </c>
      <c r="S77" s="90">
        <f t="shared" si="62"/>
        <v>0</v>
      </c>
      <c r="T77" s="90">
        <f t="shared" si="62"/>
        <v>0</v>
      </c>
      <c r="U77" s="90">
        <f t="shared" si="62"/>
        <v>0</v>
      </c>
      <c r="V77" s="90">
        <f t="shared" si="62"/>
        <v>0</v>
      </c>
      <c r="X77" s="90">
        <f t="shared" ref="X77:AC77" si="63">SUM(X78:X82)</f>
        <v>0</v>
      </c>
      <c r="Y77" s="90">
        <f t="shared" si="63"/>
        <v>0</v>
      </c>
      <c r="Z77" s="90">
        <f t="shared" si="63"/>
        <v>0</v>
      </c>
      <c r="AA77" s="90">
        <f t="shared" si="63"/>
        <v>0</v>
      </c>
      <c r="AB77" s="90">
        <f t="shared" si="63"/>
        <v>0</v>
      </c>
      <c r="AC77" s="90">
        <f t="shared" si="63"/>
        <v>0</v>
      </c>
    </row>
    <row r="78" spans="1:29" x14ac:dyDescent="0.2">
      <c r="A78" s="35" t="str">
        <f>'Players by Team'!M18</f>
        <v>Chloe Sirkin</v>
      </c>
      <c r="B78" s="95"/>
      <c r="C78" s="99">
        <f>SUM(COUNTIF('Round 1 - RIVER'!B26,"&lt;"&amp;$B$2-1.9))+(COUNTIF('Round 1 - RIVER'!C26,"&lt;"&amp;$C$2-1.9))+(COUNTIF('Round 1 - RIVER'!D26,"&lt;"&amp;$D$2-1.9))+(COUNTIF('Round 1 - RIVER'!E26,"&lt;"&amp;$E$2-1.9))+(COUNTIF('Round 1 - RIVER'!F26,"&lt;"&amp;$F$2-1.9))+(COUNTIF('Round 1 - RIVER'!G26,"&lt;"&amp;$G$2-1.9))+(COUNTIF('Round 1 - RIVER'!H26,"&lt;"&amp;$H$2-1.9))+(COUNTIF('Round 1 - RIVER'!I26,"&lt;"&amp;$I$2-1.9))+(COUNTIF('Round 1 - RIVER'!J26,"&lt;"&amp;$J$2-1.9))+(COUNTIF('Round 1 - RIVER'!L26,"&lt;"&amp;$L$2-1.9))+(COUNTIF('Round 1 - RIVER'!M26,"&lt;"&amp;$M$2-1.9))+(COUNTIF('Round 1 - RIVER'!N26,"&lt;"&amp;$N$2-1.9))+(COUNTIF('Round 1 - RIVER'!O26,"&lt;"&amp;$O$2-1.9))+(COUNTIF('Round 1 - RIVER'!P26,"&lt;"&amp;$P$2-1.9))+(COUNTIF('Round 1 - RIVER'!Q26,"&lt;"&amp;$Q$2-1.9))+(COUNTIF('Round 1 - RIVER'!R26,"&lt;"&amp;$R$2-1.9))+(COUNTIF('Round 1 - RIVER'!S26,"&lt;"&amp;$S$2-1.9))+(COUNTIF('Round 1 - RIVER'!T26,"&lt;"&amp;$T$2-1.9))</f>
        <v>0</v>
      </c>
      <c r="D78" s="100">
        <f>SUM(COUNTIF('Round 1 - RIVER'!B26,"="&amp;$B$2-1))+(COUNTIF('Round 1 - RIVER'!C26,"="&amp;$C$2-1))+(COUNTIF('Round 1 - RIVER'!D26,"="&amp;$D$2-1))+(COUNTIF('Round 1 - RIVER'!E26,"="&amp;$E$2-1))+(COUNTIF('Round 1 - RIVER'!F26,"="&amp;$F$2-1))+(COUNTIF('Round 1 - RIVER'!G26,"="&amp;$G$2-1))+(COUNTIF('Round 1 - RIVER'!H26,"="&amp;$H$2-1))+(COUNTIF('Round 1 - RIVER'!I26,"="&amp;$I$2-1))+(COUNTIF('Round 1 - RIVER'!J26,"="&amp;$J$2-1))+(COUNTIF('Round 1 - RIVER'!L26,"="&amp;$L$2-1))+(COUNTIF('Round 1 - RIVER'!M26,"="&amp;$M$2-1))+(COUNTIF('Round 1 - RIVER'!N26,"="&amp;$N$2-1))+(COUNTIF('Round 1 - RIVER'!O26,"="&amp;$O$2-1))+(COUNTIF('Round 1 - RIVER'!P26,"="&amp;$P$2-1))+(COUNTIF('Round 1 - RIVER'!Q26,"="&amp;$Q$2-1))+(COUNTIF('Round 1 - RIVER'!R26,"="&amp;$R$2-1))+(COUNTIF('Round 1 - RIVER'!S26,"="&amp;$S$2-1))+(COUNTIF('Round 1 - RIVER'!T26,"="&amp;$T$2-1))</f>
        <v>0</v>
      </c>
      <c r="E78" s="100">
        <f>SUM(COUNTIF('Round 1 - RIVER'!B26,"="&amp;$B$3))+(COUNTIF('Round 1 - RIVER'!C26,"="&amp;$C$3))+(COUNTIF('Round 1 - RIVER'!D26,"="&amp;$D$3))+(COUNTIF('Round 1 - RIVER'!E26,"="&amp;$E$3))+(COUNTIF('Round 1 - RIVER'!F26,"="&amp;$F$3))+(COUNTIF('Round 1 - RIVER'!G26,"="&amp;$G$3))+(COUNTIF('Round 1 - RIVER'!H26,"="&amp;$H$3))+(COUNTIF('Round 1 - RIVER'!I26,"="&amp;$I$3))+(COUNTIF('Round 1 - RIVER'!J26,"="&amp;$J$3))+(COUNTIF('Round 1 - RIVER'!L26,"="&amp;$L$3))+(COUNTIF('Round 1 - RIVER'!M26,"="&amp;$M$3))+(COUNTIF('Round 1 - RIVER'!N26,"="&amp;$N$3))+(COUNTIF('Round 1 - RIVER'!O26,"="&amp;$O$3))+(COUNTIF('Round 1 - RIVER'!P26,"="&amp;$P$3))+(COUNTIF('Round 1 - RIVER'!Q26,"="&amp;$Q$3))+(COUNTIF('Round 1 - RIVER'!R26,"="&amp;$R$3))+(COUNTIF('Round 1 - RIVER'!S26,"="&amp;$S$3))+(COUNTIF('Round 1 - RIVER'!T26,"="&amp;$T$3))</f>
        <v>0</v>
      </c>
      <c r="F78" s="100">
        <f>SUM(COUNTIF('Round 1 - RIVER'!B26,"="&amp;$B$2+1))+(COUNTIF('Round 1 - RIVER'!C26,"="&amp;$C$2+1))+(COUNTIF('Round 1 - RIVER'!D26,"="&amp;$D$2+1))+(COUNTIF('Round 1 - RIVER'!E26,"="&amp;$E$2+1))+(COUNTIF('Round 1 - RIVER'!F26,"="&amp;$F$2+1))+(COUNTIF('Round 1 - RIVER'!G26,"="&amp;$G$2+1))+(COUNTIF('Round 1 - RIVER'!H26,"="&amp;$H$2+1))+(COUNTIF('Round 1 - RIVER'!I26,"="&amp;$I$2+1))+(COUNTIF('Round 1 - RIVER'!J26,"="&amp;$J$2+1))+(COUNTIF('Round 1 - RIVER'!L26,"="&amp;$L$2+1))+(COUNTIF('Round 1 - RIVER'!M26,"="&amp;$M$2+1))+(COUNTIF('Round 1 - RIVER'!N26,"="&amp;$N$2+1))+(COUNTIF('Round 1 - RIVER'!O26,"="&amp;$O$2+1))+(COUNTIF('Round 1 - RIVER'!P26,"="&amp;$P$2+1))+(COUNTIF('Round 1 - RIVER'!Q26,"="&amp;$Q$2+1))+(COUNTIF('Round 1 - RIVER'!R26,"="&amp;$R$2+1))+(COUNTIF('Round 1 - RIVER'!S26,"="&amp;$S$2+1))+(COUNTIF('Round 1 - RIVER'!T26,"="&amp;$T$2+1))</f>
        <v>0</v>
      </c>
      <c r="G78" s="100">
        <f>SUM(COUNTIF('Round 1 - RIVER'!B26,"="&amp;$B$2+2))+(COUNTIF('Round 1 - RIVER'!C26,"="&amp;$C$2+2))+(COUNTIF('Round 1 - RIVER'!D26,"="&amp;$D$2+2))+(COUNTIF('Round 1 - RIVER'!E26,"="&amp;$E$2+2))+(COUNTIF('Round 1 - RIVER'!F26,"="&amp;$F$2+2))+(COUNTIF('Round 1 - RIVER'!G26,"="&amp;$G$2+2))+(COUNTIF('Round 1 - RIVER'!H26,"="&amp;$H$2+2))+(COUNTIF('Round 1 - RIVER'!I26,"="&amp;$I$2+2))+(COUNTIF('Round 1 - RIVER'!J26,"="&amp;$J$2+2))+(COUNTIF('Round 1 - RIVER'!L26,"="&amp;$L$2+2))+(COUNTIF('Round 1 - RIVER'!M26,"="&amp;$M$2+2))+(COUNTIF('Round 1 - RIVER'!N26,"="&amp;$N$2+2))+(COUNTIF('Round 1 - RIVER'!O26,"="&amp;$O$2+2))+(COUNTIF('Round 1 - RIVER'!P26,"="&amp;$P$2+2))+(COUNTIF('Round 1 - RIVER'!Q26,"="&amp;$Q$2+2))+(COUNTIF('Round 1 - RIVER'!R26,"="&amp;$R$2+2))+(COUNTIF('Round 1 - RIVER'!S26,"="&amp;$S$2+2))+(COUNTIF('Round 1 - RIVER'!T26,"="&amp;$T$2+2))</f>
        <v>0</v>
      </c>
      <c r="H78" s="100">
        <f>SUM(COUNTIF('Round 1 - RIVER'!B26,"&gt;"&amp;$B$2+2.1))+(COUNTIF('Round 1 - RIVER'!C26,"&gt;"&amp;$C$2+2.1))+(COUNTIF('Round 1 - RIVER'!D26,"&gt;"&amp;$D$2+2.1))+(COUNTIF('Round 1 - RIVER'!E26,"&gt;"&amp;$E$2+2.1))+(COUNTIF('Round 1 - RIVER'!F26,"&gt;"&amp;$F$2+2.1))+(COUNTIF('Round 1 - RIVER'!G26,"&gt;"&amp;$G$2+2.1))+(COUNTIF('Round 1 - RIVER'!H26,"&gt;"&amp;$H$2+2.1))+(COUNTIF('Round 1 - RIVER'!I26,"&gt;"&amp;$I$2+2.1))+(COUNTIF('Round 1 - RIVER'!J26,"&gt;"&amp;$J$2+2.1))+(COUNTIF('Round 1 - RIVER'!L26,"&gt;"&amp;$L$2+2.1))+(COUNTIF('Round 1 - RIVER'!M26,"&gt;"&amp;$M$2+2.1))+(COUNTIF('Round 1 - RIVER'!N26,"&gt;"&amp;$N$2+2.1))+(COUNTIF('Round 1 - RIVER'!O26,"&gt;"&amp;$O$2+2.1))+(COUNTIF('Round 1 - RIVER'!P26,"&gt;"&amp;$P$2+2.1))+(COUNTIF('Round 1 - RIVER'!Q26,"&gt;"&amp;$Q$2+2.1))+(COUNTIF('Round 1 - RIVER'!R26,"&gt;"&amp;$R$2+2.1))+(COUNTIF('Round 1 - RIVER'!S26,"&gt;"&amp;$S$2+2.1))+(COUNTIF('Round 1 - RIVER'!T26,"&gt;"&amp;$T$2+2.1))</f>
        <v>0</v>
      </c>
      <c r="I78" s="77"/>
      <c r="J78" s="99">
        <f>SUM(COUNTIF('Round 2 - HILLS'!B26,"&lt;"&amp;$B$3-1.9))+(COUNTIF('Round 2 - HILLS'!C26,"&lt;"&amp;$C$3-1.9))+(COUNTIF('Round 2 - HILLS'!D26,"&lt;"&amp;$D$3-1.9))+(COUNTIF('Round 2 - HILLS'!E26,"&lt;"&amp;$E$3-1.9))+(COUNTIF('Round 2 - HILLS'!F26,"&lt;"&amp;$F$3-1.9))+(COUNTIF('Round 2 - HILLS'!G26,"&lt;"&amp;$G$3-1.9))+(COUNTIF('Round 2 - HILLS'!H26,"&lt;"&amp;$H$3-1.9))+(COUNTIF('Round 2 - HILLS'!I26,"&lt;"&amp;$I$3-1.9))+(COUNTIF('Round 2 - HILLS'!J26,"&lt;"&amp;$J$3-1.9))+(COUNTIF('Round 2 - HILLS'!L26,"&lt;"&amp;$L$3-1.9))+(COUNTIF('Round 2 - HILLS'!M26,"&lt;"&amp;$M$3-1.9))+(COUNTIF('Round 2 - HILLS'!N26,"&lt;"&amp;$N$3-1.9))+(COUNTIF('Round 2 - HILLS'!O26,"&lt;"&amp;$O$3-1.9))+(COUNTIF('Round 2 - HILLS'!P26,"&lt;"&amp;$P$3-1.9))+(COUNTIF('Round 2 - HILLS'!Q26,"&lt;"&amp;$Q$3-1.9))+(COUNTIF('Round 2 - HILLS'!R26,"&lt;"&amp;$R$3-1.9))+(COUNTIF('Round 2 - HILLS'!S26,"&lt;"&amp;$S$3-1.9))+(COUNTIF('Round 2 - HILLS'!T26,"&lt;"&amp;$T$3-1.9))</f>
        <v>0</v>
      </c>
      <c r="K78" s="100">
        <f>SUM(COUNTIF('Round 2 - HILLS'!B26,"="&amp;$B$3-1))+(COUNTIF('Round 2 - HILLS'!C26,"="&amp;$C$3-1))+(COUNTIF('Round 2 - HILLS'!D26,"="&amp;$D$3-1))+(COUNTIF('Round 2 - HILLS'!E26,"="&amp;$E$3-1))+(COUNTIF('Round 2 - HILLS'!F26,"="&amp;$F$3-1))+(COUNTIF('Round 2 - HILLS'!G26,"="&amp;$G$3-1))+(COUNTIF('Round 2 - HILLS'!H26,"="&amp;$H$3-1))+(COUNTIF('Round 2 - HILLS'!I26,"="&amp;$I$3-1))+(COUNTIF('Round 2 - HILLS'!J26,"="&amp;$J$3-1))+(COUNTIF('Round 2 - HILLS'!L26,"="&amp;$L$3-1))+(COUNTIF('Round 2 - HILLS'!M26,"="&amp;$M$3-1))+(COUNTIF('Round 2 - HILLS'!N26,"="&amp;$N$3-1))+(COUNTIF('Round 2 - HILLS'!O26,"="&amp;$O$3-1))+(COUNTIF('Round 2 - HILLS'!P26,"="&amp;$P$3-1))+(COUNTIF('Round 2 - HILLS'!Q26,"="&amp;$Q$3-1))+(COUNTIF('Round 2 - HILLS'!R26,"="&amp;$R$3-1))+(COUNTIF('Round 2 - HILLS'!S26,"="&amp;$S$3-1))+(COUNTIF('Round 2 - HILLS'!T26,"="&amp;$T$3-1))</f>
        <v>0</v>
      </c>
      <c r="L78" s="100">
        <f>SUM(COUNTIF('Round 2 - HILLS'!B26,"="&amp;$B$3))+(COUNTIF('Round 2 - HILLS'!C26,"="&amp;$C$3))+(COUNTIF('Round 2 - HILLS'!D26,"="&amp;$D$3))+(COUNTIF('Round 2 - HILLS'!E26,"="&amp;$E$3))+(COUNTIF('Round 2 - HILLS'!F26,"="&amp;$F$3))+(COUNTIF('Round 2 - HILLS'!G26,"="&amp;$G$3))+(COUNTIF('Round 2 - HILLS'!H26,"="&amp;$H$3))+(COUNTIF('Round 2 - HILLS'!I26,"="&amp;$I$3))+(COUNTIF('Round 2 - HILLS'!J26,"="&amp;$J$3))+(COUNTIF('Round 2 - HILLS'!L26,"="&amp;$L$3))+(COUNTIF('Round 2 - HILLS'!M26,"="&amp;$M$3))+(COUNTIF('Round 2 - HILLS'!N26,"="&amp;$N$3))+(COUNTIF('Round 2 - HILLS'!O26,"="&amp;$O$3))+(COUNTIF('Round 2 - HILLS'!P26,"="&amp;$P$3))+(COUNTIF('Round 2 - HILLS'!Q26,"="&amp;$Q$3))+(COUNTIF('Round 2 - HILLS'!R26,"="&amp;$R$3))+(COUNTIF('Round 2 - HILLS'!S26,"="&amp;$S$3))+(COUNTIF('Round 2 - HILLS'!T26,"="&amp;$T$3))</f>
        <v>0</v>
      </c>
      <c r="M78" s="100">
        <f>SUM(COUNTIF('Round 2 - HILLS'!B26,"="&amp;$B$3+1))+(COUNTIF('Round 2 - HILLS'!C26,"="&amp;$C$3+1))+(COUNTIF('Round 2 - HILLS'!D26,"="&amp;$D$3+1))+(COUNTIF('Round 2 - HILLS'!E26,"="&amp;$E$3+1))+(COUNTIF('Round 2 - HILLS'!F26,"="&amp;$F$3+1))+(COUNTIF('Round 2 - HILLS'!G26,"="&amp;$G$3+1))+(COUNTIF('Round 2 - HILLS'!H26,"="&amp;$H$3+1))+(COUNTIF('Round 2 - HILLS'!I26,"="&amp;$I$3+1))+(COUNTIF('Round 2 - HILLS'!J26,"="&amp;$J$3+1))+(COUNTIF('Round 2 - HILLS'!L26,"="&amp;$L$3+1))+(COUNTIF('Round 2 - HILLS'!M26,"="&amp;$M$3+1))+(COUNTIF('Round 2 - HILLS'!N26,"="&amp;$N$3+1))+(COUNTIF('Round 2 - HILLS'!O26,"="&amp;$O$3+1))+(COUNTIF('Round 2 - HILLS'!P26,"="&amp;$P$3+1))+(COUNTIF('Round 2 - HILLS'!Q26,"="&amp;$Q$3+1))+(COUNTIF('Round 2 - HILLS'!R26,"="&amp;$R$3+1))+(COUNTIF('Round 2 - HILLS'!S26,"="&amp;$S$3+1))+(COUNTIF('Round 2 - HILLS'!T26,"="&amp;$T$3+1))</f>
        <v>0</v>
      </c>
      <c r="N78" s="100">
        <f>SUM(COUNTIF('Round 2 - HILLS'!B26,"="&amp;$B$3+2))+(COUNTIF('Round 2 - HILLS'!C26,"="&amp;$C$3+2))+(COUNTIF('Round 2 - HILLS'!D26,"="&amp;$D$3+2))+(COUNTIF('Round 2 - HILLS'!E26,"="&amp;$E$3+2))+(COUNTIF('Round 2 - HILLS'!F26,"="&amp;$F$3+2))+(COUNTIF('Round 2 - HILLS'!G26,"="&amp;$G$3+2))+(COUNTIF('Round 2 - HILLS'!H26,"="&amp;$H$3+2))+(COUNTIF('Round 2 - HILLS'!I26,"="&amp;$I$3+2))+(COUNTIF('Round 2 - HILLS'!J26,"="&amp;$J$3+2))+(COUNTIF('Round 2 - HILLS'!L26,"="&amp;$L$3+2))+(COUNTIF('Round 2 - HILLS'!M26,"="&amp;$M$3+2))+(COUNTIF('Round 2 - HILLS'!N26,"="&amp;$N$3+2))+(COUNTIF('Round 2 - HILLS'!O26,"="&amp;$O$3+2))+(COUNTIF('Round 2 - HILLS'!P26,"="&amp;$P$3+2))+(COUNTIF('Round 2 - HILLS'!Q26,"="&amp;$Q$3+2))+(COUNTIF('Round 2 - HILLS'!R26,"="&amp;$R$3+2))+(COUNTIF('Round 2 - HILLS'!S26,"="&amp;$S$3+2))+(COUNTIF('Round 2 - HILLS'!T26,"="&amp;$T$3+2))</f>
        <v>0</v>
      </c>
      <c r="O78" s="100">
        <f>SUM(COUNTIF('Round 2 - HILLS'!B26,"&gt;"&amp;$B$3+2.1))+(COUNTIF('Round 2 - HILLS'!C26,"&gt;"&amp;$C$3+2.1))+(COUNTIF('Round 2 - HILLS'!D26,"&gt;"&amp;$D$3+2.1))+(COUNTIF('Round 2 - HILLS'!E26,"&gt;"&amp;$E$3+2.1))+(COUNTIF('Round 2 - HILLS'!F26,"&gt;"&amp;$F$3+2.1))+(COUNTIF('Round 2 - HILLS'!G26,"&gt;"&amp;$G$3+2.1))+(COUNTIF('Round 2 - HILLS'!H26,"&gt;"&amp;$H$3+2.1))+(COUNTIF('Round 2 - HILLS'!I26,"&gt;"&amp;$I$3+2.1))+(COUNTIF('Round 2 - HILLS'!J26,"&gt;"&amp;$J$3+2.1))+(COUNTIF('Round 2 - HILLS'!L26,"&gt;"&amp;$L$3+2.1))+(COUNTIF('Round 2 - HILLS'!M26,"&gt;"&amp;$M$3+2.1))+(COUNTIF('Round 2 - HILLS'!N26,"&gt;"&amp;$N$3+2.1))+(COUNTIF('Round 2 - HILLS'!O26,"&gt;"&amp;$O$3+2.1))+(COUNTIF('Round 2 - HILLS'!P26,"&gt;"&amp;$P$3+2.1))+(COUNTIF('Round 2 - HILLS'!Q26,"&gt;"&amp;$Q$3+2.1))+(COUNTIF('Round 2 - HILLS'!R26,"&gt;"&amp;$R$3+2.1))+(COUNTIF('Round 2 - HILLS'!S26,"&gt;"&amp;$S$3+2.1))+(COUNTIF('Round 2 - HILLS'!T26,"&gt;"&amp;$T$3+2.1))</f>
        <v>0</v>
      </c>
      <c r="Q78" s="92"/>
      <c r="R78" s="93"/>
      <c r="S78" s="93"/>
      <c r="T78" s="93"/>
      <c r="U78" s="93"/>
      <c r="V78" s="93"/>
      <c r="X78" s="92">
        <f>SUM(C78,J78,Q78)</f>
        <v>0</v>
      </c>
      <c r="Y78" s="93">
        <f t="shared" ref="Y78:AC82" si="64">SUM(D78,K78,R78)</f>
        <v>0</v>
      </c>
      <c r="Z78" s="93">
        <f t="shared" si="64"/>
        <v>0</v>
      </c>
      <c r="AA78" s="93">
        <f t="shared" si="64"/>
        <v>0</v>
      </c>
      <c r="AB78" s="93">
        <f t="shared" si="64"/>
        <v>0</v>
      </c>
      <c r="AC78" s="93">
        <f>SUM(H78,O78,V78)</f>
        <v>0</v>
      </c>
    </row>
    <row r="79" spans="1:29" x14ac:dyDescent="0.2">
      <c r="A79" s="35" t="str">
        <f>'Players by Team'!M19</f>
        <v>Karelyn Hong</v>
      </c>
      <c r="B79" s="95"/>
      <c r="C79" s="105">
        <f>SUM(COUNTIF('Round 1 - RIVER'!B27,"&lt;"&amp;$B$2-1.9))+(COUNTIF('Round 1 - RIVER'!C27,"&lt;"&amp;$C$2-1.9))+(COUNTIF('Round 1 - RIVER'!D27,"&lt;"&amp;$D$2-1.9))+(COUNTIF('Round 1 - RIVER'!E27,"&lt;"&amp;$E$2-1.9))+(COUNTIF('Round 1 - RIVER'!F27,"&lt;"&amp;$F$2-1.9))+(COUNTIF('Round 1 - RIVER'!G27,"&lt;"&amp;$G$2-1.9))+(COUNTIF('Round 1 - RIVER'!H27,"&lt;"&amp;$H$2-1.9))+(COUNTIF('Round 1 - RIVER'!I27,"&lt;"&amp;$I$2-1.9))+(COUNTIF('Round 1 - RIVER'!J27,"&lt;"&amp;$J$2-1.9))+(COUNTIF('Round 1 - RIVER'!L27,"&lt;"&amp;$L$2-1.9))+(COUNTIF('Round 1 - RIVER'!M27,"&lt;"&amp;$M$2-1.9))+(COUNTIF('Round 1 - RIVER'!N27,"&lt;"&amp;$N$2-1.9))+(COUNTIF('Round 1 - RIVER'!O27,"&lt;"&amp;$O$2-1.9))+(COUNTIF('Round 1 - RIVER'!P27,"&lt;"&amp;$P$2-1.9))+(COUNTIF('Round 1 - RIVER'!Q27,"&lt;"&amp;$Q$2-1.9))+(COUNTIF('Round 1 - RIVER'!R27,"&lt;"&amp;$R$2-1.9))+(COUNTIF('Round 1 - RIVER'!S27,"&lt;"&amp;$S$2-1.9))+(COUNTIF('Round 1 - RIVER'!T27,"&lt;"&amp;$T$2-1.9))</f>
        <v>0</v>
      </c>
      <c r="D79" s="106">
        <f>SUM(COUNTIF('Round 1 - RIVER'!B27,"="&amp;$B$2-1))+(COUNTIF('Round 1 - RIVER'!C27,"="&amp;$C$2-1))+(COUNTIF('Round 1 - RIVER'!D27,"="&amp;$D$2-1))+(COUNTIF('Round 1 - RIVER'!E27,"="&amp;$E$2-1))+(COUNTIF('Round 1 - RIVER'!F27,"="&amp;$F$2-1))+(COUNTIF('Round 1 - RIVER'!G27,"="&amp;$G$2-1))+(COUNTIF('Round 1 - RIVER'!H27,"="&amp;$H$2-1))+(COUNTIF('Round 1 - RIVER'!I27,"="&amp;$I$2-1))+(COUNTIF('Round 1 - RIVER'!J27,"="&amp;$J$2-1))+(COUNTIF('Round 1 - RIVER'!L27,"="&amp;$L$2-1))+(COUNTIF('Round 1 - RIVER'!M27,"="&amp;$M$2-1))+(COUNTIF('Round 1 - RIVER'!N27,"="&amp;$N$2-1))+(COUNTIF('Round 1 - RIVER'!O27,"="&amp;$O$2-1))+(COUNTIF('Round 1 - RIVER'!P27,"="&amp;$P$2-1))+(COUNTIF('Round 1 - RIVER'!Q27,"="&amp;$Q$2-1))+(COUNTIF('Round 1 - RIVER'!R27,"="&amp;$R$2-1))+(COUNTIF('Round 1 - RIVER'!S27,"="&amp;$S$2-1))+(COUNTIF('Round 1 - RIVER'!T27,"="&amp;$T$2-1))</f>
        <v>0</v>
      </c>
      <c r="E79" s="106">
        <f>SUM(COUNTIF('Round 1 - RIVER'!B27,"="&amp;$B$3))+(COUNTIF('Round 1 - RIVER'!C27,"="&amp;$C$3))+(COUNTIF('Round 1 - RIVER'!D27,"="&amp;$D$3))+(COUNTIF('Round 1 - RIVER'!E27,"="&amp;$E$3))+(COUNTIF('Round 1 - RIVER'!F27,"="&amp;$F$3))+(COUNTIF('Round 1 - RIVER'!G27,"="&amp;$G$3))+(COUNTIF('Round 1 - RIVER'!H27,"="&amp;$H$3))+(COUNTIF('Round 1 - RIVER'!I27,"="&amp;$I$3))+(COUNTIF('Round 1 - RIVER'!J27,"="&amp;$J$3))+(COUNTIF('Round 1 - RIVER'!L27,"="&amp;$L$3))+(COUNTIF('Round 1 - RIVER'!M27,"="&amp;$M$3))+(COUNTIF('Round 1 - RIVER'!N27,"="&amp;$N$3))+(COUNTIF('Round 1 - RIVER'!O27,"="&amp;$O$3))+(COUNTIF('Round 1 - RIVER'!P27,"="&amp;$P$3))+(COUNTIF('Round 1 - RIVER'!Q27,"="&amp;$Q$3))+(COUNTIF('Round 1 - RIVER'!R27,"="&amp;$R$3))+(COUNTIF('Round 1 - RIVER'!S27,"="&amp;$S$3))+(COUNTIF('Round 1 - RIVER'!T27,"="&amp;$T$3))</f>
        <v>0</v>
      </c>
      <c r="F79" s="106">
        <f>SUM(COUNTIF('Round 1 - RIVER'!B27,"="&amp;$B$2+1))+(COUNTIF('Round 1 - RIVER'!C27,"="&amp;$C$2+1))+(COUNTIF('Round 1 - RIVER'!D27,"="&amp;$D$2+1))+(COUNTIF('Round 1 - RIVER'!E27,"="&amp;$E$2+1))+(COUNTIF('Round 1 - RIVER'!F27,"="&amp;$F$2+1))+(COUNTIF('Round 1 - RIVER'!G27,"="&amp;$G$2+1))+(COUNTIF('Round 1 - RIVER'!H27,"="&amp;$H$2+1))+(COUNTIF('Round 1 - RIVER'!I27,"="&amp;$I$2+1))+(COUNTIF('Round 1 - RIVER'!J27,"="&amp;$J$2+1))+(COUNTIF('Round 1 - RIVER'!L27,"="&amp;$L$2+1))+(COUNTIF('Round 1 - RIVER'!M27,"="&amp;$M$2+1))+(COUNTIF('Round 1 - RIVER'!N27,"="&amp;$N$2+1))+(COUNTIF('Round 1 - RIVER'!O27,"="&amp;$O$2+1))+(COUNTIF('Round 1 - RIVER'!P27,"="&amp;$P$2+1))+(COUNTIF('Round 1 - RIVER'!Q27,"="&amp;$Q$2+1))+(COUNTIF('Round 1 - RIVER'!R27,"="&amp;$R$2+1))+(COUNTIF('Round 1 - RIVER'!S27,"="&amp;$S$2+1))+(COUNTIF('Round 1 - RIVER'!T27,"="&amp;$T$2+1))</f>
        <v>0</v>
      </c>
      <c r="G79" s="106">
        <f>SUM(COUNTIF('Round 1 - RIVER'!B27,"="&amp;$B$2+2))+(COUNTIF('Round 1 - RIVER'!C27,"="&amp;$C$2+2))+(COUNTIF('Round 1 - RIVER'!D27,"="&amp;$D$2+2))+(COUNTIF('Round 1 - RIVER'!E27,"="&amp;$E$2+2))+(COUNTIF('Round 1 - RIVER'!F27,"="&amp;$F$2+2))+(COUNTIF('Round 1 - RIVER'!G27,"="&amp;$G$2+2))+(COUNTIF('Round 1 - RIVER'!H27,"="&amp;$H$2+2))+(COUNTIF('Round 1 - RIVER'!I27,"="&amp;$I$2+2))+(COUNTIF('Round 1 - RIVER'!J27,"="&amp;$J$2+2))+(COUNTIF('Round 1 - RIVER'!L27,"="&amp;$L$2+2))+(COUNTIF('Round 1 - RIVER'!M27,"="&amp;$M$2+2))+(COUNTIF('Round 1 - RIVER'!N27,"="&amp;$N$2+2))+(COUNTIF('Round 1 - RIVER'!O27,"="&amp;$O$2+2))+(COUNTIF('Round 1 - RIVER'!P27,"="&amp;$P$2+2))+(COUNTIF('Round 1 - RIVER'!Q27,"="&amp;$Q$2+2))+(COUNTIF('Round 1 - RIVER'!R27,"="&amp;$R$2+2))+(COUNTIF('Round 1 - RIVER'!S27,"="&amp;$S$2+2))+(COUNTIF('Round 1 - RIVER'!T27,"="&amp;$T$2+2))</f>
        <v>0</v>
      </c>
      <c r="H79" s="106">
        <f>SUM(COUNTIF('Round 1 - RIVER'!B27,"&gt;"&amp;$B$2+2.1))+(COUNTIF('Round 1 - RIVER'!C27,"&gt;"&amp;$C$2+2.1))+(COUNTIF('Round 1 - RIVER'!D27,"&gt;"&amp;$D$2+2.1))+(COUNTIF('Round 1 - RIVER'!E27,"&gt;"&amp;$E$2+2.1))+(COUNTIF('Round 1 - RIVER'!F27,"&gt;"&amp;$F$2+2.1))+(COUNTIF('Round 1 - RIVER'!G27,"&gt;"&amp;$G$2+2.1))+(COUNTIF('Round 1 - RIVER'!H27,"&gt;"&amp;$H$2+2.1))+(COUNTIF('Round 1 - RIVER'!I27,"&gt;"&amp;$I$2+2.1))+(COUNTIF('Round 1 - RIVER'!J27,"&gt;"&amp;$J$2+2.1))+(COUNTIF('Round 1 - RIVER'!L27,"&gt;"&amp;$L$2+2.1))+(COUNTIF('Round 1 - RIVER'!M27,"&gt;"&amp;$M$2+2.1))+(COUNTIF('Round 1 - RIVER'!N27,"&gt;"&amp;$N$2+2.1))+(COUNTIF('Round 1 - RIVER'!O27,"&gt;"&amp;$O$2+2.1))+(COUNTIF('Round 1 - RIVER'!P27,"&gt;"&amp;$P$2+2.1))+(COUNTIF('Round 1 - RIVER'!Q27,"&gt;"&amp;$Q$2+2.1))+(COUNTIF('Round 1 - RIVER'!R27,"&gt;"&amp;$R$2+2.1))+(COUNTIF('Round 1 - RIVER'!S27,"&gt;"&amp;$S$2+2.1))+(COUNTIF('Round 1 - RIVER'!T27,"&gt;"&amp;$T$2+2.1))</f>
        <v>0</v>
      </c>
      <c r="I79" s="77"/>
      <c r="J79" s="105">
        <f>SUM(COUNTIF('Round 2 - HILLS'!B27,"&lt;"&amp;$B$3-1.9))+(COUNTIF('Round 2 - HILLS'!C27,"&lt;"&amp;$C$3-1.9))+(COUNTIF('Round 2 - HILLS'!D27,"&lt;"&amp;$D$3-1.9))+(COUNTIF('Round 2 - HILLS'!E27,"&lt;"&amp;$E$3-1.9))+(COUNTIF('Round 2 - HILLS'!F27,"&lt;"&amp;$F$3-1.9))+(COUNTIF('Round 2 - HILLS'!G27,"&lt;"&amp;$G$3-1.9))+(COUNTIF('Round 2 - HILLS'!H27,"&lt;"&amp;$H$3-1.9))+(COUNTIF('Round 2 - HILLS'!I27,"&lt;"&amp;$I$3-1.9))+(COUNTIF('Round 2 - HILLS'!J27,"&lt;"&amp;$J$3-1.9))+(COUNTIF('Round 2 - HILLS'!L27,"&lt;"&amp;$L$3-1.9))+(COUNTIF('Round 2 - HILLS'!M27,"&lt;"&amp;$M$3-1.9))+(COUNTIF('Round 2 - HILLS'!N27,"&lt;"&amp;$N$3-1.9))+(COUNTIF('Round 2 - HILLS'!O27,"&lt;"&amp;$O$3-1.9))+(COUNTIF('Round 2 - HILLS'!P27,"&lt;"&amp;$P$3-1.9))+(COUNTIF('Round 2 - HILLS'!Q27,"&lt;"&amp;$Q$3-1.9))+(COUNTIF('Round 2 - HILLS'!R27,"&lt;"&amp;$R$3-1.9))+(COUNTIF('Round 2 - HILLS'!S27,"&lt;"&amp;$S$3-1.9))+(COUNTIF('Round 2 - HILLS'!T27,"&lt;"&amp;$T$3-1.9))</f>
        <v>0</v>
      </c>
      <c r="K79" s="106">
        <f>SUM(COUNTIF('Round 2 - HILLS'!B27,"="&amp;$B$3-1))+(COUNTIF('Round 2 - HILLS'!C27,"="&amp;$C$3-1))+(COUNTIF('Round 2 - HILLS'!D27,"="&amp;$D$3-1))+(COUNTIF('Round 2 - HILLS'!E27,"="&amp;$E$3-1))+(COUNTIF('Round 2 - HILLS'!F27,"="&amp;$F$3-1))+(COUNTIF('Round 2 - HILLS'!G27,"="&amp;$G$3-1))+(COUNTIF('Round 2 - HILLS'!H27,"="&amp;$H$3-1))+(COUNTIF('Round 2 - HILLS'!I27,"="&amp;$I$3-1))+(COUNTIF('Round 2 - HILLS'!J27,"="&amp;$J$3-1))+(COUNTIF('Round 2 - HILLS'!L27,"="&amp;$L$3-1))+(COUNTIF('Round 2 - HILLS'!M27,"="&amp;$M$3-1))+(COUNTIF('Round 2 - HILLS'!N27,"="&amp;$N$3-1))+(COUNTIF('Round 2 - HILLS'!O27,"="&amp;$O$3-1))+(COUNTIF('Round 2 - HILLS'!P27,"="&amp;$P$3-1))+(COUNTIF('Round 2 - HILLS'!Q27,"="&amp;$Q$3-1))+(COUNTIF('Round 2 - HILLS'!R27,"="&amp;$R$3-1))+(COUNTIF('Round 2 - HILLS'!S27,"="&amp;$S$3-1))+(COUNTIF('Round 2 - HILLS'!T27,"="&amp;$T$3-1))</f>
        <v>0</v>
      </c>
      <c r="L79" s="106">
        <f>SUM(COUNTIF('Round 2 - HILLS'!B27,"="&amp;$B$3))+(COUNTIF('Round 2 - HILLS'!C27,"="&amp;$C$3))+(COUNTIF('Round 2 - HILLS'!D27,"="&amp;$D$3))+(COUNTIF('Round 2 - HILLS'!E27,"="&amp;$E$3))+(COUNTIF('Round 2 - HILLS'!F27,"="&amp;$F$3))+(COUNTIF('Round 2 - HILLS'!G27,"="&amp;$G$3))+(COUNTIF('Round 2 - HILLS'!H27,"="&amp;$H$3))+(COUNTIF('Round 2 - HILLS'!I27,"="&amp;$I$3))+(COUNTIF('Round 2 - HILLS'!J27,"="&amp;$J$3))+(COUNTIF('Round 2 - HILLS'!L27,"="&amp;$L$3))+(COUNTIF('Round 2 - HILLS'!M27,"="&amp;$M$3))+(COUNTIF('Round 2 - HILLS'!N27,"="&amp;$N$3))+(COUNTIF('Round 2 - HILLS'!O27,"="&amp;$O$3))+(COUNTIF('Round 2 - HILLS'!P27,"="&amp;$P$3))+(COUNTIF('Round 2 - HILLS'!Q27,"="&amp;$Q$3))+(COUNTIF('Round 2 - HILLS'!R27,"="&amp;$R$3))+(COUNTIF('Round 2 - HILLS'!S27,"="&amp;$S$3))+(COUNTIF('Round 2 - HILLS'!T27,"="&amp;$T$3))</f>
        <v>0</v>
      </c>
      <c r="M79" s="106">
        <f>SUM(COUNTIF('Round 2 - HILLS'!B27,"="&amp;$B$3+1))+(COUNTIF('Round 2 - HILLS'!C27,"="&amp;$C$3+1))+(COUNTIF('Round 2 - HILLS'!D27,"="&amp;$D$3+1))+(COUNTIF('Round 2 - HILLS'!E27,"="&amp;$E$3+1))+(COUNTIF('Round 2 - HILLS'!F27,"="&amp;$F$3+1))+(COUNTIF('Round 2 - HILLS'!G27,"="&amp;$G$3+1))+(COUNTIF('Round 2 - HILLS'!H27,"="&amp;$H$3+1))+(COUNTIF('Round 2 - HILLS'!I27,"="&amp;$I$3+1))+(COUNTIF('Round 2 - HILLS'!J27,"="&amp;$J$3+1))+(COUNTIF('Round 2 - HILLS'!L27,"="&amp;$L$3+1))+(COUNTIF('Round 2 - HILLS'!M27,"="&amp;$M$3+1))+(COUNTIF('Round 2 - HILLS'!N27,"="&amp;$N$3+1))+(COUNTIF('Round 2 - HILLS'!O27,"="&amp;$O$3+1))+(COUNTIF('Round 2 - HILLS'!P27,"="&amp;$P$3+1))+(COUNTIF('Round 2 - HILLS'!Q27,"="&amp;$Q$3+1))+(COUNTIF('Round 2 - HILLS'!R27,"="&amp;$R$3+1))+(COUNTIF('Round 2 - HILLS'!S27,"="&amp;$S$3+1))+(COUNTIF('Round 2 - HILLS'!T27,"="&amp;$T$3+1))</f>
        <v>0</v>
      </c>
      <c r="N79" s="106">
        <f>SUM(COUNTIF('Round 2 - HILLS'!B27,"="&amp;$B$3+2))+(COUNTIF('Round 2 - HILLS'!C27,"="&amp;$C$3+2))+(COUNTIF('Round 2 - HILLS'!D27,"="&amp;$D$3+2))+(COUNTIF('Round 2 - HILLS'!E27,"="&amp;$E$3+2))+(COUNTIF('Round 2 - HILLS'!F27,"="&amp;$F$3+2))+(COUNTIF('Round 2 - HILLS'!G27,"="&amp;$G$3+2))+(COUNTIF('Round 2 - HILLS'!H27,"="&amp;$H$3+2))+(COUNTIF('Round 2 - HILLS'!I27,"="&amp;$I$3+2))+(COUNTIF('Round 2 - HILLS'!J27,"="&amp;$J$3+2))+(COUNTIF('Round 2 - HILLS'!L27,"="&amp;$L$3+2))+(COUNTIF('Round 2 - HILLS'!M27,"="&amp;$M$3+2))+(COUNTIF('Round 2 - HILLS'!N27,"="&amp;$N$3+2))+(COUNTIF('Round 2 - HILLS'!O27,"="&amp;$O$3+2))+(COUNTIF('Round 2 - HILLS'!P27,"="&amp;$P$3+2))+(COUNTIF('Round 2 - HILLS'!Q27,"="&amp;$Q$3+2))+(COUNTIF('Round 2 - HILLS'!R27,"="&amp;$R$3+2))+(COUNTIF('Round 2 - HILLS'!S27,"="&amp;$S$3+2))+(COUNTIF('Round 2 - HILLS'!T27,"="&amp;$T$3+2))</f>
        <v>0</v>
      </c>
      <c r="O79" s="106">
        <f>SUM(COUNTIF('Round 2 - HILLS'!B27,"&gt;"&amp;$B$3+2.1))+(COUNTIF('Round 2 - HILLS'!C27,"&gt;"&amp;$C$3+2.1))+(COUNTIF('Round 2 - HILLS'!D27,"&gt;"&amp;$D$3+2.1))+(COUNTIF('Round 2 - HILLS'!E27,"&gt;"&amp;$E$3+2.1))+(COUNTIF('Round 2 - HILLS'!F27,"&gt;"&amp;$F$3+2.1))+(COUNTIF('Round 2 - HILLS'!G27,"&gt;"&amp;$G$3+2.1))+(COUNTIF('Round 2 - HILLS'!H27,"&gt;"&amp;$H$3+2.1))+(COUNTIF('Round 2 - HILLS'!I27,"&gt;"&amp;$I$3+2.1))+(COUNTIF('Round 2 - HILLS'!J27,"&gt;"&amp;$J$3+2.1))+(COUNTIF('Round 2 - HILLS'!L27,"&gt;"&amp;$L$3+2.1))+(COUNTIF('Round 2 - HILLS'!M27,"&gt;"&amp;$M$3+2.1))+(COUNTIF('Round 2 - HILLS'!N27,"&gt;"&amp;$N$3+2.1))+(COUNTIF('Round 2 - HILLS'!O27,"&gt;"&amp;$O$3+2.1))+(COUNTIF('Round 2 - HILLS'!P27,"&gt;"&amp;$P$3+2.1))+(COUNTIF('Round 2 - HILLS'!Q27,"&gt;"&amp;$Q$3+2.1))+(COUNTIF('Round 2 - HILLS'!R27,"&gt;"&amp;$R$3+2.1))+(COUNTIF('Round 2 - HILLS'!S27,"&gt;"&amp;$S$3+2.1))+(COUNTIF('Round 2 - HILLS'!T27,"&gt;"&amp;$T$3+2.1))</f>
        <v>0</v>
      </c>
      <c r="Q79" s="94"/>
      <c r="R79" s="94"/>
      <c r="S79" s="94"/>
      <c r="T79" s="94"/>
      <c r="U79" s="94"/>
      <c r="V79" s="94"/>
      <c r="X79" s="99">
        <f t="shared" ref="X79:X82" si="65">SUM(C79,J79,Q79)</f>
        <v>0</v>
      </c>
      <c r="Y79" s="100">
        <f t="shared" si="64"/>
        <v>0</v>
      </c>
      <c r="Z79" s="100">
        <f t="shared" si="64"/>
        <v>0</v>
      </c>
      <c r="AA79" s="100">
        <f t="shared" si="64"/>
        <v>0</v>
      </c>
      <c r="AB79" s="100">
        <f t="shared" si="64"/>
        <v>0</v>
      </c>
      <c r="AC79" s="100">
        <f t="shared" si="64"/>
        <v>0</v>
      </c>
    </row>
    <row r="80" spans="1:29" x14ac:dyDescent="0.2">
      <c r="A80" s="35" t="str">
        <f>'Players by Team'!M20</f>
        <v>Jules Moore</v>
      </c>
      <c r="B80" s="95"/>
      <c r="C80" s="99">
        <f>SUM(COUNTIF('Round 1 - RIVER'!B28,"&lt;"&amp;$B$2-1.9))+(COUNTIF('Round 1 - RIVER'!C28,"&lt;"&amp;$C$2-1.9))+(COUNTIF('Round 1 - RIVER'!D28,"&lt;"&amp;$D$2-1.9))+(COUNTIF('Round 1 - RIVER'!E28,"&lt;"&amp;$E$2-1.9))+(COUNTIF('Round 1 - RIVER'!F28,"&lt;"&amp;$F$2-1.9))+(COUNTIF('Round 1 - RIVER'!G28,"&lt;"&amp;$G$2-1.9))+(COUNTIF('Round 1 - RIVER'!H28,"&lt;"&amp;$H$2-1.9))+(COUNTIF('Round 1 - RIVER'!I28,"&lt;"&amp;$I$2-1.9))+(COUNTIF('Round 1 - RIVER'!J28,"&lt;"&amp;$J$2-1.9))+(COUNTIF('Round 1 - RIVER'!L28,"&lt;"&amp;$L$2-1.9))+(COUNTIF('Round 1 - RIVER'!M28,"&lt;"&amp;$M$2-1.9))+(COUNTIF('Round 1 - RIVER'!N28,"&lt;"&amp;$N$2-1.9))+(COUNTIF('Round 1 - RIVER'!O28,"&lt;"&amp;$O$2-1.9))+(COUNTIF('Round 1 - RIVER'!P28,"&lt;"&amp;$P$2-1.9))+(COUNTIF('Round 1 - RIVER'!Q28,"&lt;"&amp;$Q$2-1.9))+(COUNTIF('Round 1 - RIVER'!R28,"&lt;"&amp;$R$2-1.9))+(COUNTIF('Round 1 - RIVER'!S28,"&lt;"&amp;$S$2-1.9))+(COUNTIF('Round 1 - RIVER'!T28,"&lt;"&amp;$T$2-1.9))</f>
        <v>0</v>
      </c>
      <c r="D80" s="100">
        <f>SUM(COUNTIF('Round 1 - RIVER'!B28,"="&amp;$B$2-1))+(COUNTIF('Round 1 - RIVER'!C28,"="&amp;$C$2-1))+(COUNTIF('Round 1 - RIVER'!D28,"="&amp;$D$2-1))+(COUNTIF('Round 1 - RIVER'!E28,"="&amp;$E$2-1))+(COUNTIF('Round 1 - RIVER'!F28,"="&amp;$F$2-1))+(COUNTIF('Round 1 - RIVER'!G28,"="&amp;$G$2-1))+(COUNTIF('Round 1 - RIVER'!H28,"="&amp;$H$2-1))+(COUNTIF('Round 1 - RIVER'!I28,"="&amp;$I$2-1))+(COUNTIF('Round 1 - RIVER'!J28,"="&amp;$J$2-1))+(COUNTIF('Round 1 - RIVER'!L28,"="&amp;$L$2-1))+(COUNTIF('Round 1 - RIVER'!M28,"="&amp;$M$2-1))+(COUNTIF('Round 1 - RIVER'!N28,"="&amp;$N$2-1))+(COUNTIF('Round 1 - RIVER'!O28,"="&amp;$O$2-1))+(COUNTIF('Round 1 - RIVER'!P28,"="&amp;$P$2-1))+(COUNTIF('Round 1 - RIVER'!Q28,"="&amp;$Q$2-1))+(COUNTIF('Round 1 - RIVER'!R28,"="&amp;$R$2-1))+(COUNTIF('Round 1 - RIVER'!S28,"="&amp;$S$2-1))+(COUNTIF('Round 1 - RIVER'!T28,"="&amp;$T$2-1))</f>
        <v>0</v>
      </c>
      <c r="E80" s="100">
        <f>SUM(COUNTIF('Round 1 - RIVER'!B28,"="&amp;$B$3))+(COUNTIF('Round 1 - RIVER'!C28,"="&amp;$C$3))+(COUNTIF('Round 1 - RIVER'!D28,"="&amp;$D$3))+(COUNTIF('Round 1 - RIVER'!E28,"="&amp;$E$3))+(COUNTIF('Round 1 - RIVER'!F28,"="&amp;$F$3))+(COUNTIF('Round 1 - RIVER'!G28,"="&amp;$G$3))+(COUNTIF('Round 1 - RIVER'!H28,"="&amp;$H$3))+(COUNTIF('Round 1 - RIVER'!I28,"="&amp;$I$3))+(COUNTIF('Round 1 - RIVER'!J28,"="&amp;$J$3))+(COUNTIF('Round 1 - RIVER'!L28,"="&amp;$L$3))+(COUNTIF('Round 1 - RIVER'!M28,"="&amp;$M$3))+(COUNTIF('Round 1 - RIVER'!N28,"="&amp;$N$3))+(COUNTIF('Round 1 - RIVER'!O28,"="&amp;$O$3))+(COUNTIF('Round 1 - RIVER'!P28,"="&amp;$P$3))+(COUNTIF('Round 1 - RIVER'!Q28,"="&amp;$Q$3))+(COUNTIF('Round 1 - RIVER'!R28,"="&amp;$R$3))+(COUNTIF('Round 1 - RIVER'!S28,"="&amp;$S$3))+(COUNTIF('Round 1 - RIVER'!T28,"="&amp;$T$3))</f>
        <v>0</v>
      </c>
      <c r="F80" s="100">
        <f>SUM(COUNTIF('Round 1 - RIVER'!B28,"="&amp;$B$2+1))+(COUNTIF('Round 1 - RIVER'!C28,"="&amp;$C$2+1))+(COUNTIF('Round 1 - RIVER'!D28,"="&amp;$D$2+1))+(COUNTIF('Round 1 - RIVER'!E28,"="&amp;$E$2+1))+(COUNTIF('Round 1 - RIVER'!F28,"="&amp;$F$2+1))+(COUNTIF('Round 1 - RIVER'!G28,"="&amp;$G$2+1))+(COUNTIF('Round 1 - RIVER'!H28,"="&amp;$H$2+1))+(COUNTIF('Round 1 - RIVER'!I28,"="&amp;$I$2+1))+(COUNTIF('Round 1 - RIVER'!J28,"="&amp;$J$2+1))+(COUNTIF('Round 1 - RIVER'!L28,"="&amp;$L$2+1))+(COUNTIF('Round 1 - RIVER'!M28,"="&amp;$M$2+1))+(COUNTIF('Round 1 - RIVER'!N28,"="&amp;$N$2+1))+(COUNTIF('Round 1 - RIVER'!O28,"="&amp;$O$2+1))+(COUNTIF('Round 1 - RIVER'!P28,"="&amp;$P$2+1))+(COUNTIF('Round 1 - RIVER'!Q28,"="&amp;$Q$2+1))+(COUNTIF('Round 1 - RIVER'!R28,"="&amp;$R$2+1))+(COUNTIF('Round 1 - RIVER'!S28,"="&amp;$S$2+1))+(COUNTIF('Round 1 - RIVER'!T28,"="&amp;$T$2+1))</f>
        <v>0</v>
      </c>
      <c r="G80" s="100">
        <f>SUM(COUNTIF('Round 1 - RIVER'!B28,"="&amp;$B$2+2))+(COUNTIF('Round 1 - RIVER'!C28,"="&amp;$C$2+2))+(COUNTIF('Round 1 - RIVER'!D28,"="&amp;$D$2+2))+(COUNTIF('Round 1 - RIVER'!E28,"="&amp;$E$2+2))+(COUNTIF('Round 1 - RIVER'!F28,"="&amp;$F$2+2))+(COUNTIF('Round 1 - RIVER'!G28,"="&amp;$G$2+2))+(COUNTIF('Round 1 - RIVER'!H28,"="&amp;$H$2+2))+(COUNTIF('Round 1 - RIVER'!I28,"="&amp;$I$2+2))+(COUNTIF('Round 1 - RIVER'!J28,"="&amp;$J$2+2))+(COUNTIF('Round 1 - RIVER'!L28,"="&amp;$L$2+2))+(COUNTIF('Round 1 - RIVER'!M28,"="&amp;$M$2+2))+(COUNTIF('Round 1 - RIVER'!N28,"="&amp;$N$2+2))+(COUNTIF('Round 1 - RIVER'!O28,"="&amp;$O$2+2))+(COUNTIF('Round 1 - RIVER'!P28,"="&amp;$P$2+2))+(COUNTIF('Round 1 - RIVER'!Q28,"="&amp;$Q$2+2))+(COUNTIF('Round 1 - RIVER'!R28,"="&amp;$R$2+2))+(COUNTIF('Round 1 - RIVER'!S28,"="&amp;$S$2+2))+(COUNTIF('Round 1 - RIVER'!T28,"="&amp;$T$2+2))</f>
        <v>0</v>
      </c>
      <c r="H80" s="100">
        <f>SUM(COUNTIF('Round 1 - RIVER'!B28,"&gt;"&amp;$B$2+2.1))+(COUNTIF('Round 1 - RIVER'!C28,"&gt;"&amp;$C$2+2.1))+(COUNTIF('Round 1 - RIVER'!D28,"&gt;"&amp;$D$2+2.1))+(COUNTIF('Round 1 - RIVER'!E28,"&gt;"&amp;$E$2+2.1))+(COUNTIF('Round 1 - RIVER'!F28,"&gt;"&amp;$F$2+2.1))+(COUNTIF('Round 1 - RIVER'!G28,"&gt;"&amp;$G$2+2.1))+(COUNTIF('Round 1 - RIVER'!H28,"&gt;"&amp;$H$2+2.1))+(COUNTIF('Round 1 - RIVER'!I28,"&gt;"&amp;$I$2+2.1))+(COUNTIF('Round 1 - RIVER'!J28,"&gt;"&amp;$J$2+2.1))+(COUNTIF('Round 1 - RIVER'!L28,"&gt;"&amp;$L$2+2.1))+(COUNTIF('Round 1 - RIVER'!M28,"&gt;"&amp;$M$2+2.1))+(COUNTIF('Round 1 - RIVER'!N28,"&gt;"&amp;$N$2+2.1))+(COUNTIF('Round 1 - RIVER'!O28,"&gt;"&amp;$O$2+2.1))+(COUNTIF('Round 1 - RIVER'!P28,"&gt;"&amp;$P$2+2.1))+(COUNTIF('Round 1 - RIVER'!Q28,"&gt;"&amp;$Q$2+2.1))+(COUNTIF('Round 1 - RIVER'!R28,"&gt;"&amp;$R$2+2.1))+(COUNTIF('Round 1 - RIVER'!S28,"&gt;"&amp;$S$2+2.1))+(COUNTIF('Round 1 - RIVER'!T28,"&gt;"&amp;$T$2+2.1))</f>
        <v>0</v>
      </c>
      <c r="I80" s="77"/>
      <c r="J80" s="99">
        <f>SUM(COUNTIF('Round 2 - HILLS'!B28,"&lt;"&amp;$B$3-1.9))+(COUNTIF('Round 2 - HILLS'!C28,"&lt;"&amp;$C$3-1.9))+(COUNTIF('Round 2 - HILLS'!D28,"&lt;"&amp;$D$3-1.9))+(COUNTIF('Round 2 - HILLS'!E28,"&lt;"&amp;$E$3-1.9))+(COUNTIF('Round 2 - HILLS'!F28,"&lt;"&amp;$F$3-1.9))+(COUNTIF('Round 2 - HILLS'!G28,"&lt;"&amp;$G$3-1.9))+(COUNTIF('Round 2 - HILLS'!H28,"&lt;"&amp;$H$3-1.9))+(COUNTIF('Round 2 - HILLS'!I28,"&lt;"&amp;$I$3-1.9))+(COUNTIF('Round 2 - HILLS'!J28,"&lt;"&amp;$J$3-1.9))+(COUNTIF('Round 2 - HILLS'!L28,"&lt;"&amp;$L$3-1.9))+(COUNTIF('Round 2 - HILLS'!M28,"&lt;"&amp;$M$3-1.9))+(COUNTIF('Round 2 - HILLS'!N28,"&lt;"&amp;$N$3-1.9))+(COUNTIF('Round 2 - HILLS'!O28,"&lt;"&amp;$O$3-1.9))+(COUNTIF('Round 2 - HILLS'!P28,"&lt;"&amp;$P$3-1.9))+(COUNTIF('Round 2 - HILLS'!Q28,"&lt;"&amp;$Q$3-1.9))+(COUNTIF('Round 2 - HILLS'!R28,"&lt;"&amp;$R$3-1.9))+(COUNTIF('Round 2 - HILLS'!S28,"&lt;"&amp;$S$3-1.9))+(COUNTIF('Round 2 - HILLS'!T28,"&lt;"&amp;$T$3-1.9))</f>
        <v>0</v>
      </c>
      <c r="K80" s="100">
        <f>SUM(COUNTIF('Round 2 - HILLS'!B28,"="&amp;$B$3-1))+(COUNTIF('Round 2 - HILLS'!C28,"="&amp;$C$3-1))+(COUNTIF('Round 2 - HILLS'!D28,"="&amp;$D$3-1))+(COUNTIF('Round 2 - HILLS'!E28,"="&amp;$E$3-1))+(COUNTIF('Round 2 - HILLS'!F28,"="&amp;$F$3-1))+(COUNTIF('Round 2 - HILLS'!G28,"="&amp;$G$3-1))+(COUNTIF('Round 2 - HILLS'!H28,"="&amp;$H$3-1))+(COUNTIF('Round 2 - HILLS'!I28,"="&amp;$I$3-1))+(COUNTIF('Round 2 - HILLS'!J28,"="&amp;$J$3-1))+(COUNTIF('Round 2 - HILLS'!L28,"="&amp;$L$3-1))+(COUNTIF('Round 2 - HILLS'!M28,"="&amp;$M$3-1))+(COUNTIF('Round 2 - HILLS'!N28,"="&amp;$N$3-1))+(COUNTIF('Round 2 - HILLS'!O28,"="&amp;$O$3-1))+(COUNTIF('Round 2 - HILLS'!P28,"="&amp;$P$3-1))+(COUNTIF('Round 2 - HILLS'!Q28,"="&amp;$Q$3-1))+(COUNTIF('Round 2 - HILLS'!R28,"="&amp;$R$3-1))+(COUNTIF('Round 2 - HILLS'!S28,"="&amp;$S$3-1))+(COUNTIF('Round 2 - HILLS'!T28,"="&amp;$T$3-1))</f>
        <v>0</v>
      </c>
      <c r="L80" s="100">
        <f>SUM(COUNTIF('Round 2 - HILLS'!B28,"="&amp;$B$3))+(COUNTIF('Round 2 - HILLS'!C28,"="&amp;$C$3))+(COUNTIF('Round 2 - HILLS'!D28,"="&amp;$D$3))+(COUNTIF('Round 2 - HILLS'!E28,"="&amp;$E$3))+(COUNTIF('Round 2 - HILLS'!F28,"="&amp;$F$3))+(COUNTIF('Round 2 - HILLS'!G28,"="&amp;$G$3))+(COUNTIF('Round 2 - HILLS'!H28,"="&amp;$H$3))+(COUNTIF('Round 2 - HILLS'!I28,"="&amp;$I$3))+(COUNTIF('Round 2 - HILLS'!J28,"="&amp;$J$3))+(COUNTIF('Round 2 - HILLS'!L28,"="&amp;$L$3))+(COUNTIF('Round 2 - HILLS'!M28,"="&amp;$M$3))+(COUNTIF('Round 2 - HILLS'!N28,"="&amp;$N$3))+(COUNTIF('Round 2 - HILLS'!O28,"="&amp;$O$3))+(COUNTIF('Round 2 - HILLS'!P28,"="&amp;$P$3))+(COUNTIF('Round 2 - HILLS'!Q28,"="&amp;$Q$3))+(COUNTIF('Round 2 - HILLS'!R28,"="&amp;$R$3))+(COUNTIF('Round 2 - HILLS'!S28,"="&amp;$S$3))+(COUNTIF('Round 2 - HILLS'!T28,"="&amp;$T$3))</f>
        <v>0</v>
      </c>
      <c r="M80" s="100">
        <f>SUM(COUNTIF('Round 2 - HILLS'!B28,"="&amp;$B$3+1))+(COUNTIF('Round 2 - HILLS'!C28,"="&amp;$C$3+1))+(COUNTIF('Round 2 - HILLS'!D28,"="&amp;$D$3+1))+(COUNTIF('Round 2 - HILLS'!E28,"="&amp;$E$3+1))+(COUNTIF('Round 2 - HILLS'!F28,"="&amp;$F$3+1))+(COUNTIF('Round 2 - HILLS'!G28,"="&amp;$G$3+1))+(COUNTIF('Round 2 - HILLS'!H28,"="&amp;$H$3+1))+(COUNTIF('Round 2 - HILLS'!I28,"="&amp;$I$3+1))+(COUNTIF('Round 2 - HILLS'!J28,"="&amp;$J$3+1))+(COUNTIF('Round 2 - HILLS'!L28,"="&amp;$L$3+1))+(COUNTIF('Round 2 - HILLS'!M28,"="&amp;$M$3+1))+(COUNTIF('Round 2 - HILLS'!N28,"="&amp;$N$3+1))+(COUNTIF('Round 2 - HILLS'!O28,"="&amp;$O$3+1))+(COUNTIF('Round 2 - HILLS'!P28,"="&amp;$P$3+1))+(COUNTIF('Round 2 - HILLS'!Q28,"="&amp;$Q$3+1))+(COUNTIF('Round 2 - HILLS'!R28,"="&amp;$R$3+1))+(COUNTIF('Round 2 - HILLS'!S28,"="&amp;$S$3+1))+(COUNTIF('Round 2 - HILLS'!T28,"="&amp;$T$3+1))</f>
        <v>0</v>
      </c>
      <c r="N80" s="100">
        <f>SUM(COUNTIF('Round 2 - HILLS'!B28,"="&amp;$B$3+2))+(COUNTIF('Round 2 - HILLS'!C28,"="&amp;$C$3+2))+(COUNTIF('Round 2 - HILLS'!D28,"="&amp;$D$3+2))+(COUNTIF('Round 2 - HILLS'!E28,"="&amp;$E$3+2))+(COUNTIF('Round 2 - HILLS'!F28,"="&amp;$F$3+2))+(COUNTIF('Round 2 - HILLS'!G28,"="&amp;$G$3+2))+(COUNTIF('Round 2 - HILLS'!H28,"="&amp;$H$3+2))+(COUNTIF('Round 2 - HILLS'!I28,"="&amp;$I$3+2))+(COUNTIF('Round 2 - HILLS'!J28,"="&amp;$J$3+2))+(COUNTIF('Round 2 - HILLS'!L28,"="&amp;$L$3+2))+(COUNTIF('Round 2 - HILLS'!M28,"="&amp;$M$3+2))+(COUNTIF('Round 2 - HILLS'!N28,"="&amp;$N$3+2))+(COUNTIF('Round 2 - HILLS'!O28,"="&amp;$O$3+2))+(COUNTIF('Round 2 - HILLS'!P28,"="&amp;$P$3+2))+(COUNTIF('Round 2 - HILLS'!Q28,"="&amp;$Q$3+2))+(COUNTIF('Round 2 - HILLS'!R28,"="&amp;$R$3+2))+(COUNTIF('Round 2 - HILLS'!S28,"="&amp;$S$3+2))+(COUNTIF('Round 2 - HILLS'!T28,"="&amp;$T$3+2))</f>
        <v>0</v>
      </c>
      <c r="O80" s="100">
        <f>SUM(COUNTIF('Round 2 - HILLS'!B28,"&gt;"&amp;$B$3+2.1))+(COUNTIF('Round 2 - HILLS'!C28,"&gt;"&amp;$C$3+2.1))+(COUNTIF('Round 2 - HILLS'!D28,"&gt;"&amp;$D$3+2.1))+(COUNTIF('Round 2 - HILLS'!E28,"&gt;"&amp;$E$3+2.1))+(COUNTIF('Round 2 - HILLS'!F28,"&gt;"&amp;$F$3+2.1))+(COUNTIF('Round 2 - HILLS'!G28,"&gt;"&amp;$G$3+2.1))+(COUNTIF('Round 2 - HILLS'!H28,"&gt;"&amp;$H$3+2.1))+(COUNTIF('Round 2 - HILLS'!I28,"&gt;"&amp;$I$3+2.1))+(COUNTIF('Round 2 - HILLS'!J28,"&gt;"&amp;$J$3+2.1))+(COUNTIF('Round 2 - HILLS'!L28,"&gt;"&amp;$L$3+2.1))+(COUNTIF('Round 2 - HILLS'!M28,"&gt;"&amp;$M$3+2.1))+(COUNTIF('Round 2 - HILLS'!N28,"&gt;"&amp;$N$3+2.1))+(COUNTIF('Round 2 - HILLS'!O28,"&gt;"&amp;$O$3+2.1))+(COUNTIF('Round 2 - HILLS'!P28,"&gt;"&amp;$P$3+2.1))+(COUNTIF('Round 2 - HILLS'!Q28,"&gt;"&amp;$Q$3+2.1))+(COUNTIF('Round 2 - HILLS'!R28,"&gt;"&amp;$R$3+2.1))+(COUNTIF('Round 2 - HILLS'!S28,"&gt;"&amp;$S$3+2.1))+(COUNTIF('Round 2 - HILLS'!T28,"&gt;"&amp;$T$3+2.1))</f>
        <v>0</v>
      </c>
      <c r="Q80" s="92"/>
      <c r="R80" s="93"/>
      <c r="S80" s="93"/>
      <c r="T80" s="93"/>
      <c r="U80" s="93"/>
      <c r="V80" s="93"/>
      <c r="X80" s="92">
        <f t="shared" si="65"/>
        <v>0</v>
      </c>
      <c r="Y80" s="93">
        <f t="shared" si="64"/>
        <v>0</v>
      </c>
      <c r="Z80" s="93">
        <f t="shared" si="64"/>
        <v>0</v>
      </c>
      <c r="AA80" s="93">
        <f t="shared" si="64"/>
        <v>0</v>
      </c>
      <c r="AB80" s="93">
        <f t="shared" si="64"/>
        <v>0</v>
      </c>
      <c r="AC80" s="93">
        <f t="shared" si="64"/>
        <v>0</v>
      </c>
    </row>
    <row r="81" spans="1:29" x14ac:dyDescent="0.2">
      <c r="A81" s="35" t="str">
        <f>'Players by Team'!M21</f>
        <v>Katie Brown</v>
      </c>
      <c r="B81" s="95"/>
      <c r="C81" s="105">
        <f>SUM(COUNTIF('Round 1 - RIVER'!B29,"&lt;"&amp;$B$2-1.9))+(COUNTIF('Round 1 - RIVER'!C29,"&lt;"&amp;$C$2-1.9))+(COUNTIF('Round 1 - RIVER'!D29,"&lt;"&amp;$D$2-1.9))+(COUNTIF('Round 1 - RIVER'!E29,"&lt;"&amp;$E$2-1.9))+(COUNTIF('Round 1 - RIVER'!F29,"&lt;"&amp;$F$2-1.9))+(COUNTIF('Round 1 - RIVER'!G29,"&lt;"&amp;$G$2-1.9))+(COUNTIF('Round 1 - RIVER'!H29,"&lt;"&amp;$H$2-1.9))+(COUNTIF('Round 1 - RIVER'!I29,"&lt;"&amp;$I$2-1.9))+(COUNTIF('Round 1 - RIVER'!J29,"&lt;"&amp;$J$2-1.9))+(COUNTIF('Round 1 - RIVER'!L29,"&lt;"&amp;$L$2-1.9))+(COUNTIF('Round 1 - RIVER'!M29,"&lt;"&amp;$M$2-1.9))+(COUNTIF('Round 1 - RIVER'!N29,"&lt;"&amp;$N$2-1.9))+(COUNTIF('Round 1 - RIVER'!O29,"&lt;"&amp;$O$2-1.9))+(COUNTIF('Round 1 - RIVER'!P29,"&lt;"&amp;$P$2-1.9))+(COUNTIF('Round 1 - RIVER'!Q29,"&lt;"&amp;$Q$2-1.9))+(COUNTIF('Round 1 - RIVER'!R29,"&lt;"&amp;$R$2-1.9))+(COUNTIF('Round 1 - RIVER'!S29,"&lt;"&amp;$S$2-1.9))+(COUNTIF('Round 1 - RIVER'!T29,"&lt;"&amp;$T$2-1.9))</f>
        <v>0</v>
      </c>
      <c r="D81" s="106">
        <f>SUM(COUNTIF('Round 1 - RIVER'!B29,"="&amp;$B$2-1))+(COUNTIF('Round 1 - RIVER'!C29,"="&amp;$C$2-1))+(COUNTIF('Round 1 - RIVER'!D29,"="&amp;$D$2-1))+(COUNTIF('Round 1 - RIVER'!E29,"="&amp;$E$2-1))+(COUNTIF('Round 1 - RIVER'!F29,"="&amp;$F$2-1))+(COUNTIF('Round 1 - RIVER'!G29,"="&amp;$G$2-1))+(COUNTIF('Round 1 - RIVER'!H29,"="&amp;$H$2-1))+(COUNTIF('Round 1 - RIVER'!I29,"="&amp;$I$2-1))+(COUNTIF('Round 1 - RIVER'!J29,"="&amp;$J$2-1))+(COUNTIF('Round 1 - RIVER'!L29,"="&amp;$L$2-1))+(COUNTIF('Round 1 - RIVER'!M29,"="&amp;$M$2-1))+(COUNTIF('Round 1 - RIVER'!N29,"="&amp;$N$2-1))+(COUNTIF('Round 1 - RIVER'!O29,"="&amp;$O$2-1))+(COUNTIF('Round 1 - RIVER'!P29,"="&amp;$P$2-1))+(COUNTIF('Round 1 - RIVER'!Q29,"="&amp;$Q$2-1))+(COUNTIF('Round 1 - RIVER'!R29,"="&amp;$R$2-1))+(COUNTIF('Round 1 - RIVER'!S29,"="&amp;$S$2-1))+(COUNTIF('Round 1 - RIVER'!T29,"="&amp;$T$2-1))</f>
        <v>0</v>
      </c>
      <c r="E81" s="106">
        <f>SUM(COUNTIF('Round 1 - RIVER'!B29,"="&amp;$B$3))+(COUNTIF('Round 1 - RIVER'!C29,"="&amp;$C$3))+(COUNTIF('Round 1 - RIVER'!D29,"="&amp;$D$3))+(COUNTIF('Round 1 - RIVER'!E29,"="&amp;$E$3))+(COUNTIF('Round 1 - RIVER'!F29,"="&amp;$F$3))+(COUNTIF('Round 1 - RIVER'!G29,"="&amp;$G$3))+(COUNTIF('Round 1 - RIVER'!H29,"="&amp;$H$3))+(COUNTIF('Round 1 - RIVER'!I29,"="&amp;$I$3))+(COUNTIF('Round 1 - RIVER'!J29,"="&amp;$J$3))+(COUNTIF('Round 1 - RIVER'!L29,"="&amp;$L$3))+(COUNTIF('Round 1 - RIVER'!M29,"="&amp;$M$3))+(COUNTIF('Round 1 - RIVER'!N29,"="&amp;$N$3))+(COUNTIF('Round 1 - RIVER'!O29,"="&amp;$O$3))+(COUNTIF('Round 1 - RIVER'!P29,"="&amp;$P$3))+(COUNTIF('Round 1 - RIVER'!Q29,"="&amp;$Q$3))+(COUNTIF('Round 1 - RIVER'!R29,"="&amp;$R$3))+(COUNTIF('Round 1 - RIVER'!S29,"="&amp;$S$3))+(COUNTIF('Round 1 - RIVER'!T29,"="&amp;$T$3))</f>
        <v>0</v>
      </c>
      <c r="F81" s="106">
        <f>SUM(COUNTIF('Round 1 - RIVER'!B29,"="&amp;$B$2+1))+(COUNTIF('Round 1 - RIVER'!C29,"="&amp;$C$2+1))+(COUNTIF('Round 1 - RIVER'!D29,"="&amp;$D$2+1))+(COUNTIF('Round 1 - RIVER'!E29,"="&amp;$E$2+1))+(COUNTIF('Round 1 - RIVER'!F29,"="&amp;$F$2+1))+(COUNTIF('Round 1 - RIVER'!G29,"="&amp;$G$2+1))+(COUNTIF('Round 1 - RIVER'!H29,"="&amp;$H$2+1))+(COUNTIF('Round 1 - RIVER'!I29,"="&amp;$I$2+1))+(COUNTIF('Round 1 - RIVER'!J29,"="&amp;$J$2+1))+(COUNTIF('Round 1 - RIVER'!L29,"="&amp;$L$2+1))+(COUNTIF('Round 1 - RIVER'!M29,"="&amp;$M$2+1))+(COUNTIF('Round 1 - RIVER'!N29,"="&amp;$N$2+1))+(COUNTIF('Round 1 - RIVER'!O29,"="&amp;$O$2+1))+(COUNTIF('Round 1 - RIVER'!P29,"="&amp;$P$2+1))+(COUNTIF('Round 1 - RIVER'!Q29,"="&amp;$Q$2+1))+(COUNTIF('Round 1 - RIVER'!R29,"="&amp;$R$2+1))+(COUNTIF('Round 1 - RIVER'!S29,"="&amp;$S$2+1))+(COUNTIF('Round 1 - RIVER'!T29,"="&amp;$T$2+1))</f>
        <v>0</v>
      </c>
      <c r="G81" s="106">
        <f>SUM(COUNTIF('Round 1 - RIVER'!B29,"="&amp;$B$2+2))+(COUNTIF('Round 1 - RIVER'!C29,"="&amp;$C$2+2))+(COUNTIF('Round 1 - RIVER'!D29,"="&amp;$D$2+2))+(COUNTIF('Round 1 - RIVER'!E29,"="&amp;$E$2+2))+(COUNTIF('Round 1 - RIVER'!F29,"="&amp;$F$2+2))+(COUNTIF('Round 1 - RIVER'!G29,"="&amp;$G$2+2))+(COUNTIF('Round 1 - RIVER'!H29,"="&amp;$H$2+2))+(COUNTIF('Round 1 - RIVER'!I29,"="&amp;$I$2+2))+(COUNTIF('Round 1 - RIVER'!J29,"="&amp;$J$2+2))+(COUNTIF('Round 1 - RIVER'!L29,"="&amp;$L$2+2))+(COUNTIF('Round 1 - RIVER'!M29,"="&amp;$M$2+2))+(COUNTIF('Round 1 - RIVER'!N29,"="&amp;$N$2+2))+(COUNTIF('Round 1 - RIVER'!O29,"="&amp;$O$2+2))+(COUNTIF('Round 1 - RIVER'!P29,"="&amp;$P$2+2))+(COUNTIF('Round 1 - RIVER'!Q29,"="&amp;$Q$2+2))+(COUNTIF('Round 1 - RIVER'!R29,"="&amp;$R$2+2))+(COUNTIF('Round 1 - RIVER'!S29,"="&amp;$S$2+2))+(COUNTIF('Round 1 - RIVER'!T29,"="&amp;$T$2+2))</f>
        <v>0</v>
      </c>
      <c r="H81" s="106">
        <f>SUM(COUNTIF('Round 1 - RIVER'!B29,"&gt;"&amp;$B$2+2.1))+(COUNTIF('Round 1 - RIVER'!C29,"&gt;"&amp;$C$2+2.1))+(COUNTIF('Round 1 - RIVER'!D29,"&gt;"&amp;$D$2+2.1))+(COUNTIF('Round 1 - RIVER'!E29,"&gt;"&amp;$E$2+2.1))+(COUNTIF('Round 1 - RIVER'!F29,"&gt;"&amp;$F$2+2.1))+(COUNTIF('Round 1 - RIVER'!G29,"&gt;"&amp;$G$2+2.1))+(COUNTIF('Round 1 - RIVER'!H29,"&gt;"&amp;$H$2+2.1))+(COUNTIF('Round 1 - RIVER'!I29,"&gt;"&amp;$I$2+2.1))+(COUNTIF('Round 1 - RIVER'!J29,"&gt;"&amp;$J$2+2.1))+(COUNTIF('Round 1 - RIVER'!L29,"&gt;"&amp;$L$2+2.1))+(COUNTIF('Round 1 - RIVER'!M29,"&gt;"&amp;$M$2+2.1))+(COUNTIF('Round 1 - RIVER'!N29,"&gt;"&amp;$N$2+2.1))+(COUNTIF('Round 1 - RIVER'!O29,"&gt;"&amp;$O$2+2.1))+(COUNTIF('Round 1 - RIVER'!P29,"&gt;"&amp;$P$2+2.1))+(COUNTIF('Round 1 - RIVER'!Q29,"&gt;"&amp;$Q$2+2.1))+(COUNTIF('Round 1 - RIVER'!R29,"&gt;"&amp;$R$2+2.1))+(COUNTIF('Round 1 - RIVER'!S29,"&gt;"&amp;$S$2+2.1))+(COUNTIF('Round 1 - RIVER'!T29,"&gt;"&amp;$T$2+2.1))</f>
        <v>0</v>
      </c>
      <c r="I81" s="77"/>
      <c r="J81" s="105">
        <f>SUM(COUNTIF('Round 2 - HILLS'!B29,"&lt;"&amp;$B$3-1.9))+(COUNTIF('Round 2 - HILLS'!C29,"&lt;"&amp;$C$3-1.9))+(COUNTIF('Round 2 - HILLS'!D29,"&lt;"&amp;$D$3-1.9))+(COUNTIF('Round 2 - HILLS'!E29,"&lt;"&amp;$E$3-1.9))+(COUNTIF('Round 2 - HILLS'!F29,"&lt;"&amp;$F$3-1.9))+(COUNTIF('Round 2 - HILLS'!G29,"&lt;"&amp;$G$3-1.9))+(COUNTIF('Round 2 - HILLS'!H29,"&lt;"&amp;$H$3-1.9))+(COUNTIF('Round 2 - HILLS'!I29,"&lt;"&amp;$I$3-1.9))+(COUNTIF('Round 2 - HILLS'!J29,"&lt;"&amp;$J$3-1.9))+(COUNTIF('Round 2 - HILLS'!L29,"&lt;"&amp;$L$3-1.9))+(COUNTIF('Round 2 - HILLS'!M29,"&lt;"&amp;$M$3-1.9))+(COUNTIF('Round 2 - HILLS'!N29,"&lt;"&amp;$N$3-1.9))+(COUNTIF('Round 2 - HILLS'!O29,"&lt;"&amp;$O$3-1.9))+(COUNTIF('Round 2 - HILLS'!P29,"&lt;"&amp;$P$3-1.9))+(COUNTIF('Round 2 - HILLS'!Q29,"&lt;"&amp;$Q$3-1.9))+(COUNTIF('Round 2 - HILLS'!R29,"&lt;"&amp;$R$3-1.9))+(COUNTIF('Round 2 - HILLS'!S29,"&lt;"&amp;$S$3-1.9))+(COUNTIF('Round 2 - HILLS'!T29,"&lt;"&amp;$T$3-1.9))</f>
        <v>0</v>
      </c>
      <c r="K81" s="106">
        <f>SUM(COUNTIF('Round 2 - HILLS'!B29,"="&amp;$B$3-1))+(COUNTIF('Round 2 - HILLS'!C29,"="&amp;$C$3-1))+(COUNTIF('Round 2 - HILLS'!D29,"="&amp;$D$3-1))+(COUNTIF('Round 2 - HILLS'!E29,"="&amp;$E$3-1))+(COUNTIF('Round 2 - HILLS'!F29,"="&amp;$F$3-1))+(COUNTIF('Round 2 - HILLS'!G29,"="&amp;$G$3-1))+(COUNTIF('Round 2 - HILLS'!H29,"="&amp;$H$3-1))+(COUNTIF('Round 2 - HILLS'!I29,"="&amp;$I$3-1))+(COUNTIF('Round 2 - HILLS'!J29,"="&amp;$J$3-1))+(COUNTIF('Round 2 - HILLS'!L29,"="&amp;$L$3-1))+(COUNTIF('Round 2 - HILLS'!M29,"="&amp;$M$3-1))+(COUNTIF('Round 2 - HILLS'!N29,"="&amp;$N$3-1))+(COUNTIF('Round 2 - HILLS'!O29,"="&amp;$O$3-1))+(COUNTIF('Round 2 - HILLS'!P29,"="&amp;$P$3-1))+(COUNTIF('Round 2 - HILLS'!Q29,"="&amp;$Q$3-1))+(COUNTIF('Round 2 - HILLS'!R29,"="&amp;$R$3-1))+(COUNTIF('Round 2 - HILLS'!S29,"="&amp;$S$3-1))+(COUNTIF('Round 2 - HILLS'!T29,"="&amp;$T$3-1))</f>
        <v>0</v>
      </c>
      <c r="L81" s="106">
        <f>SUM(COUNTIF('Round 2 - HILLS'!B29,"="&amp;$B$3))+(COUNTIF('Round 2 - HILLS'!C29,"="&amp;$C$3))+(COUNTIF('Round 2 - HILLS'!D29,"="&amp;$D$3))+(COUNTIF('Round 2 - HILLS'!E29,"="&amp;$E$3))+(COUNTIF('Round 2 - HILLS'!F29,"="&amp;$F$3))+(COUNTIF('Round 2 - HILLS'!G29,"="&amp;$G$3))+(COUNTIF('Round 2 - HILLS'!H29,"="&amp;$H$3))+(COUNTIF('Round 2 - HILLS'!I29,"="&amp;$I$3))+(COUNTIF('Round 2 - HILLS'!J29,"="&amp;$J$3))+(COUNTIF('Round 2 - HILLS'!L29,"="&amp;$L$3))+(COUNTIF('Round 2 - HILLS'!M29,"="&amp;$M$3))+(COUNTIF('Round 2 - HILLS'!N29,"="&amp;$N$3))+(COUNTIF('Round 2 - HILLS'!O29,"="&amp;$O$3))+(COUNTIF('Round 2 - HILLS'!P29,"="&amp;$P$3))+(COUNTIF('Round 2 - HILLS'!Q29,"="&amp;$Q$3))+(COUNTIF('Round 2 - HILLS'!R29,"="&amp;$R$3))+(COUNTIF('Round 2 - HILLS'!S29,"="&amp;$S$3))+(COUNTIF('Round 2 - HILLS'!T29,"="&amp;$T$3))</f>
        <v>0</v>
      </c>
      <c r="M81" s="106">
        <f>SUM(COUNTIF('Round 2 - HILLS'!B29,"="&amp;$B$3+1))+(COUNTIF('Round 2 - HILLS'!C29,"="&amp;$C$3+1))+(COUNTIF('Round 2 - HILLS'!D29,"="&amp;$D$3+1))+(COUNTIF('Round 2 - HILLS'!E29,"="&amp;$E$3+1))+(COUNTIF('Round 2 - HILLS'!F29,"="&amp;$F$3+1))+(COUNTIF('Round 2 - HILLS'!G29,"="&amp;$G$3+1))+(COUNTIF('Round 2 - HILLS'!H29,"="&amp;$H$3+1))+(COUNTIF('Round 2 - HILLS'!I29,"="&amp;$I$3+1))+(COUNTIF('Round 2 - HILLS'!J29,"="&amp;$J$3+1))+(COUNTIF('Round 2 - HILLS'!L29,"="&amp;$L$3+1))+(COUNTIF('Round 2 - HILLS'!M29,"="&amp;$M$3+1))+(COUNTIF('Round 2 - HILLS'!N29,"="&amp;$N$3+1))+(COUNTIF('Round 2 - HILLS'!O29,"="&amp;$O$3+1))+(COUNTIF('Round 2 - HILLS'!P29,"="&amp;$P$3+1))+(COUNTIF('Round 2 - HILLS'!Q29,"="&amp;$Q$3+1))+(COUNTIF('Round 2 - HILLS'!R29,"="&amp;$R$3+1))+(COUNTIF('Round 2 - HILLS'!S29,"="&amp;$S$3+1))+(COUNTIF('Round 2 - HILLS'!T29,"="&amp;$T$3+1))</f>
        <v>0</v>
      </c>
      <c r="N81" s="106">
        <f>SUM(COUNTIF('Round 2 - HILLS'!B29,"="&amp;$B$3+2))+(COUNTIF('Round 2 - HILLS'!C29,"="&amp;$C$3+2))+(COUNTIF('Round 2 - HILLS'!D29,"="&amp;$D$3+2))+(COUNTIF('Round 2 - HILLS'!E29,"="&amp;$E$3+2))+(COUNTIF('Round 2 - HILLS'!F29,"="&amp;$F$3+2))+(COUNTIF('Round 2 - HILLS'!G29,"="&amp;$G$3+2))+(COUNTIF('Round 2 - HILLS'!H29,"="&amp;$H$3+2))+(COUNTIF('Round 2 - HILLS'!I29,"="&amp;$I$3+2))+(COUNTIF('Round 2 - HILLS'!J29,"="&amp;$J$3+2))+(COUNTIF('Round 2 - HILLS'!L29,"="&amp;$L$3+2))+(COUNTIF('Round 2 - HILLS'!M29,"="&amp;$M$3+2))+(COUNTIF('Round 2 - HILLS'!N29,"="&amp;$N$3+2))+(COUNTIF('Round 2 - HILLS'!O29,"="&amp;$O$3+2))+(COUNTIF('Round 2 - HILLS'!P29,"="&amp;$P$3+2))+(COUNTIF('Round 2 - HILLS'!Q29,"="&amp;$Q$3+2))+(COUNTIF('Round 2 - HILLS'!R29,"="&amp;$R$3+2))+(COUNTIF('Round 2 - HILLS'!S29,"="&amp;$S$3+2))+(COUNTIF('Round 2 - HILLS'!T29,"="&amp;$T$3+2))</f>
        <v>0</v>
      </c>
      <c r="O81" s="106">
        <f>SUM(COUNTIF('Round 2 - HILLS'!B29,"&gt;"&amp;$B$3+2.1))+(COUNTIF('Round 2 - HILLS'!C29,"&gt;"&amp;$C$3+2.1))+(COUNTIF('Round 2 - HILLS'!D29,"&gt;"&amp;$D$3+2.1))+(COUNTIF('Round 2 - HILLS'!E29,"&gt;"&amp;$E$3+2.1))+(COUNTIF('Round 2 - HILLS'!F29,"&gt;"&amp;$F$3+2.1))+(COUNTIF('Round 2 - HILLS'!G29,"&gt;"&amp;$G$3+2.1))+(COUNTIF('Round 2 - HILLS'!H29,"&gt;"&amp;$H$3+2.1))+(COUNTIF('Round 2 - HILLS'!I29,"&gt;"&amp;$I$3+2.1))+(COUNTIF('Round 2 - HILLS'!J29,"&gt;"&amp;$J$3+2.1))+(COUNTIF('Round 2 - HILLS'!L29,"&gt;"&amp;$L$3+2.1))+(COUNTIF('Round 2 - HILLS'!M29,"&gt;"&amp;$M$3+2.1))+(COUNTIF('Round 2 - HILLS'!N29,"&gt;"&amp;$N$3+2.1))+(COUNTIF('Round 2 - HILLS'!O29,"&gt;"&amp;$O$3+2.1))+(COUNTIF('Round 2 - HILLS'!P29,"&gt;"&amp;$P$3+2.1))+(COUNTIF('Round 2 - HILLS'!Q29,"&gt;"&amp;$Q$3+2.1))+(COUNTIF('Round 2 - HILLS'!R29,"&gt;"&amp;$R$3+2.1))+(COUNTIF('Round 2 - HILLS'!S29,"&gt;"&amp;$S$3+2.1))+(COUNTIF('Round 2 - HILLS'!T29,"&gt;"&amp;$T$3+2.1))</f>
        <v>0</v>
      </c>
      <c r="Q81" s="94"/>
      <c r="R81" s="94"/>
      <c r="S81" s="94"/>
      <c r="T81" s="94"/>
      <c r="U81" s="94"/>
      <c r="V81" s="94"/>
      <c r="X81" s="99">
        <f t="shared" si="65"/>
        <v>0</v>
      </c>
      <c r="Y81" s="100">
        <f t="shared" si="64"/>
        <v>0</v>
      </c>
      <c r="Z81" s="100">
        <f t="shared" si="64"/>
        <v>0</v>
      </c>
      <c r="AA81" s="100">
        <f t="shared" si="64"/>
        <v>0</v>
      </c>
      <c r="AB81" s="100">
        <f t="shared" si="64"/>
        <v>0</v>
      </c>
      <c r="AC81" s="100">
        <f t="shared" si="64"/>
        <v>0</v>
      </c>
    </row>
    <row r="82" spans="1:29" x14ac:dyDescent="0.2">
      <c r="A82" s="35" t="str">
        <f>'Players by Team'!M22</f>
        <v>Arya Oberg</v>
      </c>
      <c r="B82" s="95"/>
      <c r="C82" s="99">
        <f>SUM(COUNTIF('Round 1 - RIVER'!B30,"&lt;"&amp;$B$2-1.9))+(COUNTIF('Round 1 - RIVER'!C30,"&lt;"&amp;$C$2-1.9))+(COUNTIF('Round 1 - RIVER'!D30,"&lt;"&amp;$D$2-1.9))+(COUNTIF('Round 1 - RIVER'!E30,"&lt;"&amp;$E$2-1.9))+(COUNTIF('Round 1 - RIVER'!F30,"&lt;"&amp;$F$2-1.9))+(COUNTIF('Round 1 - RIVER'!G30,"&lt;"&amp;$G$2-1.9))+(COUNTIF('Round 1 - RIVER'!H30,"&lt;"&amp;$H$2-1.9))+(COUNTIF('Round 1 - RIVER'!I30,"&lt;"&amp;$I$2-1.9))+(COUNTIF('Round 1 - RIVER'!J30,"&lt;"&amp;$J$2-1.9))+(COUNTIF('Round 1 - RIVER'!L30,"&lt;"&amp;$L$2-1.9))+(COUNTIF('Round 1 - RIVER'!M30,"&lt;"&amp;$M$2-1.9))+(COUNTIF('Round 1 - RIVER'!N30,"&lt;"&amp;$N$2-1.9))+(COUNTIF('Round 1 - RIVER'!O30,"&lt;"&amp;$O$2-1.9))+(COUNTIF('Round 1 - RIVER'!P30,"&lt;"&amp;$P$2-1.9))+(COUNTIF('Round 1 - RIVER'!Q30,"&lt;"&amp;$Q$2-1.9))+(COUNTIF('Round 1 - RIVER'!R30,"&lt;"&amp;$R$2-1.9))+(COUNTIF('Round 1 - RIVER'!S30,"&lt;"&amp;$S$2-1.9))+(COUNTIF('Round 1 - RIVER'!T30,"&lt;"&amp;$T$2-1.9))</f>
        <v>0</v>
      </c>
      <c r="D82" s="100">
        <f>SUM(COUNTIF('Round 1 - RIVER'!B30,"="&amp;$B$2-1))+(COUNTIF('Round 1 - RIVER'!C30,"="&amp;$C$2-1))+(COUNTIF('Round 1 - RIVER'!D30,"="&amp;$D$2-1))+(COUNTIF('Round 1 - RIVER'!E30,"="&amp;$E$2-1))+(COUNTIF('Round 1 - RIVER'!F30,"="&amp;$F$2-1))+(COUNTIF('Round 1 - RIVER'!G30,"="&amp;$G$2-1))+(COUNTIF('Round 1 - RIVER'!H30,"="&amp;$H$2-1))+(COUNTIF('Round 1 - RIVER'!I30,"="&amp;$I$2-1))+(COUNTIF('Round 1 - RIVER'!J30,"="&amp;$J$2-1))+(COUNTIF('Round 1 - RIVER'!L30,"="&amp;$L$2-1))+(COUNTIF('Round 1 - RIVER'!M30,"="&amp;$M$2-1))+(COUNTIF('Round 1 - RIVER'!N30,"="&amp;$N$2-1))+(COUNTIF('Round 1 - RIVER'!O30,"="&amp;$O$2-1))+(COUNTIF('Round 1 - RIVER'!P30,"="&amp;$P$2-1))+(COUNTIF('Round 1 - RIVER'!Q30,"="&amp;$Q$2-1))+(COUNTIF('Round 1 - RIVER'!R30,"="&amp;$R$2-1))+(COUNTIF('Round 1 - RIVER'!S30,"="&amp;$S$2-1))+(COUNTIF('Round 1 - RIVER'!T30,"="&amp;$T$2-1))</f>
        <v>0</v>
      </c>
      <c r="E82" s="100">
        <f>SUM(COUNTIF('Round 1 - RIVER'!B30,"="&amp;$B$3))+(COUNTIF('Round 1 - RIVER'!C30,"="&amp;$C$3))+(COUNTIF('Round 1 - RIVER'!D30,"="&amp;$D$3))+(COUNTIF('Round 1 - RIVER'!E30,"="&amp;$E$3))+(COUNTIF('Round 1 - RIVER'!F30,"="&amp;$F$3))+(COUNTIF('Round 1 - RIVER'!G30,"="&amp;$G$3))+(COUNTIF('Round 1 - RIVER'!H30,"="&amp;$H$3))+(COUNTIF('Round 1 - RIVER'!I30,"="&amp;$I$3))+(COUNTIF('Round 1 - RIVER'!J30,"="&amp;$J$3))+(COUNTIF('Round 1 - RIVER'!L30,"="&amp;$L$3))+(COUNTIF('Round 1 - RIVER'!M30,"="&amp;$M$3))+(COUNTIF('Round 1 - RIVER'!N30,"="&amp;$N$3))+(COUNTIF('Round 1 - RIVER'!O30,"="&amp;$O$3))+(COUNTIF('Round 1 - RIVER'!P30,"="&amp;$P$3))+(COUNTIF('Round 1 - RIVER'!Q30,"="&amp;$Q$3))+(COUNTIF('Round 1 - RIVER'!R30,"="&amp;$R$3))+(COUNTIF('Round 1 - RIVER'!S30,"="&amp;$S$3))+(COUNTIF('Round 1 - RIVER'!T30,"="&amp;$T$3))</f>
        <v>0</v>
      </c>
      <c r="F82" s="100">
        <f>SUM(COUNTIF('Round 1 - RIVER'!B30,"="&amp;$B$2+1))+(COUNTIF('Round 1 - RIVER'!C30,"="&amp;$C$2+1))+(COUNTIF('Round 1 - RIVER'!D30,"="&amp;$D$2+1))+(COUNTIF('Round 1 - RIVER'!E30,"="&amp;$E$2+1))+(COUNTIF('Round 1 - RIVER'!F30,"="&amp;$F$2+1))+(COUNTIF('Round 1 - RIVER'!G30,"="&amp;$G$2+1))+(COUNTIF('Round 1 - RIVER'!H30,"="&amp;$H$2+1))+(COUNTIF('Round 1 - RIVER'!I30,"="&amp;$I$2+1))+(COUNTIF('Round 1 - RIVER'!J30,"="&amp;$J$2+1))+(COUNTIF('Round 1 - RIVER'!L30,"="&amp;$L$2+1))+(COUNTIF('Round 1 - RIVER'!M30,"="&amp;$M$2+1))+(COUNTIF('Round 1 - RIVER'!N30,"="&amp;$N$2+1))+(COUNTIF('Round 1 - RIVER'!O30,"="&amp;$O$2+1))+(COUNTIF('Round 1 - RIVER'!P30,"="&amp;$P$2+1))+(COUNTIF('Round 1 - RIVER'!Q30,"="&amp;$Q$2+1))+(COUNTIF('Round 1 - RIVER'!R30,"="&amp;$R$2+1))+(COUNTIF('Round 1 - RIVER'!S30,"="&amp;$S$2+1))+(COUNTIF('Round 1 - RIVER'!T30,"="&amp;$T$2+1))</f>
        <v>0</v>
      </c>
      <c r="G82" s="100">
        <f>SUM(COUNTIF('Round 1 - RIVER'!B30,"="&amp;$B$2+2))+(COUNTIF('Round 1 - RIVER'!C30,"="&amp;$C$2+2))+(COUNTIF('Round 1 - RIVER'!D30,"="&amp;$D$2+2))+(COUNTIF('Round 1 - RIVER'!E30,"="&amp;$E$2+2))+(COUNTIF('Round 1 - RIVER'!F30,"="&amp;$F$2+2))+(COUNTIF('Round 1 - RIVER'!G30,"="&amp;$G$2+2))+(COUNTIF('Round 1 - RIVER'!H30,"="&amp;$H$2+2))+(COUNTIF('Round 1 - RIVER'!I30,"="&amp;$I$2+2))+(COUNTIF('Round 1 - RIVER'!J30,"="&amp;$J$2+2))+(COUNTIF('Round 1 - RIVER'!L30,"="&amp;$L$2+2))+(COUNTIF('Round 1 - RIVER'!M30,"="&amp;$M$2+2))+(COUNTIF('Round 1 - RIVER'!N30,"="&amp;$N$2+2))+(COUNTIF('Round 1 - RIVER'!O30,"="&amp;$O$2+2))+(COUNTIF('Round 1 - RIVER'!P30,"="&amp;$P$2+2))+(COUNTIF('Round 1 - RIVER'!Q30,"="&amp;$Q$2+2))+(COUNTIF('Round 1 - RIVER'!R30,"="&amp;$R$2+2))+(COUNTIF('Round 1 - RIVER'!S30,"="&amp;$S$2+2))+(COUNTIF('Round 1 - RIVER'!T30,"="&amp;$T$2+2))</f>
        <v>0</v>
      </c>
      <c r="H82" s="100">
        <f>SUM(COUNTIF('Round 1 - RIVER'!B30,"&gt;"&amp;$B$2+2.1))+(COUNTIF('Round 1 - RIVER'!C30,"&gt;"&amp;$C$2+2.1))+(COUNTIF('Round 1 - RIVER'!D30,"&gt;"&amp;$D$2+2.1))+(COUNTIF('Round 1 - RIVER'!E30,"&gt;"&amp;$E$2+2.1))+(COUNTIF('Round 1 - RIVER'!F30,"&gt;"&amp;$F$2+2.1))+(COUNTIF('Round 1 - RIVER'!G30,"&gt;"&amp;$G$2+2.1))+(COUNTIF('Round 1 - RIVER'!H30,"&gt;"&amp;$H$2+2.1))+(COUNTIF('Round 1 - RIVER'!I30,"&gt;"&amp;$I$2+2.1))+(COUNTIF('Round 1 - RIVER'!J30,"&gt;"&amp;$J$2+2.1))+(COUNTIF('Round 1 - RIVER'!L30,"&gt;"&amp;$L$2+2.1))+(COUNTIF('Round 1 - RIVER'!M30,"&gt;"&amp;$M$2+2.1))+(COUNTIF('Round 1 - RIVER'!N30,"&gt;"&amp;$N$2+2.1))+(COUNTIF('Round 1 - RIVER'!O30,"&gt;"&amp;$O$2+2.1))+(COUNTIF('Round 1 - RIVER'!P30,"&gt;"&amp;$P$2+2.1))+(COUNTIF('Round 1 - RIVER'!Q30,"&gt;"&amp;$Q$2+2.1))+(COUNTIF('Round 1 - RIVER'!R30,"&gt;"&amp;$R$2+2.1))+(COUNTIF('Round 1 - RIVER'!S30,"&gt;"&amp;$S$2+2.1))+(COUNTIF('Round 1 - RIVER'!T30,"&gt;"&amp;$T$2+2.1))</f>
        <v>0</v>
      </c>
      <c r="I82" s="77"/>
      <c r="J82" s="99">
        <f>SUM(COUNTIF('Round 2 - HILLS'!B30,"&lt;"&amp;$B$3-1.9))+(COUNTIF('Round 2 - HILLS'!C30,"&lt;"&amp;$C$3-1.9))+(COUNTIF('Round 2 - HILLS'!D30,"&lt;"&amp;$D$3-1.9))+(COUNTIF('Round 2 - HILLS'!E30,"&lt;"&amp;$E$3-1.9))+(COUNTIF('Round 2 - HILLS'!F30,"&lt;"&amp;$F$3-1.9))+(COUNTIF('Round 2 - HILLS'!G30,"&lt;"&amp;$G$3-1.9))+(COUNTIF('Round 2 - HILLS'!H30,"&lt;"&amp;$H$3-1.9))+(COUNTIF('Round 2 - HILLS'!I30,"&lt;"&amp;$I$3-1.9))+(COUNTIF('Round 2 - HILLS'!J30,"&lt;"&amp;$J$3-1.9))+(COUNTIF('Round 2 - HILLS'!L30,"&lt;"&amp;$L$3-1.9))+(COUNTIF('Round 2 - HILLS'!M30,"&lt;"&amp;$M$3-1.9))+(COUNTIF('Round 2 - HILLS'!N30,"&lt;"&amp;$N$3-1.9))+(COUNTIF('Round 2 - HILLS'!O30,"&lt;"&amp;$O$3-1.9))+(COUNTIF('Round 2 - HILLS'!P30,"&lt;"&amp;$P$3-1.9))+(COUNTIF('Round 2 - HILLS'!Q30,"&lt;"&amp;$Q$3-1.9))+(COUNTIF('Round 2 - HILLS'!R30,"&lt;"&amp;$R$3-1.9))+(COUNTIF('Round 2 - HILLS'!S30,"&lt;"&amp;$S$3-1.9))+(COUNTIF('Round 2 - HILLS'!T30,"&lt;"&amp;$T$3-1.9))</f>
        <v>0</v>
      </c>
      <c r="K82" s="100">
        <f>SUM(COUNTIF('Round 2 - HILLS'!B30,"="&amp;$B$3-1))+(COUNTIF('Round 2 - HILLS'!C30,"="&amp;$C$3-1))+(COUNTIF('Round 2 - HILLS'!D30,"="&amp;$D$3-1))+(COUNTIF('Round 2 - HILLS'!E30,"="&amp;$E$3-1))+(COUNTIF('Round 2 - HILLS'!F30,"="&amp;$F$3-1))+(COUNTIF('Round 2 - HILLS'!G30,"="&amp;$G$3-1))+(COUNTIF('Round 2 - HILLS'!H30,"="&amp;$H$3-1))+(COUNTIF('Round 2 - HILLS'!I30,"="&amp;$I$3-1))+(COUNTIF('Round 2 - HILLS'!J30,"="&amp;$J$3-1))+(COUNTIF('Round 2 - HILLS'!L30,"="&amp;$L$3-1))+(COUNTIF('Round 2 - HILLS'!M30,"="&amp;$M$3-1))+(COUNTIF('Round 2 - HILLS'!N30,"="&amp;$N$3-1))+(COUNTIF('Round 2 - HILLS'!O30,"="&amp;$O$3-1))+(COUNTIF('Round 2 - HILLS'!P30,"="&amp;$P$3-1))+(COUNTIF('Round 2 - HILLS'!Q30,"="&amp;$Q$3-1))+(COUNTIF('Round 2 - HILLS'!R30,"="&amp;$R$3-1))+(COUNTIF('Round 2 - HILLS'!S30,"="&amp;$S$3-1))+(COUNTIF('Round 2 - HILLS'!T30,"="&amp;$T$3-1))</f>
        <v>0</v>
      </c>
      <c r="L82" s="100">
        <f>SUM(COUNTIF('Round 2 - HILLS'!B30,"="&amp;$B$3))+(COUNTIF('Round 2 - HILLS'!C30,"="&amp;$C$3))+(COUNTIF('Round 2 - HILLS'!D30,"="&amp;$D$3))+(COUNTIF('Round 2 - HILLS'!E30,"="&amp;$E$3))+(COUNTIF('Round 2 - HILLS'!F30,"="&amp;$F$3))+(COUNTIF('Round 2 - HILLS'!G30,"="&amp;$G$3))+(COUNTIF('Round 2 - HILLS'!H30,"="&amp;$H$3))+(COUNTIF('Round 2 - HILLS'!I30,"="&amp;$I$3))+(COUNTIF('Round 2 - HILLS'!J30,"="&amp;$J$3))+(COUNTIF('Round 2 - HILLS'!L30,"="&amp;$L$3))+(COUNTIF('Round 2 - HILLS'!M30,"="&amp;$M$3))+(COUNTIF('Round 2 - HILLS'!N30,"="&amp;$N$3))+(COUNTIF('Round 2 - HILLS'!O30,"="&amp;$O$3))+(COUNTIF('Round 2 - HILLS'!P30,"="&amp;$P$3))+(COUNTIF('Round 2 - HILLS'!Q30,"="&amp;$Q$3))+(COUNTIF('Round 2 - HILLS'!R30,"="&amp;$R$3))+(COUNTIF('Round 2 - HILLS'!S30,"="&amp;$S$3))+(COUNTIF('Round 2 - HILLS'!T30,"="&amp;$T$3))</f>
        <v>0</v>
      </c>
      <c r="M82" s="100">
        <f>SUM(COUNTIF('Round 2 - HILLS'!B30,"="&amp;$B$3+1))+(COUNTIF('Round 2 - HILLS'!C30,"="&amp;$C$3+1))+(COUNTIF('Round 2 - HILLS'!D30,"="&amp;$D$3+1))+(COUNTIF('Round 2 - HILLS'!E30,"="&amp;$E$3+1))+(COUNTIF('Round 2 - HILLS'!F30,"="&amp;$F$3+1))+(COUNTIF('Round 2 - HILLS'!G30,"="&amp;$G$3+1))+(COUNTIF('Round 2 - HILLS'!H30,"="&amp;$H$3+1))+(COUNTIF('Round 2 - HILLS'!I30,"="&amp;$I$3+1))+(COUNTIF('Round 2 - HILLS'!J30,"="&amp;$J$3+1))+(COUNTIF('Round 2 - HILLS'!L30,"="&amp;$L$3+1))+(COUNTIF('Round 2 - HILLS'!M30,"="&amp;$M$3+1))+(COUNTIF('Round 2 - HILLS'!N30,"="&amp;$N$3+1))+(COUNTIF('Round 2 - HILLS'!O30,"="&amp;$O$3+1))+(COUNTIF('Round 2 - HILLS'!P30,"="&amp;$P$3+1))+(COUNTIF('Round 2 - HILLS'!Q30,"="&amp;$Q$3+1))+(COUNTIF('Round 2 - HILLS'!R30,"="&amp;$R$3+1))+(COUNTIF('Round 2 - HILLS'!S30,"="&amp;$S$3+1))+(COUNTIF('Round 2 - HILLS'!T30,"="&amp;$T$3+1))</f>
        <v>0</v>
      </c>
      <c r="N82" s="100">
        <f>SUM(COUNTIF('Round 2 - HILLS'!B30,"="&amp;$B$3+2))+(COUNTIF('Round 2 - HILLS'!C30,"="&amp;$C$3+2))+(COUNTIF('Round 2 - HILLS'!D30,"="&amp;$D$3+2))+(COUNTIF('Round 2 - HILLS'!E30,"="&amp;$E$3+2))+(COUNTIF('Round 2 - HILLS'!F30,"="&amp;$F$3+2))+(COUNTIF('Round 2 - HILLS'!G30,"="&amp;$G$3+2))+(COUNTIF('Round 2 - HILLS'!H30,"="&amp;$H$3+2))+(COUNTIF('Round 2 - HILLS'!I30,"="&amp;$I$3+2))+(COUNTIF('Round 2 - HILLS'!J30,"="&amp;$J$3+2))+(COUNTIF('Round 2 - HILLS'!L30,"="&amp;$L$3+2))+(COUNTIF('Round 2 - HILLS'!M30,"="&amp;$M$3+2))+(COUNTIF('Round 2 - HILLS'!N30,"="&amp;$N$3+2))+(COUNTIF('Round 2 - HILLS'!O30,"="&amp;$O$3+2))+(COUNTIF('Round 2 - HILLS'!P30,"="&amp;$P$3+2))+(COUNTIF('Round 2 - HILLS'!Q30,"="&amp;$Q$3+2))+(COUNTIF('Round 2 - HILLS'!R30,"="&amp;$R$3+2))+(COUNTIF('Round 2 - HILLS'!S30,"="&amp;$S$3+2))+(COUNTIF('Round 2 - HILLS'!T30,"="&amp;$T$3+2))</f>
        <v>0</v>
      </c>
      <c r="O82" s="100">
        <f>SUM(COUNTIF('Round 2 - HILLS'!B30,"&gt;"&amp;$B$3+2.1))+(COUNTIF('Round 2 - HILLS'!C30,"&gt;"&amp;$C$3+2.1))+(COUNTIF('Round 2 - HILLS'!D30,"&gt;"&amp;$D$3+2.1))+(COUNTIF('Round 2 - HILLS'!E30,"&gt;"&amp;$E$3+2.1))+(COUNTIF('Round 2 - HILLS'!F30,"&gt;"&amp;$F$3+2.1))+(COUNTIF('Round 2 - HILLS'!G30,"&gt;"&amp;$G$3+2.1))+(COUNTIF('Round 2 - HILLS'!H30,"&gt;"&amp;$H$3+2.1))+(COUNTIF('Round 2 - HILLS'!I30,"&gt;"&amp;$I$3+2.1))+(COUNTIF('Round 2 - HILLS'!J30,"&gt;"&amp;$J$3+2.1))+(COUNTIF('Round 2 - HILLS'!L30,"&gt;"&amp;$L$3+2.1))+(COUNTIF('Round 2 - HILLS'!M30,"&gt;"&amp;$M$3+2.1))+(COUNTIF('Round 2 - HILLS'!N30,"&gt;"&amp;$N$3+2.1))+(COUNTIF('Round 2 - HILLS'!O30,"&gt;"&amp;$O$3+2.1))+(COUNTIF('Round 2 - HILLS'!P30,"&gt;"&amp;$P$3+2.1))+(COUNTIF('Round 2 - HILLS'!Q30,"&gt;"&amp;$Q$3+2.1))+(COUNTIF('Round 2 - HILLS'!R30,"&gt;"&amp;$R$3+2.1))+(COUNTIF('Round 2 - HILLS'!S30,"&gt;"&amp;$S$3+2.1))+(COUNTIF('Round 2 - HILLS'!T30,"&gt;"&amp;$T$3+2.1))</f>
        <v>0</v>
      </c>
      <c r="Q82" s="92"/>
      <c r="R82" s="93"/>
      <c r="S82" s="93"/>
      <c r="T82" s="93"/>
      <c r="U82" s="93"/>
      <c r="V82" s="93"/>
      <c r="X82" s="92">
        <f t="shared" si="65"/>
        <v>0</v>
      </c>
      <c r="Y82" s="93">
        <f t="shared" si="64"/>
        <v>0</v>
      </c>
      <c r="Z82" s="93">
        <f t="shared" si="64"/>
        <v>0</v>
      </c>
      <c r="AA82" s="93">
        <f t="shared" si="64"/>
        <v>0</v>
      </c>
      <c r="AB82" s="93">
        <f t="shared" si="64"/>
        <v>0</v>
      </c>
      <c r="AC82" s="93">
        <f t="shared" si="64"/>
        <v>0</v>
      </c>
    </row>
    <row r="84" spans="1:29" ht="15.75" x14ac:dyDescent="0.25">
      <c r="A84" s="108" t="str">
        <f>'Players by Team'!S17</f>
        <v>HEBRON</v>
      </c>
      <c r="C84" s="90">
        <f t="shared" ref="C84:H84" si="66">SUM(C85:C89)</f>
        <v>0</v>
      </c>
      <c r="D84" s="90">
        <f t="shared" si="66"/>
        <v>0</v>
      </c>
      <c r="E84" s="90">
        <f t="shared" si="66"/>
        <v>0</v>
      </c>
      <c r="F84" s="90">
        <f t="shared" si="66"/>
        <v>0</v>
      </c>
      <c r="G84" s="90">
        <f t="shared" si="66"/>
        <v>0</v>
      </c>
      <c r="H84" s="90">
        <f t="shared" si="66"/>
        <v>0</v>
      </c>
      <c r="J84" s="90">
        <f t="shared" ref="J84:O84" si="67">SUM(J85:J89)</f>
        <v>0</v>
      </c>
      <c r="K84" s="90">
        <f t="shared" si="67"/>
        <v>0</v>
      </c>
      <c r="L84" s="90">
        <f t="shared" si="67"/>
        <v>0</v>
      </c>
      <c r="M84" s="90">
        <f t="shared" si="67"/>
        <v>0</v>
      </c>
      <c r="N84" s="90">
        <f t="shared" si="67"/>
        <v>0</v>
      </c>
      <c r="O84" s="90">
        <f t="shared" si="67"/>
        <v>0</v>
      </c>
      <c r="Q84" s="90">
        <f t="shared" ref="Q84:V84" si="68">SUM(Q85:Q89)</f>
        <v>0</v>
      </c>
      <c r="R84" s="90">
        <f t="shared" si="68"/>
        <v>0</v>
      </c>
      <c r="S84" s="90">
        <f t="shared" si="68"/>
        <v>0</v>
      </c>
      <c r="T84" s="90">
        <f t="shared" si="68"/>
        <v>0</v>
      </c>
      <c r="U84" s="90">
        <f t="shared" si="68"/>
        <v>0</v>
      </c>
      <c r="V84" s="90">
        <f t="shared" si="68"/>
        <v>0</v>
      </c>
      <c r="X84" s="90">
        <f t="shared" ref="X84:AC84" si="69">SUM(X85:X89)</f>
        <v>0</v>
      </c>
      <c r="Y84" s="90">
        <f t="shared" si="69"/>
        <v>0</v>
      </c>
      <c r="Z84" s="90">
        <f t="shared" si="69"/>
        <v>0</v>
      </c>
      <c r="AA84" s="90">
        <f t="shared" si="69"/>
        <v>0</v>
      </c>
      <c r="AB84" s="90">
        <f t="shared" si="69"/>
        <v>0</v>
      </c>
      <c r="AC84" s="90">
        <f t="shared" si="69"/>
        <v>0</v>
      </c>
    </row>
    <row r="85" spans="1:29" x14ac:dyDescent="0.2">
      <c r="A85" s="35" t="str">
        <f>'Players by Team'!S18</f>
        <v>Stalee Fields</v>
      </c>
      <c r="B85" s="95"/>
      <c r="C85" s="92">
        <f>SUM(COUNTIF('Round 1 - RIVER'!B33,"&lt;"&amp;$B$2-1.9))+(COUNTIF('Round 1 - RIVER'!C33,"&lt;"&amp;$C$2-1.9))+(COUNTIF('Round 1 - RIVER'!D33,"&lt;"&amp;$D$2-1.9))+(COUNTIF('Round 1 - RIVER'!E33,"&lt;"&amp;$E$2-1.9))+(COUNTIF('Round 1 - RIVER'!F33,"&lt;"&amp;$F$2-1.9))+(COUNTIF('Round 1 - RIVER'!G33,"&lt;"&amp;$G$2-1.9))+(COUNTIF('Round 1 - RIVER'!H33,"&lt;"&amp;$H$2-1.9))+(COUNTIF('Round 1 - RIVER'!I33,"&lt;"&amp;$I$2-1.9))+(COUNTIF('Round 1 - RIVER'!J33,"&lt;"&amp;$J$2-1.9))+(COUNTIF('Round 1 - RIVER'!L33,"&lt;"&amp;$L$2-1.9))+(COUNTIF('Round 1 - RIVER'!M33,"&lt;"&amp;$M$2-1.9))+(COUNTIF('Round 1 - RIVER'!N33,"&lt;"&amp;$N$2-1.9))+(COUNTIF('Round 1 - RIVER'!O33,"&lt;"&amp;$O$2-1.9))+(COUNTIF('Round 1 - RIVER'!P33,"&lt;"&amp;$P$2-1.9))+(COUNTIF('Round 1 - RIVER'!Q33,"&lt;"&amp;$Q$2-1.9))+(COUNTIF('Round 1 - RIVER'!R33,"&lt;"&amp;$R$2-1.9))+(COUNTIF('Round 1 - RIVER'!S33,"&lt;"&amp;$S$2-1.9))+(COUNTIF('Round 1 - RIVER'!T33,"&lt;"&amp;$T$2-1.9))</f>
        <v>0</v>
      </c>
      <c r="D85" s="93">
        <f>SUM(COUNTIF('Round 1 - RIVER'!B33,"="&amp;$B$2-1))+(COUNTIF('Round 1 - RIVER'!C33,"="&amp;$C$2-1))+(COUNTIF('Round 1 - RIVER'!D33,"="&amp;$D$2-1))+(COUNTIF('Round 1 - RIVER'!E33,"="&amp;$E$2-1))+(COUNTIF('Round 1 - RIVER'!F33,"="&amp;$F$2-1))+(COUNTIF('Round 1 - RIVER'!G33,"="&amp;$G$2-1))+(COUNTIF('Round 1 - RIVER'!H33,"="&amp;$H$2-1))+(COUNTIF('Round 1 - RIVER'!I33,"="&amp;$I$2-1))+(COUNTIF('Round 1 - RIVER'!J33,"="&amp;$J$2-1))+(COUNTIF('Round 1 - RIVER'!L33,"="&amp;$L$2-1))+(COUNTIF('Round 1 - RIVER'!M33,"="&amp;$M$2-1))+(COUNTIF('Round 1 - RIVER'!N33,"="&amp;$N$2-1))+(COUNTIF('Round 1 - RIVER'!O33,"="&amp;$O$2-1))+(COUNTIF('Round 1 - RIVER'!P33,"="&amp;$P$2-1))+(COUNTIF('Round 1 - RIVER'!Q33,"="&amp;$Q$2-1))+(COUNTIF('Round 1 - RIVER'!R33,"="&amp;$R$2-1))+(COUNTIF('Round 1 - RIVER'!S33,"="&amp;$S$2-1))+(COUNTIF('Round 1 - RIVER'!T33,"="&amp;$T$2-1))</f>
        <v>0</v>
      </c>
      <c r="E85" s="93">
        <f>SUM(COUNTIF('Round 1 - RIVER'!B33,"="&amp;$B$3))+(COUNTIF('Round 1 - RIVER'!C33,"="&amp;$C$3))+(COUNTIF('Round 1 - RIVER'!D33,"="&amp;$D$3))+(COUNTIF('Round 1 - RIVER'!E33,"="&amp;$E$3))+(COUNTIF('Round 1 - RIVER'!F33,"="&amp;$F$3))+(COUNTIF('Round 1 - RIVER'!G33,"="&amp;$G$3))+(COUNTIF('Round 1 - RIVER'!H33,"="&amp;$H$3))+(COUNTIF('Round 1 - RIVER'!I33,"="&amp;$I$3))+(COUNTIF('Round 1 - RIVER'!J33,"="&amp;$J$3))+(COUNTIF('Round 1 - RIVER'!L33,"="&amp;$L$3))+(COUNTIF('Round 1 - RIVER'!M33,"="&amp;$M$3))+(COUNTIF('Round 1 - RIVER'!N33,"="&amp;$N$3))+(COUNTIF('Round 1 - RIVER'!O33,"="&amp;$O$3))+(COUNTIF('Round 1 - RIVER'!P33,"="&amp;$P$3))+(COUNTIF('Round 1 - RIVER'!Q33,"="&amp;$Q$3))+(COUNTIF('Round 1 - RIVER'!R33,"="&amp;$R$3))+(COUNTIF('Round 1 - RIVER'!S33,"="&amp;$S$3))+(COUNTIF('Round 1 - RIVER'!T33,"="&amp;$T$3))</f>
        <v>0</v>
      </c>
      <c r="F85" s="93">
        <f>SUM(COUNTIF('Round 1 - RIVER'!B33,"="&amp;$B$2+1))+(COUNTIF('Round 1 - RIVER'!C33,"="&amp;$C$2+1))+(COUNTIF('Round 1 - RIVER'!D33,"="&amp;$D$2+1))+(COUNTIF('Round 1 - RIVER'!E33,"="&amp;$E$2+1))+(COUNTIF('Round 1 - RIVER'!F33,"="&amp;$F$2+1))+(COUNTIF('Round 1 - RIVER'!G33,"="&amp;$G$2+1))+(COUNTIF('Round 1 - RIVER'!H33,"="&amp;$H$2+1))+(COUNTIF('Round 1 - RIVER'!I33,"="&amp;$I$2+1))+(COUNTIF('Round 1 - RIVER'!J33,"="&amp;$J$2+1))+(COUNTIF('Round 1 - RIVER'!L33,"="&amp;$L$2+1))+(COUNTIF('Round 1 - RIVER'!M33,"="&amp;$M$2+1))+(COUNTIF('Round 1 - RIVER'!N33,"="&amp;$N$2+1))+(COUNTIF('Round 1 - RIVER'!O33,"="&amp;$O$2+1))+(COUNTIF('Round 1 - RIVER'!P33,"="&amp;$P$2+1))+(COUNTIF('Round 1 - RIVER'!Q33,"="&amp;$Q$2+1))+(COUNTIF('Round 1 - RIVER'!R33,"="&amp;$R$2+1))+(COUNTIF('Round 1 - RIVER'!S33,"="&amp;$S$2+1))+(COUNTIF('Round 1 - RIVER'!T33,"="&amp;$T$2+1))</f>
        <v>0</v>
      </c>
      <c r="G85" s="93">
        <f>SUM(COUNTIF('Round 1 - RIVER'!B33,"="&amp;$B$2+2))+(COUNTIF('Round 1 - RIVER'!C33,"="&amp;$C$2+2))+(COUNTIF('Round 1 - RIVER'!D33,"="&amp;$D$2+2))+(COUNTIF('Round 1 - RIVER'!E33,"="&amp;$E$2+2))+(COUNTIF('Round 1 - RIVER'!F33,"="&amp;$F$2+2))+(COUNTIF('Round 1 - RIVER'!G33,"="&amp;$G$2+2))+(COUNTIF('Round 1 - RIVER'!H33,"="&amp;$H$2+2))+(COUNTIF('Round 1 - RIVER'!I33,"="&amp;$I$2+2))+(COUNTIF('Round 1 - RIVER'!J33,"="&amp;$J$2+2))+(COUNTIF('Round 1 - RIVER'!L33,"="&amp;$L$2+2))+(COUNTIF('Round 1 - RIVER'!M33,"="&amp;$M$2+2))+(COUNTIF('Round 1 - RIVER'!N33,"="&amp;$N$2+2))+(COUNTIF('Round 1 - RIVER'!O33,"="&amp;$O$2+2))+(COUNTIF('Round 1 - RIVER'!P33,"="&amp;$P$2+2))+(COUNTIF('Round 1 - RIVER'!Q33,"="&amp;$Q$2+2))+(COUNTIF('Round 1 - RIVER'!R33,"="&amp;$R$2+2))+(COUNTIF('Round 1 - RIVER'!S33,"="&amp;$S$2+2))+(COUNTIF('Round 1 - RIVER'!T33,"="&amp;$T$2+2))</f>
        <v>0</v>
      </c>
      <c r="H85" s="93">
        <f>SUM(COUNTIF('Round 1 - RIVER'!B33,"&gt;"&amp;$B$2+2.1))+(COUNTIF('Round 1 - RIVER'!C33,"&gt;"&amp;$C$2+2.1))+(COUNTIF('Round 1 - RIVER'!D33,"&gt;"&amp;$D$2+2.1))+(COUNTIF('Round 1 - RIVER'!E33,"&gt;"&amp;$E$2+2.1))+(COUNTIF('Round 1 - RIVER'!F33,"&gt;"&amp;$F$2+2.1))+(COUNTIF('Round 1 - RIVER'!G33,"&gt;"&amp;$G$2+2.1))+(COUNTIF('Round 1 - RIVER'!H33,"&gt;"&amp;$H$2+2.1))+(COUNTIF('Round 1 - RIVER'!I33,"&gt;"&amp;$I$2+2.1))+(COUNTIF('Round 1 - RIVER'!J33,"&gt;"&amp;$J$2+2.1))+(COUNTIF('Round 1 - RIVER'!L33,"&gt;"&amp;$L$2+2.1))+(COUNTIF('Round 1 - RIVER'!M33,"&gt;"&amp;$M$2+2.1))+(COUNTIF('Round 1 - RIVER'!N33,"&gt;"&amp;$N$2+2.1))+(COUNTIF('Round 1 - RIVER'!O33,"&gt;"&amp;$O$2+2.1))+(COUNTIF('Round 1 - RIVER'!P33,"&gt;"&amp;$P$2+2.1))+(COUNTIF('Round 1 - RIVER'!Q33,"&gt;"&amp;$Q$2+2.1))+(COUNTIF('Round 1 - RIVER'!R33,"&gt;"&amp;$R$2+2.1))+(COUNTIF('Round 1 - RIVER'!S33,"&gt;"&amp;$S$2+2.1))+(COUNTIF('Round 1 - RIVER'!T33,"&gt;"&amp;$T$2+2.1))</f>
        <v>0</v>
      </c>
      <c r="J85" s="101">
        <f>SUM(COUNTIF('Round 2 - HILLS'!B33,"&lt;"&amp;$B$3-1.9))+(COUNTIF('Round 2 - HILLS'!C33,"&lt;"&amp;$C$3-1.9))+(COUNTIF('Round 2 - HILLS'!D33,"&lt;"&amp;$D$3-1.9))+(COUNTIF('Round 2 - HILLS'!E33,"&lt;"&amp;$E$3-1.9))+(COUNTIF('Round 2 - HILLS'!F33,"&lt;"&amp;$F$3-1.9))+(COUNTIF('Round 2 - HILLS'!G33,"&lt;"&amp;$G$3-1.9))+(COUNTIF('Round 2 - HILLS'!H33,"&lt;"&amp;$H$3-1.9))+(COUNTIF('Round 2 - HILLS'!I33,"&lt;"&amp;$I$3-1.9))+(COUNTIF('Round 2 - HILLS'!J33,"&lt;"&amp;$J$3-1.9))+(COUNTIF('Round 2 - HILLS'!L33,"&lt;"&amp;$L$3-1.9))+(COUNTIF('Round 2 - HILLS'!M33,"&lt;"&amp;$M$3-1.9))+(COUNTIF('Round 2 - HILLS'!N33,"&lt;"&amp;$N$3-1.9))+(COUNTIF('Round 2 - HILLS'!O33,"&lt;"&amp;$O$3-1.9))+(COUNTIF('Round 2 - HILLS'!P33,"&lt;"&amp;$P$3-1.9))+(COUNTIF('Round 2 - HILLS'!Q33,"&lt;"&amp;$Q$3-1.9))+(COUNTIF('Round 2 - HILLS'!R33,"&lt;"&amp;$R$3-1.9))+(COUNTIF('Round 2 - HILLS'!S33,"&lt;"&amp;$S$3-1.9))+(COUNTIF('Round 2 - HILLS'!T33,"&lt;"&amp;$T$3-1.9))</f>
        <v>0</v>
      </c>
      <c r="K85" s="93">
        <f>SUM(COUNTIF('Round 2 - HILLS'!B33,"="&amp;$B$3-1))+(COUNTIF('Round 2 - HILLS'!C33,"="&amp;$C$3-1))+(COUNTIF('Round 2 - HILLS'!D33,"="&amp;$D$3-1))+(COUNTIF('Round 2 - HILLS'!E33,"="&amp;$E$3-1))+(COUNTIF('Round 2 - HILLS'!F33,"="&amp;$F$3-1))+(COUNTIF('Round 2 - HILLS'!G33,"="&amp;$G$3-1))+(COUNTIF('Round 2 - HILLS'!H33,"="&amp;$H$3-1))+(COUNTIF('Round 2 - HILLS'!I33,"="&amp;$I$3-1))+(COUNTIF('Round 2 - HILLS'!J33,"="&amp;$J$3-1))+(COUNTIF('Round 2 - HILLS'!L33,"="&amp;$L$3-1))+(COUNTIF('Round 2 - HILLS'!M33,"="&amp;$M$3-1))+(COUNTIF('Round 2 - HILLS'!N33,"="&amp;$N$3-1))+(COUNTIF('Round 2 - HILLS'!O33,"="&amp;$O$3-1))+(COUNTIF('Round 2 - HILLS'!P33,"="&amp;$P$3-1))+(COUNTIF('Round 2 - HILLS'!Q33,"="&amp;$Q$3-1))+(COUNTIF('Round 2 - HILLS'!R33,"="&amp;$R$3-1))+(COUNTIF('Round 2 - HILLS'!S33,"="&amp;$S$3-1))+(COUNTIF('Round 2 - HILLS'!T33,"="&amp;$T$3-1))</f>
        <v>0</v>
      </c>
      <c r="L85" s="93">
        <f>SUM(COUNTIF('Round 2 - HILLS'!B33,"="&amp;$B$3))+(COUNTIF('Round 2 - HILLS'!C33,"="&amp;$C$3))+(COUNTIF('Round 2 - HILLS'!D33,"="&amp;$D$3))+(COUNTIF('Round 2 - HILLS'!E33,"="&amp;$E$3))+(COUNTIF('Round 2 - HILLS'!F33,"="&amp;$F$3))+(COUNTIF('Round 2 - HILLS'!G33,"="&amp;$G$3))+(COUNTIF('Round 2 - HILLS'!H33,"="&amp;$H$3))+(COUNTIF('Round 2 - HILLS'!I33,"="&amp;$I$3))+(COUNTIF('Round 2 - HILLS'!J33,"="&amp;$J$3))+(COUNTIF('Round 2 - HILLS'!L33,"="&amp;$L$3))+(COUNTIF('Round 2 - HILLS'!M33,"="&amp;$M$3))+(COUNTIF('Round 2 - HILLS'!N33,"="&amp;$N$3))+(COUNTIF('Round 2 - HILLS'!O33,"="&amp;$O$3))+(COUNTIF('Round 2 - HILLS'!P33,"="&amp;$P$3))+(COUNTIF('Round 2 - HILLS'!Q33,"="&amp;$Q$3))+(COUNTIF('Round 2 - HILLS'!R33,"="&amp;$R$3))+(COUNTIF('Round 2 - HILLS'!S33,"="&amp;$S$3))+(COUNTIF('Round 2 - HILLS'!T33,"="&amp;$T$3))</f>
        <v>0</v>
      </c>
      <c r="M85" s="93">
        <f>SUM(COUNTIF('Round 2 - HILLS'!B33,"="&amp;$B$3+1))+(COUNTIF('Round 2 - HILLS'!C33,"="&amp;$C$3+1))+(COUNTIF('Round 2 - HILLS'!D33,"="&amp;$D$3+1))+(COUNTIF('Round 2 - HILLS'!E33,"="&amp;$E$3+1))+(COUNTIF('Round 2 - HILLS'!F33,"="&amp;$F$3+1))+(COUNTIF('Round 2 - HILLS'!G33,"="&amp;$G$3+1))+(COUNTIF('Round 2 - HILLS'!H33,"="&amp;$H$3+1))+(COUNTIF('Round 2 - HILLS'!I33,"="&amp;$I$3+1))+(COUNTIF('Round 2 - HILLS'!J33,"="&amp;$J$3+1))+(COUNTIF('Round 2 - HILLS'!L33,"="&amp;$L$3+1))+(COUNTIF('Round 2 - HILLS'!M33,"="&amp;$M$3+1))+(COUNTIF('Round 2 - HILLS'!N33,"="&amp;$N$3+1))+(COUNTIF('Round 2 - HILLS'!O33,"="&amp;$O$3+1))+(COUNTIF('Round 2 - HILLS'!P33,"="&amp;$P$3+1))+(COUNTIF('Round 2 - HILLS'!Q33,"="&amp;$Q$3+1))+(COUNTIF('Round 2 - HILLS'!R33,"="&amp;$R$3+1))+(COUNTIF('Round 2 - HILLS'!S33,"="&amp;$S$3+1))+(COUNTIF('Round 2 - HILLS'!T33,"="&amp;$T$3+1))</f>
        <v>0</v>
      </c>
      <c r="N85" s="93">
        <f>SUM(COUNTIF('Round 2 - HILLS'!B33,"="&amp;$B$3+2))+(COUNTIF('Round 2 - HILLS'!C33,"="&amp;$C$3+2))+(COUNTIF('Round 2 - HILLS'!D33,"="&amp;$D$3+2))+(COUNTIF('Round 2 - HILLS'!E33,"="&amp;$E$3+2))+(COUNTIF('Round 2 - HILLS'!F33,"="&amp;$F$3+2))+(COUNTIF('Round 2 - HILLS'!G33,"="&amp;$G$3+2))+(COUNTIF('Round 2 - HILLS'!H33,"="&amp;$H$3+2))+(COUNTIF('Round 2 - HILLS'!I33,"="&amp;$I$3+2))+(COUNTIF('Round 2 - HILLS'!J33,"="&amp;$J$3+2))+(COUNTIF('Round 2 - HILLS'!L33,"="&amp;$L$3+2))+(COUNTIF('Round 2 - HILLS'!M33,"="&amp;$M$3+2))+(COUNTIF('Round 2 - HILLS'!N33,"="&amp;$N$3+2))+(COUNTIF('Round 2 - HILLS'!O33,"="&amp;$O$3+2))+(COUNTIF('Round 2 - HILLS'!P33,"="&amp;$P$3+2))+(COUNTIF('Round 2 - HILLS'!Q33,"="&amp;$Q$3+2))+(COUNTIF('Round 2 - HILLS'!R33,"="&amp;$R$3+2))+(COUNTIF('Round 2 - HILLS'!S33,"="&amp;$S$3+2))+(COUNTIF('Round 2 - HILLS'!T33,"="&amp;$T$3+2))</f>
        <v>0</v>
      </c>
      <c r="O85" s="93">
        <f>SUM(COUNTIF('Round 2 - HILLS'!B33,"&gt;"&amp;$B$3+2.1))+(COUNTIF('Round 2 - HILLS'!C33,"&gt;"&amp;$C$3+2.1))+(COUNTIF('Round 2 - HILLS'!D33,"&gt;"&amp;$D$3+2.1))+(COUNTIF('Round 2 - HILLS'!E33,"&gt;"&amp;$E$3+2.1))+(COUNTIF('Round 2 - HILLS'!F33,"&gt;"&amp;$F$3+2.1))+(COUNTIF('Round 2 - HILLS'!G33,"&gt;"&amp;$G$3+2.1))+(COUNTIF('Round 2 - HILLS'!H33,"&gt;"&amp;$H$3+2.1))+(COUNTIF('Round 2 - HILLS'!I33,"&gt;"&amp;$I$3+2.1))+(COUNTIF('Round 2 - HILLS'!J33,"&gt;"&amp;$J$3+2.1))+(COUNTIF('Round 2 - HILLS'!L33,"&gt;"&amp;$L$3+2.1))+(COUNTIF('Round 2 - HILLS'!M33,"&gt;"&amp;$M$3+2.1))+(COUNTIF('Round 2 - HILLS'!N33,"&gt;"&amp;$N$3+2.1))+(COUNTIF('Round 2 - HILLS'!O33,"&gt;"&amp;$O$3+2.1))+(COUNTIF('Round 2 - HILLS'!P33,"&gt;"&amp;$P$3+2.1))+(COUNTIF('Round 2 - HILLS'!Q33,"&gt;"&amp;$Q$3+2.1))+(COUNTIF('Round 2 - HILLS'!R33,"&gt;"&amp;$R$3+2.1))+(COUNTIF('Round 2 - HILLS'!S33,"&gt;"&amp;$S$3+2.1))+(COUNTIF('Round 2 - HILLS'!T33,"&gt;"&amp;$T$3+2.1))</f>
        <v>0</v>
      </c>
      <c r="Q85" s="92"/>
      <c r="R85" s="93"/>
      <c r="S85" s="93"/>
      <c r="T85" s="93"/>
      <c r="U85" s="93"/>
      <c r="V85" s="93"/>
      <c r="X85" s="92">
        <f>SUM(C85,J85,Q85)</f>
        <v>0</v>
      </c>
      <c r="Y85" s="93">
        <f t="shared" ref="Y85:AC89" si="70">SUM(D85,K85,R85)</f>
        <v>0</v>
      </c>
      <c r="Z85" s="93">
        <f t="shared" si="70"/>
        <v>0</v>
      </c>
      <c r="AA85" s="93">
        <f t="shared" si="70"/>
        <v>0</v>
      </c>
      <c r="AB85" s="93">
        <f t="shared" si="70"/>
        <v>0</v>
      </c>
      <c r="AC85" s="93">
        <f>SUM(H85,O85,V85)</f>
        <v>0</v>
      </c>
    </row>
    <row r="86" spans="1:29" x14ac:dyDescent="0.2">
      <c r="A86" s="35" t="str">
        <f>'Players by Team'!S19</f>
        <v>Grace Simonsen</v>
      </c>
      <c r="B86" s="95"/>
      <c r="C86" s="99">
        <f>SUM(COUNTIF('Round 1 - RIVER'!B34,"&lt;"&amp;$B$2-1.9))+(COUNTIF('Round 1 - RIVER'!C34,"&lt;"&amp;$C$2-1.9))+(COUNTIF('Round 1 - RIVER'!D34,"&lt;"&amp;$D$2-1.9))+(COUNTIF('Round 1 - RIVER'!E34,"&lt;"&amp;$E$2-1.9))+(COUNTIF('Round 1 - RIVER'!F34,"&lt;"&amp;$F$2-1.9))+(COUNTIF('Round 1 - RIVER'!G34,"&lt;"&amp;$G$2-1.9))+(COUNTIF('Round 1 - RIVER'!H34,"&lt;"&amp;$H$2-1.9))+(COUNTIF('Round 1 - RIVER'!I34,"&lt;"&amp;$I$2-1.9))+(COUNTIF('Round 1 - RIVER'!J34,"&lt;"&amp;$J$2-1.9))+(COUNTIF('Round 1 - RIVER'!L34,"&lt;"&amp;$L$2-1.9))+(COUNTIF('Round 1 - RIVER'!M34,"&lt;"&amp;$M$2-1.9))+(COUNTIF('Round 1 - RIVER'!N34,"&lt;"&amp;$N$2-1.9))+(COUNTIF('Round 1 - RIVER'!O34,"&lt;"&amp;$O$2-1.9))+(COUNTIF('Round 1 - RIVER'!P34,"&lt;"&amp;$P$2-1.9))+(COUNTIF('Round 1 - RIVER'!Q34,"&lt;"&amp;$Q$2-1.9))+(COUNTIF('Round 1 - RIVER'!R34,"&lt;"&amp;$R$2-1.9))+(COUNTIF('Round 1 - RIVER'!S34,"&lt;"&amp;$S$2-1.9))+(COUNTIF('Round 1 - RIVER'!T34,"&lt;"&amp;$T$2-1.9))</f>
        <v>0</v>
      </c>
      <c r="D86" s="100">
        <f>SUM(COUNTIF('Round 1 - RIVER'!B34,"="&amp;$B$2-1))+(COUNTIF('Round 1 - RIVER'!C34,"="&amp;$C$2-1))+(COUNTIF('Round 1 - RIVER'!D34,"="&amp;$D$2-1))+(COUNTIF('Round 1 - RIVER'!E34,"="&amp;$E$2-1))+(COUNTIF('Round 1 - RIVER'!F34,"="&amp;$F$2-1))+(COUNTIF('Round 1 - RIVER'!G34,"="&amp;$G$2-1))+(COUNTIF('Round 1 - RIVER'!H34,"="&amp;$H$2-1))+(COUNTIF('Round 1 - RIVER'!I34,"="&amp;$I$2-1))+(COUNTIF('Round 1 - RIVER'!J34,"="&amp;$J$2-1))+(COUNTIF('Round 1 - RIVER'!L34,"="&amp;$L$2-1))+(COUNTIF('Round 1 - RIVER'!M34,"="&amp;$M$2-1))+(COUNTIF('Round 1 - RIVER'!N34,"="&amp;$N$2-1))+(COUNTIF('Round 1 - RIVER'!O34,"="&amp;$O$2-1))+(COUNTIF('Round 1 - RIVER'!P34,"="&amp;$P$2-1))+(COUNTIF('Round 1 - RIVER'!Q34,"="&amp;$Q$2-1))+(COUNTIF('Round 1 - RIVER'!R34,"="&amp;$R$2-1))+(COUNTIF('Round 1 - RIVER'!S34,"="&amp;$S$2-1))+(COUNTIF('Round 1 - RIVER'!T34,"="&amp;$T$2-1))</f>
        <v>0</v>
      </c>
      <c r="E86" s="100">
        <f>SUM(COUNTIF('Round 1 - RIVER'!B34,"="&amp;$B$3))+(COUNTIF('Round 1 - RIVER'!C34,"="&amp;$C$3))+(COUNTIF('Round 1 - RIVER'!D34,"="&amp;$D$3))+(COUNTIF('Round 1 - RIVER'!E34,"="&amp;$E$3))+(COUNTIF('Round 1 - RIVER'!F34,"="&amp;$F$3))+(COUNTIF('Round 1 - RIVER'!G34,"="&amp;$G$3))+(COUNTIF('Round 1 - RIVER'!H34,"="&amp;$H$3))+(COUNTIF('Round 1 - RIVER'!I34,"="&amp;$I$3))+(COUNTIF('Round 1 - RIVER'!J34,"="&amp;$J$3))+(COUNTIF('Round 1 - RIVER'!L34,"="&amp;$L$3))+(COUNTIF('Round 1 - RIVER'!M34,"="&amp;$M$3))+(COUNTIF('Round 1 - RIVER'!N34,"="&amp;$N$3))+(COUNTIF('Round 1 - RIVER'!O34,"="&amp;$O$3))+(COUNTIF('Round 1 - RIVER'!P34,"="&amp;$P$3))+(COUNTIF('Round 1 - RIVER'!Q34,"="&amp;$Q$3))+(COUNTIF('Round 1 - RIVER'!R34,"="&amp;$R$3))+(COUNTIF('Round 1 - RIVER'!S34,"="&amp;$S$3))+(COUNTIF('Round 1 - RIVER'!T34,"="&amp;$T$3))</f>
        <v>0</v>
      </c>
      <c r="F86" s="100">
        <f>SUM(COUNTIF('Round 1 - RIVER'!B34,"="&amp;$B$2+1))+(COUNTIF('Round 1 - RIVER'!C34,"="&amp;$C$2+1))+(COUNTIF('Round 1 - RIVER'!D34,"="&amp;$D$2+1))+(COUNTIF('Round 1 - RIVER'!E34,"="&amp;$E$2+1))+(COUNTIF('Round 1 - RIVER'!F34,"="&amp;$F$2+1))+(COUNTIF('Round 1 - RIVER'!G34,"="&amp;$G$2+1))+(COUNTIF('Round 1 - RIVER'!H34,"="&amp;$H$2+1))+(COUNTIF('Round 1 - RIVER'!I34,"="&amp;$I$2+1))+(COUNTIF('Round 1 - RIVER'!J34,"="&amp;$J$2+1))+(COUNTIF('Round 1 - RIVER'!L34,"="&amp;$L$2+1))+(COUNTIF('Round 1 - RIVER'!M34,"="&amp;$M$2+1))+(COUNTIF('Round 1 - RIVER'!N34,"="&amp;$N$2+1))+(COUNTIF('Round 1 - RIVER'!O34,"="&amp;$O$2+1))+(COUNTIF('Round 1 - RIVER'!P34,"="&amp;$P$2+1))+(COUNTIF('Round 1 - RIVER'!Q34,"="&amp;$Q$2+1))+(COUNTIF('Round 1 - RIVER'!R34,"="&amp;$R$2+1))+(COUNTIF('Round 1 - RIVER'!S34,"="&amp;$S$2+1))+(COUNTIF('Round 1 - RIVER'!T34,"="&amp;$T$2+1))</f>
        <v>0</v>
      </c>
      <c r="G86" s="100">
        <f>SUM(COUNTIF('Round 1 - RIVER'!B34,"="&amp;$B$2+2))+(COUNTIF('Round 1 - RIVER'!C34,"="&amp;$C$2+2))+(COUNTIF('Round 1 - RIVER'!D34,"="&amp;$D$2+2))+(COUNTIF('Round 1 - RIVER'!E34,"="&amp;$E$2+2))+(COUNTIF('Round 1 - RIVER'!F34,"="&amp;$F$2+2))+(COUNTIF('Round 1 - RIVER'!G34,"="&amp;$G$2+2))+(COUNTIF('Round 1 - RIVER'!H34,"="&amp;$H$2+2))+(COUNTIF('Round 1 - RIVER'!I34,"="&amp;$I$2+2))+(COUNTIF('Round 1 - RIVER'!J34,"="&amp;$J$2+2))+(COUNTIF('Round 1 - RIVER'!L34,"="&amp;$L$2+2))+(COUNTIF('Round 1 - RIVER'!M34,"="&amp;$M$2+2))+(COUNTIF('Round 1 - RIVER'!N34,"="&amp;$N$2+2))+(COUNTIF('Round 1 - RIVER'!O34,"="&amp;$O$2+2))+(COUNTIF('Round 1 - RIVER'!P34,"="&amp;$P$2+2))+(COUNTIF('Round 1 - RIVER'!Q34,"="&amp;$Q$2+2))+(COUNTIF('Round 1 - RIVER'!R34,"="&amp;$R$2+2))+(COUNTIF('Round 1 - RIVER'!S34,"="&amp;$S$2+2))+(COUNTIF('Round 1 - RIVER'!T34,"="&amp;$T$2+2))</f>
        <v>0</v>
      </c>
      <c r="H86" s="100">
        <f>SUM(COUNTIF('Round 1 - RIVER'!B34,"&gt;"&amp;$B$2+2.1))+(COUNTIF('Round 1 - RIVER'!C34,"&gt;"&amp;$C$2+2.1))+(COUNTIF('Round 1 - RIVER'!D34,"&gt;"&amp;$D$2+2.1))+(COUNTIF('Round 1 - RIVER'!E34,"&gt;"&amp;$E$2+2.1))+(COUNTIF('Round 1 - RIVER'!F34,"&gt;"&amp;$F$2+2.1))+(COUNTIF('Round 1 - RIVER'!G34,"&gt;"&amp;$G$2+2.1))+(COUNTIF('Round 1 - RIVER'!H34,"&gt;"&amp;$H$2+2.1))+(COUNTIF('Round 1 - RIVER'!I34,"&gt;"&amp;$I$2+2.1))+(COUNTIF('Round 1 - RIVER'!J34,"&gt;"&amp;$J$2+2.1))+(COUNTIF('Round 1 - RIVER'!L34,"&gt;"&amp;$L$2+2.1))+(COUNTIF('Round 1 - RIVER'!M34,"&gt;"&amp;$M$2+2.1))+(COUNTIF('Round 1 - RIVER'!N34,"&gt;"&amp;$N$2+2.1))+(COUNTIF('Round 1 - RIVER'!O34,"&gt;"&amp;$O$2+2.1))+(COUNTIF('Round 1 - RIVER'!P34,"&gt;"&amp;$P$2+2.1))+(COUNTIF('Round 1 - RIVER'!Q34,"&gt;"&amp;$Q$2+2.1))+(COUNTIF('Round 1 - RIVER'!R34,"&gt;"&amp;$R$2+2.1))+(COUNTIF('Round 1 - RIVER'!S34,"&gt;"&amp;$S$2+2.1))+(COUNTIF('Round 1 - RIVER'!T34,"&gt;"&amp;$T$2+2.1))</f>
        <v>0</v>
      </c>
      <c r="J86" s="102">
        <f>SUM(COUNTIF('Round 2 - HILLS'!B34,"&lt;"&amp;$B$3-1.9))+(COUNTIF('Round 2 - HILLS'!C34,"&lt;"&amp;$C$3-1.9))+(COUNTIF('Round 2 - HILLS'!D34,"&lt;"&amp;$D$3-1.9))+(COUNTIF('Round 2 - HILLS'!E34,"&lt;"&amp;$E$3-1.9))+(COUNTIF('Round 2 - HILLS'!F34,"&lt;"&amp;$F$3-1.9))+(COUNTIF('Round 2 - HILLS'!G34,"&lt;"&amp;$G$3-1.9))+(COUNTIF('Round 2 - HILLS'!H34,"&lt;"&amp;$H$3-1.9))+(COUNTIF('Round 2 - HILLS'!I34,"&lt;"&amp;$I$3-1.9))+(COUNTIF('Round 2 - HILLS'!J34,"&lt;"&amp;$J$3-1.9))+(COUNTIF('Round 2 - HILLS'!L34,"&lt;"&amp;$L$3-1.9))+(COUNTIF('Round 2 - HILLS'!M34,"&lt;"&amp;$M$3-1.9))+(COUNTIF('Round 2 - HILLS'!N34,"&lt;"&amp;$N$3-1.9))+(COUNTIF('Round 2 - HILLS'!O34,"&lt;"&amp;$O$3-1.9))+(COUNTIF('Round 2 - HILLS'!P34,"&lt;"&amp;$P$3-1.9))+(COUNTIF('Round 2 - HILLS'!Q34,"&lt;"&amp;$Q$3-1.9))+(COUNTIF('Round 2 - HILLS'!R34,"&lt;"&amp;$R$3-1.9))+(COUNTIF('Round 2 - HILLS'!S34,"&lt;"&amp;$S$3-1.9))+(COUNTIF('Round 2 - HILLS'!T34,"&lt;"&amp;$T$3-1.9))</f>
        <v>0</v>
      </c>
      <c r="K86" s="100">
        <f>SUM(COUNTIF('Round 2 - HILLS'!B34,"="&amp;$B$3-1))+(COUNTIF('Round 2 - HILLS'!C34,"="&amp;$C$3-1))+(COUNTIF('Round 2 - HILLS'!D34,"="&amp;$D$3-1))+(COUNTIF('Round 2 - HILLS'!E34,"="&amp;$E$3-1))+(COUNTIF('Round 2 - HILLS'!F34,"="&amp;$F$3-1))+(COUNTIF('Round 2 - HILLS'!G34,"="&amp;$G$3-1))+(COUNTIF('Round 2 - HILLS'!H34,"="&amp;$H$3-1))+(COUNTIF('Round 2 - HILLS'!I34,"="&amp;$I$3-1))+(COUNTIF('Round 2 - HILLS'!J34,"="&amp;$J$3-1))+(COUNTIF('Round 2 - HILLS'!L34,"="&amp;$L$3-1))+(COUNTIF('Round 2 - HILLS'!M34,"="&amp;$M$3-1))+(COUNTIF('Round 2 - HILLS'!N34,"="&amp;$N$3-1))+(COUNTIF('Round 2 - HILLS'!O34,"="&amp;$O$3-1))+(COUNTIF('Round 2 - HILLS'!P34,"="&amp;$P$3-1))+(COUNTIF('Round 2 - HILLS'!Q34,"="&amp;$Q$3-1))+(COUNTIF('Round 2 - HILLS'!R34,"="&amp;$R$3-1))+(COUNTIF('Round 2 - HILLS'!S34,"="&amp;$S$3-1))+(COUNTIF('Round 2 - HILLS'!T34,"="&amp;$T$3-1))</f>
        <v>0</v>
      </c>
      <c r="L86" s="100">
        <f>SUM(COUNTIF('Round 2 - HILLS'!B34,"="&amp;$B$3))+(COUNTIF('Round 2 - HILLS'!C34,"="&amp;$C$3))+(COUNTIF('Round 2 - HILLS'!D34,"="&amp;$D$3))+(COUNTIF('Round 2 - HILLS'!E34,"="&amp;$E$3))+(COUNTIF('Round 2 - HILLS'!F34,"="&amp;$F$3))+(COUNTIF('Round 2 - HILLS'!G34,"="&amp;$G$3))+(COUNTIF('Round 2 - HILLS'!H34,"="&amp;$H$3))+(COUNTIF('Round 2 - HILLS'!I34,"="&amp;$I$3))+(COUNTIF('Round 2 - HILLS'!J34,"="&amp;$J$3))+(COUNTIF('Round 2 - HILLS'!L34,"="&amp;$L$3))+(COUNTIF('Round 2 - HILLS'!M34,"="&amp;$M$3))+(COUNTIF('Round 2 - HILLS'!N34,"="&amp;$N$3))+(COUNTIF('Round 2 - HILLS'!O34,"="&amp;$O$3))+(COUNTIF('Round 2 - HILLS'!P34,"="&amp;$P$3))+(COUNTIF('Round 2 - HILLS'!Q34,"="&amp;$Q$3))+(COUNTIF('Round 2 - HILLS'!R34,"="&amp;$R$3))+(COUNTIF('Round 2 - HILLS'!S34,"="&amp;$S$3))+(COUNTIF('Round 2 - HILLS'!T34,"="&amp;$T$3))</f>
        <v>0</v>
      </c>
      <c r="M86" s="100">
        <f>SUM(COUNTIF('Round 2 - HILLS'!B34,"="&amp;$B$3+1))+(COUNTIF('Round 2 - HILLS'!C34,"="&amp;$C$3+1))+(COUNTIF('Round 2 - HILLS'!D34,"="&amp;$D$3+1))+(COUNTIF('Round 2 - HILLS'!E34,"="&amp;$E$3+1))+(COUNTIF('Round 2 - HILLS'!F34,"="&amp;$F$3+1))+(COUNTIF('Round 2 - HILLS'!G34,"="&amp;$G$3+1))+(COUNTIF('Round 2 - HILLS'!H34,"="&amp;$H$3+1))+(COUNTIF('Round 2 - HILLS'!I34,"="&amp;$I$3+1))+(COUNTIF('Round 2 - HILLS'!J34,"="&amp;$J$3+1))+(COUNTIF('Round 2 - HILLS'!L34,"="&amp;$L$3+1))+(COUNTIF('Round 2 - HILLS'!M34,"="&amp;$M$3+1))+(COUNTIF('Round 2 - HILLS'!N34,"="&amp;$N$3+1))+(COUNTIF('Round 2 - HILLS'!O34,"="&amp;$O$3+1))+(COUNTIF('Round 2 - HILLS'!P34,"="&amp;$P$3+1))+(COUNTIF('Round 2 - HILLS'!Q34,"="&amp;$Q$3+1))+(COUNTIF('Round 2 - HILLS'!R34,"="&amp;$R$3+1))+(COUNTIF('Round 2 - HILLS'!S34,"="&amp;$S$3+1))+(COUNTIF('Round 2 - HILLS'!T34,"="&amp;$T$3+1))</f>
        <v>0</v>
      </c>
      <c r="N86" s="100">
        <f>SUM(COUNTIF('Round 2 - HILLS'!B34,"="&amp;$B$3+2))+(COUNTIF('Round 2 - HILLS'!C34,"="&amp;$C$3+2))+(COUNTIF('Round 2 - HILLS'!D34,"="&amp;$D$3+2))+(COUNTIF('Round 2 - HILLS'!E34,"="&amp;$E$3+2))+(COUNTIF('Round 2 - HILLS'!F34,"="&amp;$F$3+2))+(COUNTIF('Round 2 - HILLS'!G34,"="&amp;$G$3+2))+(COUNTIF('Round 2 - HILLS'!H34,"="&amp;$H$3+2))+(COUNTIF('Round 2 - HILLS'!I34,"="&amp;$I$3+2))+(COUNTIF('Round 2 - HILLS'!J34,"="&amp;$J$3+2))+(COUNTIF('Round 2 - HILLS'!L34,"="&amp;$L$3+2))+(COUNTIF('Round 2 - HILLS'!M34,"="&amp;$M$3+2))+(COUNTIF('Round 2 - HILLS'!N34,"="&amp;$N$3+2))+(COUNTIF('Round 2 - HILLS'!O34,"="&amp;$O$3+2))+(COUNTIF('Round 2 - HILLS'!P34,"="&amp;$P$3+2))+(COUNTIF('Round 2 - HILLS'!Q34,"="&amp;$Q$3+2))+(COUNTIF('Round 2 - HILLS'!R34,"="&amp;$R$3+2))+(COUNTIF('Round 2 - HILLS'!S34,"="&amp;$S$3+2))+(COUNTIF('Round 2 - HILLS'!T34,"="&amp;$T$3+2))</f>
        <v>0</v>
      </c>
      <c r="O86" s="100">
        <f>SUM(COUNTIF('Round 2 - HILLS'!B34,"&gt;"&amp;$B$3+2.1))+(COUNTIF('Round 2 - HILLS'!C34,"&gt;"&amp;$C$3+2.1))+(COUNTIF('Round 2 - HILLS'!D34,"&gt;"&amp;$D$3+2.1))+(COUNTIF('Round 2 - HILLS'!E34,"&gt;"&amp;$E$3+2.1))+(COUNTIF('Round 2 - HILLS'!F34,"&gt;"&amp;$F$3+2.1))+(COUNTIF('Round 2 - HILLS'!G34,"&gt;"&amp;$G$3+2.1))+(COUNTIF('Round 2 - HILLS'!H34,"&gt;"&amp;$H$3+2.1))+(COUNTIF('Round 2 - HILLS'!I34,"&gt;"&amp;$I$3+2.1))+(COUNTIF('Round 2 - HILLS'!J34,"&gt;"&amp;$J$3+2.1))+(COUNTIF('Round 2 - HILLS'!L34,"&gt;"&amp;$L$3+2.1))+(COUNTIF('Round 2 - HILLS'!M34,"&gt;"&amp;$M$3+2.1))+(COUNTIF('Round 2 - HILLS'!N34,"&gt;"&amp;$N$3+2.1))+(COUNTIF('Round 2 - HILLS'!O34,"&gt;"&amp;$O$3+2.1))+(COUNTIF('Round 2 - HILLS'!P34,"&gt;"&amp;$P$3+2.1))+(COUNTIF('Round 2 - HILLS'!Q34,"&gt;"&amp;$Q$3+2.1))+(COUNTIF('Round 2 - HILLS'!R34,"&gt;"&amp;$R$3+2.1))+(COUNTIF('Round 2 - HILLS'!S34,"&gt;"&amp;$S$3+2.1))+(COUNTIF('Round 2 - HILLS'!T34,"&gt;"&amp;$T$3+2.1))</f>
        <v>0</v>
      </c>
      <c r="Q86" s="94"/>
      <c r="R86" s="94"/>
      <c r="S86" s="94"/>
      <c r="T86" s="94"/>
      <c r="U86" s="94"/>
      <c r="V86" s="94"/>
      <c r="X86" s="99">
        <f t="shared" ref="X86:X89" si="71">SUM(C86,J86,Q86)</f>
        <v>0</v>
      </c>
      <c r="Y86" s="100">
        <f t="shared" si="70"/>
        <v>0</v>
      </c>
      <c r="Z86" s="100">
        <f t="shared" si="70"/>
        <v>0</v>
      </c>
      <c r="AA86" s="100">
        <f t="shared" si="70"/>
        <v>0</v>
      </c>
      <c r="AB86" s="100">
        <f t="shared" si="70"/>
        <v>0</v>
      </c>
      <c r="AC86" s="100">
        <f t="shared" si="70"/>
        <v>0</v>
      </c>
    </row>
    <row r="87" spans="1:29" x14ac:dyDescent="0.2">
      <c r="A87" s="35" t="str">
        <f>'Players by Team'!S20</f>
        <v>Layla Horton</v>
      </c>
      <c r="B87" s="95"/>
      <c r="C87" s="92">
        <f>SUM(COUNTIF('Round 1 - RIVER'!B35,"&lt;"&amp;$B$2-1.9))+(COUNTIF('Round 1 - RIVER'!C35,"&lt;"&amp;$C$2-1.9))+(COUNTIF('Round 1 - RIVER'!D35,"&lt;"&amp;$D$2-1.9))+(COUNTIF('Round 1 - RIVER'!E35,"&lt;"&amp;$E$2-1.9))+(COUNTIF('Round 1 - RIVER'!F35,"&lt;"&amp;$F$2-1.9))+(COUNTIF('Round 1 - RIVER'!G35,"&lt;"&amp;$G$2-1.9))+(COUNTIF('Round 1 - RIVER'!H35,"&lt;"&amp;$H$2-1.9))+(COUNTIF('Round 1 - RIVER'!I35,"&lt;"&amp;$I$2-1.9))+(COUNTIF('Round 1 - RIVER'!J35,"&lt;"&amp;$J$2-1.9))+(COUNTIF('Round 1 - RIVER'!L35,"&lt;"&amp;$L$2-1.9))+(COUNTIF('Round 1 - RIVER'!M35,"&lt;"&amp;$M$2-1.9))+(COUNTIF('Round 1 - RIVER'!N35,"&lt;"&amp;$N$2-1.9))+(COUNTIF('Round 1 - RIVER'!O35,"&lt;"&amp;$O$2-1.9))+(COUNTIF('Round 1 - RIVER'!P35,"&lt;"&amp;$P$2-1.9))+(COUNTIF('Round 1 - RIVER'!Q35,"&lt;"&amp;$Q$2-1.9))+(COUNTIF('Round 1 - RIVER'!R35,"&lt;"&amp;$R$2-1.9))+(COUNTIF('Round 1 - RIVER'!S35,"&lt;"&amp;$S$2-1.9))+(COUNTIF('Round 1 - RIVER'!T35,"&lt;"&amp;$T$2-1.9))</f>
        <v>0</v>
      </c>
      <c r="D87" s="93">
        <f>SUM(COUNTIF('Round 1 - RIVER'!B35,"="&amp;$B$2-1))+(COUNTIF('Round 1 - RIVER'!C35,"="&amp;$C$2-1))+(COUNTIF('Round 1 - RIVER'!D35,"="&amp;$D$2-1))+(COUNTIF('Round 1 - RIVER'!E35,"="&amp;$E$2-1))+(COUNTIF('Round 1 - RIVER'!F35,"="&amp;$F$2-1))+(COUNTIF('Round 1 - RIVER'!G35,"="&amp;$G$2-1))+(COUNTIF('Round 1 - RIVER'!H35,"="&amp;$H$2-1))+(COUNTIF('Round 1 - RIVER'!I35,"="&amp;$I$2-1))+(COUNTIF('Round 1 - RIVER'!J35,"="&amp;$J$2-1))+(COUNTIF('Round 1 - RIVER'!L35,"="&amp;$L$2-1))+(COUNTIF('Round 1 - RIVER'!M35,"="&amp;$M$2-1))+(COUNTIF('Round 1 - RIVER'!N35,"="&amp;$N$2-1))+(COUNTIF('Round 1 - RIVER'!O35,"="&amp;$O$2-1))+(COUNTIF('Round 1 - RIVER'!P35,"="&amp;$P$2-1))+(COUNTIF('Round 1 - RIVER'!Q35,"="&amp;$Q$2-1))+(COUNTIF('Round 1 - RIVER'!R35,"="&amp;$R$2-1))+(COUNTIF('Round 1 - RIVER'!S35,"="&amp;$S$2-1))+(COUNTIF('Round 1 - RIVER'!T35,"="&amp;$T$2-1))</f>
        <v>0</v>
      </c>
      <c r="E87" s="93">
        <f>SUM(COUNTIF('Round 1 - RIVER'!B35,"="&amp;$B$3))+(COUNTIF('Round 1 - RIVER'!C35,"="&amp;$C$3))+(COUNTIF('Round 1 - RIVER'!D35,"="&amp;$D$3))+(COUNTIF('Round 1 - RIVER'!E35,"="&amp;$E$3))+(COUNTIF('Round 1 - RIVER'!F35,"="&amp;$F$3))+(COUNTIF('Round 1 - RIVER'!G35,"="&amp;$G$3))+(COUNTIF('Round 1 - RIVER'!H35,"="&amp;$H$3))+(COUNTIF('Round 1 - RIVER'!I35,"="&amp;$I$3))+(COUNTIF('Round 1 - RIVER'!J35,"="&amp;$J$3))+(COUNTIF('Round 1 - RIVER'!L35,"="&amp;$L$3))+(COUNTIF('Round 1 - RIVER'!M35,"="&amp;$M$3))+(COUNTIF('Round 1 - RIVER'!N35,"="&amp;$N$3))+(COUNTIF('Round 1 - RIVER'!O35,"="&amp;$O$3))+(COUNTIF('Round 1 - RIVER'!P35,"="&amp;$P$3))+(COUNTIF('Round 1 - RIVER'!Q35,"="&amp;$Q$3))+(COUNTIF('Round 1 - RIVER'!R35,"="&amp;$R$3))+(COUNTIF('Round 1 - RIVER'!S35,"="&amp;$S$3))+(COUNTIF('Round 1 - RIVER'!T35,"="&amp;$T$3))</f>
        <v>0</v>
      </c>
      <c r="F87" s="93">
        <f>SUM(COUNTIF('Round 1 - RIVER'!B35,"="&amp;$B$2+1))+(COUNTIF('Round 1 - RIVER'!C35,"="&amp;$C$2+1))+(COUNTIF('Round 1 - RIVER'!D35,"="&amp;$D$2+1))+(COUNTIF('Round 1 - RIVER'!E35,"="&amp;$E$2+1))+(COUNTIF('Round 1 - RIVER'!F35,"="&amp;$F$2+1))+(COUNTIF('Round 1 - RIVER'!G35,"="&amp;$G$2+1))+(COUNTIF('Round 1 - RIVER'!H35,"="&amp;$H$2+1))+(COUNTIF('Round 1 - RIVER'!I35,"="&amp;$I$2+1))+(COUNTIF('Round 1 - RIVER'!J35,"="&amp;$J$2+1))+(COUNTIF('Round 1 - RIVER'!L35,"="&amp;$L$2+1))+(COUNTIF('Round 1 - RIVER'!M35,"="&amp;$M$2+1))+(COUNTIF('Round 1 - RIVER'!N35,"="&amp;$N$2+1))+(COUNTIF('Round 1 - RIVER'!O35,"="&amp;$O$2+1))+(COUNTIF('Round 1 - RIVER'!P35,"="&amp;$P$2+1))+(COUNTIF('Round 1 - RIVER'!Q35,"="&amp;$Q$2+1))+(COUNTIF('Round 1 - RIVER'!R35,"="&amp;$R$2+1))+(COUNTIF('Round 1 - RIVER'!S35,"="&amp;$S$2+1))+(COUNTIF('Round 1 - RIVER'!T35,"="&amp;$T$2+1))</f>
        <v>0</v>
      </c>
      <c r="G87" s="93">
        <f>SUM(COUNTIF('Round 1 - RIVER'!B35,"="&amp;$B$2+2))+(COUNTIF('Round 1 - RIVER'!C35,"="&amp;$C$2+2))+(COUNTIF('Round 1 - RIVER'!D35,"="&amp;$D$2+2))+(COUNTIF('Round 1 - RIVER'!E35,"="&amp;$E$2+2))+(COUNTIF('Round 1 - RIVER'!F35,"="&amp;$F$2+2))+(COUNTIF('Round 1 - RIVER'!G35,"="&amp;$G$2+2))+(COUNTIF('Round 1 - RIVER'!H35,"="&amp;$H$2+2))+(COUNTIF('Round 1 - RIVER'!I35,"="&amp;$I$2+2))+(COUNTIF('Round 1 - RIVER'!J35,"="&amp;$J$2+2))+(COUNTIF('Round 1 - RIVER'!L35,"="&amp;$L$2+2))+(COUNTIF('Round 1 - RIVER'!M35,"="&amp;$M$2+2))+(COUNTIF('Round 1 - RIVER'!N35,"="&amp;$N$2+2))+(COUNTIF('Round 1 - RIVER'!O35,"="&amp;$O$2+2))+(COUNTIF('Round 1 - RIVER'!P35,"="&amp;$P$2+2))+(COUNTIF('Round 1 - RIVER'!Q35,"="&amp;$Q$2+2))+(COUNTIF('Round 1 - RIVER'!R35,"="&amp;$R$2+2))+(COUNTIF('Round 1 - RIVER'!S35,"="&amp;$S$2+2))+(COUNTIF('Round 1 - RIVER'!T35,"="&amp;$T$2+2))</f>
        <v>0</v>
      </c>
      <c r="H87" s="93">
        <f>SUM(COUNTIF('Round 1 - RIVER'!B35,"&gt;"&amp;$B$2+2.1))+(COUNTIF('Round 1 - RIVER'!C35,"&gt;"&amp;$C$2+2.1))+(COUNTIF('Round 1 - RIVER'!D35,"&gt;"&amp;$D$2+2.1))+(COUNTIF('Round 1 - RIVER'!E35,"&gt;"&amp;$E$2+2.1))+(COUNTIF('Round 1 - RIVER'!F35,"&gt;"&amp;$F$2+2.1))+(COUNTIF('Round 1 - RIVER'!G35,"&gt;"&amp;$G$2+2.1))+(COUNTIF('Round 1 - RIVER'!H35,"&gt;"&amp;$H$2+2.1))+(COUNTIF('Round 1 - RIVER'!I35,"&gt;"&amp;$I$2+2.1))+(COUNTIF('Round 1 - RIVER'!J35,"&gt;"&amp;$J$2+2.1))+(COUNTIF('Round 1 - RIVER'!L35,"&gt;"&amp;$L$2+2.1))+(COUNTIF('Round 1 - RIVER'!M35,"&gt;"&amp;$M$2+2.1))+(COUNTIF('Round 1 - RIVER'!N35,"&gt;"&amp;$N$2+2.1))+(COUNTIF('Round 1 - RIVER'!O35,"&gt;"&amp;$O$2+2.1))+(COUNTIF('Round 1 - RIVER'!P35,"&gt;"&amp;$P$2+2.1))+(COUNTIF('Round 1 - RIVER'!Q35,"&gt;"&amp;$Q$2+2.1))+(COUNTIF('Round 1 - RIVER'!R35,"&gt;"&amp;$R$2+2.1))+(COUNTIF('Round 1 - RIVER'!S35,"&gt;"&amp;$S$2+2.1))+(COUNTIF('Round 1 - RIVER'!T35,"&gt;"&amp;$T$2+2.1))</f>
        <v>0</v>
      </c>
      <c r="J87" s="101">
        <f>SUM(COUNTIF('Round 2 - HILLS'!B35,"&lt;"&amp;$B$3-1.9))+(COUNTIF('Round 2 - HILLS'!C35,"&lt;"&amp;$C$3-1.9))+(COUNTIF('Round 2 - HILLS'!D35,"&lt;"&amp;$D$3-1.9))+(COUNTIF('Round 2 - HILLS'!E35,"&lt;"&amp;$E$3-1.9))+(COUNTIF('Round 2 - HILLS'!F35,"&lt;"&amp;$F$3-1.9))+(COUNTIF('Round 2 - HILLS'!G35,"&lt;"&amp;$G$3-1.9))+(COUNTIF('Round 2 - HILLS'!H35,"&lt;"&amp;$H$3-1.9))+(COUNTIF('Round 2 - HILLS'!I35,"&lt;"&amp;$I$3-1.9))+(COUNTIF('Round 2 - HILLS'!J35,"&lt;"&amp;$J$3-1.9))+(COUNTIF('Round 2 - HILLS'!L35,"&lt;"&amp;$L$3-1.9))+(COUNTIF('Round 2 - HILLS'!M35,"&lt;"&amp;$M$3-1.9))+(COUNTIF('Round 2 - HILLS'!N35,"&lt;"&amp;$N$3-1.9))+(COUNTIF('Round 2 - HILLS'!O35,"&lt;"&amp;$O$3-1.9))+(COUNTIF('Round 2 - HILLS'!P35,"&lt;"&amp;$P$3-1.9))+(COUNTIF('Round 2 - HILLS'!Q35,"&lt;"&amp;$Q$3-1.9))+(COUNTIF('Round 2 - HILLS'!R35,"&lt;"&amp;$R$3-1.9))+(COUNTIF('Round 2 - HILLS'!S35,"&lt;"&amp;$S$3-1.9))+(COUNTIF('Round 2 - HILLS'!T35,"&lt;"&amp;$T$3-1.9))</f>
        <v>0</v>
      </c>
      <c r="K87" s="93">
        <f>SUM(COUNTIF('Round 2 - HILLS'!B35,"="&amp;$B$3-1))+(COUNTIF('Round 2 - HILLS'!C35,"="&amp;$C$3-1))+(COUNTIF('Round 2 - HILLS'!D35,"="&amp;$D$3-1))+(COUNTIF('Round 2 - HILLS'!E35,"="&amp;$E$3-1))+(COUNTIF('Round 2 - HILLS'!F35,"="&amp;$F$3-1))+(COUNTIF('Round 2 - HILLS'!G35,"="&amp;$G$3-1))+(COUNTIF('Round 2 - HILLS'!H35,"="&amp;$H$3-1))+(COUNTIF('Round 2 - HILLS'!I35,"="&amp;$I$3-1))+(COUNTIF('Round 2 - HILLS'!J35,"="&amp;$J$3-1))+(COUNTIF('Round 2 - HILLS'!L35,"="&amp;$L$3-1))+(COUNTIF('Round 2 - HILLS'!M35,"="&amp;$M$3-1))+(COUNTIF('Round 2 - HILLS'!N35,"="&amp;$N$3-1))+(COUNTIF('Round 2 - HILLS'!O35,"="&amp;$O$3-1))+(COUNTIF('Round 2 - HILLS'!P35,"="&amp;$P$3-1))+(COUNTIF('Round 2 - HILLS'!Q35,"="&amp;$Q$3-1))+(COUNTIF('Round 2 - HILLS'!R35,"="&amp;$R$3-1))+(COUNTIF('Round 2 - HILLS'!S35,"="&amp;$S$3-1))+(COUNTIF('Round 2 - HILLS'!T35,"="&amp;$T$3-1))</f>
        <v>0</v>
      </c>
      <c r="L87" s="93">
        <f>SUM(COUNTIF('Round 2 - HILLS'!B35,"="&amp;$B$3))+(COUNTIF('Round 2 - HILLS'!C35,"="&amp;$C$3))+(COUNTIF('Round 2 - HILLS'!D35,"="&amp;$D$3))+(COUNTIF('Round 2 - HILLS'!E35,"="&amp;$E$3))+(COUNTIF('Round 2 - HILLS'!F35,"="&amp;$F$3))+(COUNTIF('Round 2 - HILLS'!G35,"="&amp;$G$3))+(COUNTIF('Round 2 - HILLS'!H35,"="&amp;$H$3))+(COUNTIF('Round 2 - HILLS'!I35,"="&amp;$I$3))+(COUNTIF('Round 2 - HILLS'!J35,"="&amp;$J$3))+(COUNTIF('Round 2 - HILLS'!L35,"="&amp;$L$3))+(COUNTIF('Round 2 - HILLS'!M35,"="&amp;$M$3))+(COUNTIF('Round 2 - HILLS'!N35,"="&amp;$N$3))+(COUNTIF('Round 2 - HILLS'!O35,"="&amp;$O$3))+(COUNTIF('Round 2 - HILLS'!P35,"="&amp;$P$3))+(COUNTIF('Round 2 - HILLS'!Q35,"="&amp;$Q$3))+(COUNTIF('Round 2 - HILLS'!R35,"="&amp;$R$3))+(COUNTIF('Round 2 - HILLS'!S35,"="&amp;$S$3))+(COUNTIF('Round 2 - HILLS'!T35,"="&amp;$T$3))</f>
        <v>0</v>
      </c>
      <c r="M87" s="93">
        <f>SUM(COUNTIF('Round 2 - HILLS'!B35,"="&amp;$B$3+1))+(COUNTIF('Round 2 - HILLS'!C35,"="&amp;$C$3+1))+(COUNTIF('Round 2 - HILLS'!D35,"="&amp;$D$3+1))+(COUNTIF('Round 2 - HILLS'!E35,"="&amp;$E$3+1))+(COUNTIF('Round 2 - HILLS'!F35,"="&amp;$F$3+1))+(COUNTIF('Round 2 - HILLS'!G35,"="&amp;$G$3+1))+(COUNTIF('Round 2 - HILLS'!H35,"="&amp;$H$3+1))+(COUNTIF('Round 2 - HILLS'!I35,"="&amp;$I$3+1))+(COUNTIF('Round 2 - HILLS'!J35,"="&amp;$J$3+1))+(COUNTIF('Round 2 - HILLS'!L35,"="&amp;$L$3+1))+(COUNTIF('Round 2 - HILLS'!M35,"="&amp;$M$3+1))+(COUNTIF('Round 2 - HILLS'!N35,"="&amp;$N$3+1))+(COUNTIF('Round 2 - HILLS'!O35,"="&amp;$O$3+1))+(COUNTIF('Round 2 - HILLS'!P35,"="&amp;$P$3+1))+(COUNTIF('Round 2 - HILLS'!Q35,"="&amp;$Q$3+1))+(COUNTIF('Round 2 - HILLS'!R35,"="&amp;$R$3+1))+(COUNTIF('Round 2 - HILLS'!S35,"="&amp;$S$3+1))+(COUNTIF('Round 2 - HILLS'!T35,"="&amp;$T$3+1))</f>
        <v>0</v>
      </c>
      <c r="N87" s="93">
        <f>SUM(COUNTIF('Round 2 - HILLS'!B35,"="&amp;$B$3+2))+(COUNTIF('Round 2 - HILLS'!C35,"="&amp;$C$3+2))+(COUNTIF('Round 2 - HILLS'!D35,"="&amp;$D$3+2))+(COUNTIF('Round 2 - HILLS'!E35,"="&amp;$E$3+2))+(COUNTIF('Round 2 - HILLS'!F35,"="&amp;$F$3+2))+(COUNTIF('Round 2 - HILLS'!G35,"="&amp;$G$3+2))+(COUNTIF('Round 2 - HILLS'!H35,"="&amp;$H$3+2))+(COUNTIF('Round 2 - HILLS'!I35,"="&amp;$I$3+2))+(COUNTIF('Round 2 - HILLS'!J35,"="&amp;$J$3+2))+(COUNTIF('Round 2 - HILLS'!L35,"="&amp;$L$3+2))+(COUNTIF('Round 2 - HILLS'!M35,"="&amp;$M$3+2))+(COUNTIF('Round 2 - HILLS'!N35,"="&amp;$N$3+2))+(COUNTIF('Round 2 - HILLS'!O35,"="&amp;$O$3+2))+(COUNTIF('Round 2 - HILLS'!P35,"="&amp;$P$3+2))+(COUNTIF('Round 2 - HILLS'!Q35,"="&amp;$Q$3+2))+(COUNTIF('Round 2 - HILLS'!R35,"="&amp;$R$3+2))+(COUNTIF('Round 2 - HILLS'!S35,"="&amp;$S$3+2))+(COUNTIF('Round 2 - HILLS'!T35,"="&amp;$T$3+2))</f>
        <v>0</v>
      </c>
      <c r="O87" s="93">
        <f>SUM(COUNTIF('Round 2 - HILLS'!B35,"&gt;"&amp;$B$3+2.1))+(COUNTIF('Round 2 - HILLS'!C35,"&gt;"&amp;$C$3+2.1))+(COUNTIF('Round 2 - HILLS'!D35,"&gt;"&amp;$D$3+2.1))+(COUNTIF('Round 2 - HILLS'!E35,"&gt;"&amp;$E$3+2.1))+(COUNTIF('Round 2 - HILLS'!F35,"&gt;"&amp;$F$3+2.1))+(COUNTIF('Round 2 - HILLS'!G35,"&gt;"&amp;$G$3+2.1))+(COUNTIF('Round 2 - HILLS'!H35,"&gt;"&amp;$H$3+2.1))+(COUNTIF('Round 2 - HILLS'!I35,"&gt;"&amp;$I$3+2.1))+(COUNTIF('Round 2 - HILLS'!J35,"&gt;"&amp;$J$3+2.1))+(COUNTIF('Round 2 - HILLS'!L35,"&gt;"&amp;$L$3+2.1))+(COUNTIF('Round 2 - HILLS'!M35,"&gt;"&amp;$M$3+2.1))+(COUNTIF('Round 2 - HILLS'!N35,"&gt;"&amp;$N$3+2.1))+(COUNTIF('Round 2 - HILLS'!O35,"&gt;"&amp;$O$3+2.1))+(COUNTIF('Round 2 - HILLS'!P35,"&gt;"&amp;$P$3+2.1))+(COUNTIF('Round 2 - HILLS'!Q35,"&gt;"&amp;$Q$3+2.1))+(COUNTIF('Round 2 - HILLS'!R35,"&gt;"&amp;$R$3+2.1))+(COUNTIF('Round 2 - HILLS'!S35,"&gt;"&amp;$S$3+2.1))+(COUNTIF('Round 2 - HILLS'!T35,"&gt;"&amp;$T$3+2.1))</f>
        <v>0</v>
      </c>
      <c r="Q87" s="92"/>
      <c r="R87" s="93"/>
      <c r="S87" s="93"/>
      <c r="T87" s="93"/>
      <c r="U87" s="93"/>
      <c r="V87" s="93"/>
      <c r="X87" s="92">
        <f t="shared" si="71"/>
        <v>0</v>
      </c>
      <c r="Y87" s="93">
        <f t="shared" si="70"/>
        <v>0</v>
      </c>
      <c r="Z87" s="93">
        <f t="shared" si="70"/>
        <v>0</v>
      </c>
      <c r="AA87" s="93">
        <f t="shared" si="70"/>
        <v>0</v>
      </c>
      <c r="AB87" s="93">
        <f t="shared" si="70"/>
        <v>0</v>
      </c>
      <c r="AC87" s="93">
        <f t="shared" si="70"/>
        <v>0</v>
      </c>
    </row>
    <row r="88" spans="1:29" x14ac:dyDescent="0.2">
      <c r="A88" s="35" t="str">
        <f>'Players by Team'!S21</f>
        <v>Avery Nguyen</v>
      </c>
      <c r="B88" s="95"/>
      <c r="C88" s="99">
        <f>SUM(COUNTIF('Round 1 - RIVER'!B36,"&lt;"&amp;$B$2-1.9))+(COUNTIF('Round 1 - RIVER'!C36,"&lt;"&amp;$C$2-1.9))+(COUNTIF('Round 1 - RIVER'!D36,"&lt;"&amp;$D$2-1.9))+(COUNTIF('Round 1 - RIVER'!E36,"&lt;"&amp;$E$2-1.9))+(COUNTIF('Round 1 - RIVER'!F36,"&lt;"&amp;$F$2-1.9))+(COUNTIF('Round 1 - RIVER'!G36,"&lt;"&amp;$G$2-1.9))+(COUNTIF('Round 1 - RIVER'!H36,"&lt;"&amp;$H$2-1.9))+(COUNTIF('Round 1 - RIVER'!I36,"&lt;"&amp;$I$2-1.9))+(COUNTIF('Round 1 - RIVER'!J36,"&lt;"&amp;$J$2-1.9))+(COUNTIF('Round 1 - RIVER'!L36,"&lt;"&amp;$L$2-1.9))+(COUNTIF('Round 1 - RIVER'!M36,"&lt;"&amp;$M$2-1.9))+(COUNTIF('Round 1 - RIVER'!N36,"&lt;"&amp;$N$2-1.9))+(COUNTIF('Round 1 - RIVER'!O36,"&lt;"&amp;$O$2-1.9))+(COUNTIF('Round 1 - RIVER'!P36,"&lt;"&amp;$P$2-1.9))+(COUNTIF('Round 1 - RIVER'!Q36,"&lt;"&amp;$Q$2-1.9))+(COUNTIF('Round 1 - RIVER'!R36,"&lt;"&amp;$R$2-1.9))+(COUNTIF('Round 1 - RIVER'!S36,"&lt;"&amp;$S$2-1.9))+(COUNTIF('Round 1 - RIVER'!T36,"&lt;"&amp;$T$2-1.9))</f>
        <v>0</v>
      </c>
      <c r="D88" s="100">
        <f>SUM(COUNTIF('Round 1 - RIVER'!B36,"="&amp;$B$2-1))+(COUNTIF('Round 1 - RIVER'!C36,"="&amp;$C$2-1))+(COUNTIF('Round 1 - RIVER'!D36,"="&amp;$D$2-1))+(COUNTIF('Round 1 - RIVER'!E36,"="&amp;$E$2-1))+(COUNTIF('Round 1 - RIVER'!F36,"="&amp;$F$2-1))+(COUNTIF('Round 1 - RIVER'!G36,"="&amp;$G$2-1))+(COUNTIF('Round 1 - RIVER'!H36,"="&amp;$H$2-1))+(COUNTIF('Round 1 - RIVER'!I36,"="&amp;$I$2-1))+(COUNTIF('Round 1 - RIVER'!J36,"="&amp;$J$2-1))+(COUNTIF('Round 1 - RIVER'!L36,"="&amp;$L$2-1))+(COUNTIF('Round 1 - RIVER'!M36,"="&amp;$M$2-1))+(COUNTIF('Round 1 - RIVER'!N36,"="&amp;$N$2-1))+(COUNTIF('Round 1 - RIVER'!O36,"="&amp;$O$2-1))+(COUNTIF('Round 1 - RIVER'!P36,"="&amp;$P$2-1))+(COUNTIF('Round 1 - RIVER'!Q36,"="&amp;$Q$2-1))+(COUNTIF('Round 1 - RIVER'!R36,"="&amp;$R$2-1))+(COUNTIF('Round 1 - RIVER'!S36,"="&amp;$S$2-1))+(COUNTIF('Round 1 - RIVER'!T36,"="&amp;$T$2-1))</f>
        <v>0</v>
      </c>
      <c r="E88" s="100">
        <f>SUM(COUNTIF('Round 1 - RIVER'!B36,"="&amp;$B$3))+(COUNTIF('Round 1 - RIVER'!C36,"="&amp;$C$3))+(COUNTIF('Round 1 - RIVER'!D36,"="&amp;$D$3))+(COUNTIF('Round 1 - RIVER'!E36,"="&amp;$E$3))+(COUNTIF('Round 1 - RIVER'!F36,"="&amp;$F$3))+(COUNTIF('Round 1 - RIVER'!G36,"="&amp;$G$3))+(COUNTIF('Round 1 - RIVER'!H36,"="&amp;$H$3))+(COUNTIF('Round 1 - RIVER'!I36,"="&amp;$I$3))+(COUNTIF('Round 1 - RIVER'!J36,"="&amp;$J$3))+(COUNTIF('Round 1 - RIVER'!L36,"="&amp;$L$3))+(COUNTIF('Round 1 - RIVER'!M36,"="&amp;$M$3))+(COUNTIF('Round 1 - RIVER'!N36,"="&amp;$N$3))+(COUNTIF('Round 1 - RIVER'!O36,"="&amp;$O$3))+(COUNTIF('Round 1 - RIVER'!P36,"="&amp;$P$3))+(COUNTIF('Round 1 - RIVER'!Q36,"="&amp;$Q$3))+(COUNTIF('Round 1 - RIVER'!R36,"="&amp;$R$3))+(COUNTIF('Round 1 - RIVER'!S36,"="&amp;$S$3))+(COUNTIF('Round 1 - RIVER'!T36,"="&amp;$T$3))</f>
        <v>0</v>
      </c>
      <c r="F88" s="100">
        <f>SUM(COUNTIF('Round 1 - RIVER'!B36,"="&amp;$B$2+1))+(COUNTIF('Round 1 - RIVER'!C36,"="&amp;$C$2+1))+(COUNTIF('Round 1 - RIVER'!D36,"="&amp;$D$2+1))+(COUNTIF('Round 1 - RIVER'!E36,"="&amp;$E$2+1))+(COUNTIF('Round 1 - RIVER'!F36,"="&amp;$F$2+1))+(COUNTIF('Round 1 - RIVER'!G36,"="&amp;$G$2+1))+(COUNTIF('Round 1 - RIVER'!H36,"="&amp;$H$2+1))+(COUNTIF('Round 1 - RIVER'!I36,"="&amp;$I$2+1))+(COUNTIF('Round 1 - RIVER'!J36,"="&amp;$J$2+1))+(COUNTIF('Round 1 - RIVER'!L36,"="&amp;$L$2+1))+(COUNTIF('Round 1 - RIVER'!M36,"="&amp;$M$2+1))+(COUNTIF('Round 1 - RIVER'!N36,"="&amp;$N$2+1))+(COUNTIF('Round 1 - RIVER'!O36,"="&amp;$O$2+1))+(COUNTIF('Round 1 - RIVER'!P36,"="&amp;$P$2+1))+(COUNTIF('Round 1 - RIVER'!Q36,"="&amp;$Q$2+1))+(COUNTIF('Round 1 - RIVER'!R36,"="&amp;$R$2+1))+(COUNTIF('Round 1 - RIVER'!S36,"="&amp;$S$2+1))+(COUNTIF('Round 1 - RIVER'!T36,"="&amp;$T$2+1))</f>
        <v>0</v>
      </c>
      <c r="G88" s="100">
        <f>SUM(COUNTIF('Round 1 - RIVER'!B36,"="&amp;$B$2+2))+(COUNTIF('Round 1 - RIVER'!C36,"="&amp;$C$2+2))+(COUNTIF('Round 1 - RIVER'!D36,"="&amp;$D$2+2))+(COUNTIF('Round 1 - RIVER'!E36,"="&amp;$E$2+2))+(COUNTIF('Round 1 - RIVER'!F36,"="&amp;$F$2+2))+(COUNTIF('Round 1 - RIVER'!G36,"="&amp;$G$2+2))+(COUNTIF('Round 1 - RIVER'!H36,"="&amp;$H$2+2))+(COUNTIF('Round 1 - RIVER'!I36,"="&amp;$I$2+2))+(COUNTIF('Round 1 - RIVER'!J36,"="&amp;$J$2+2))+(COUNTIF('Round 1 - RIVER'!L36,"="&amp;$L$2+2))+(COUNTIF('Round 1 - RIVER'!M36,"="&amp;$M$2+2))+(COUNTIF('Round 1 - RIVER'!N36,"="&amp;$N$2+2))+(COUNTIF('Round 1 - RIVER'!O36,"="&amp;$O$2+2))+(COUNTIF('Round 1 - RIVER'!P36,"="&amp;$P$2+2))+(COUNTIF('Round 1 - RIVER'!Q36,"="&amp;$Q$2+2))+(COUNTIF('Round 1 - RIVER'!R36,"="&amp;$R$2+2))+(COUNTIF('Round 1 - RIVER'!S36,"="&amp;$S$2+2))+(COUNTIF('Round 1 - RIVER'!T36,"="&amp;$T$2+2))</f>
        <v>0</v>
      </c>
      <c r="H88" s="100">
        <f>SUM(COUNTIF('Round 1 - RIVER'!B36,"&gt;"&amp;$B$2+2.1))+(COUNTIF('Round 1 - RIVER'!C36,"&gt;"&amp;$C$2+2.1))+(COUNTIF('Round 1 - RIVER'!D36,"&gt;"&amp;$D$2+2.1))+(COUNTIF('Round 1 - RIVER'!E36,"&gt;"&amp;$E$2+2.1))+(COUNTIF('Round 1 - RIVER'!F36,"&gt;"&amp;$F$2+2.1))+(COUNTIF('Round 1 - RIVER'!G36,"&gt;"&amp;$G$2+2.1))+(COUNTIF('Round 1 - RIVER'!H36,"&gt;"&amp;$H$2+2.1))+(COUNTIF('Round 1 - RIVER'!I36,"&gt;"&amp;$I$2+2.1))+(COUNTIF('Round 1 - RIVER'!J36,"&gt;"&amp;$J$2+2.1))+(COUNTIF('Round 1 - RIVER'!L36,"&gt;"&amp;$L$2+2.1))+(COUNTIF('Round 1 - RIVER'!M36,"&gt;"&amp;$M$2+2.1))+(COUNTIF('Round 1 - RIVER'!N36,"&gt;"&amp;$N$2+2.1))+(COUNTIF('Round 1 - RIVER'!O36,"&gt;"&amp;$O$2+2.1))+(COUNTIF('Round 1 - RIVER'!P36,"&gt;"&amp;$P$2+2.1))+(COUNTIF('Round 1 - RIVER'!Q36,"&gt;"&amp;$Q$2+2.1))+(COUNTIF('Round 1 - RIVER'!R36,"&gt;"&amp;$R$2+2.1))+(COUNTIF('Round 1 - RIVER'!S36,"&gt;"&amp;$S$2+2.1))+(COUNTIF('Round 1 - RIVER'!T36,"&gt;"&amp;$T$2+2.1))</f>
        <v>0</v>
      </c>
      <c r="J88" s="102">
        <f>SUM(COUNTIF('Round 2 - HILLS'!B36,"&lt;"&amp;$B$3-1.9))+(COUNTIF('Round 2 - HILLS'!C36,"&lt;"&amp;$C$3-1.9))+(COUNTIF('Round 2 - HILLS'!D36,"&lt;"&amp;$D$3-1.9))+(COUNTIF('Round 2 - HILLS'!E36,"&lt;"&amp;$E$3-1.9))+(COUNTIF('Round 2 - HILLS'!F36,"&lt;"&amp;$F$3-1.9))+(COUNTIF('Round 2 - HILLS'!G36,"&lt;"&amp;$G$3-1.9))+(COUNTIF('Round 2 - HILLS'!H36,"&lt;"&amp;$H$3-1.9))+(COUNTIF('Round 2 - HILLS'!I36,"&lt;"&amp;$I$3-1.9))+(COUNTIF('Round 2 - HILLS'!J36,"&lt;"&amp;$J$3-1.9))+(COUNTIF('Round 2 - HILLS'!L36,"&lt;"&amp;$L$3-1.9))+(COUNTIF('Round 2 - HILLS'!M36,"&lt;"&amp;$M$3-1.9))+(COUNTIF('Round 2 - HILLS'!N36,"&lt;"&amp;$N$3-1.9))+(COUNTIF('Round 2 - HILLS'!O36,"&lt;"&amp;$O$3-1.9))+(COUNTIF('Round 2 - HILLS'!P36,"&lt;"&amp;$P$3-1.9))+(COUNTIF('Round 2 - HILLS'!Q36,"&lt;"&amp;$Q$3-1.9))+(COUNTIF('Round 2 - HILLS'!R36,"&lt;"&amp;$R$3-1.9))+(COUNTIF('Round 2 - HILLS'!S36,"&lt;"&amp;$S$3-1.9))+(COUNTIF('Round 2 - HILLS'!T36,"&lt;"&amp;$T$3-1.9))</f>
        <v>0</v>
      </c>
      <c r="K88" s="100">
        <f>SUM(COUNTIF('Round 2 - HILLS'!B36,"="&amp;$B$3-1))+(COUNTIF('Round 2 - HILLS'!C36,"="&amp;$C$3-1))+(COUNTIF('Round 2 - HILLS'!D36,"="&amp;$D$3-1))+(COUNTIF('Round 2 - HILLS'!E36,"="&amp;$E$3-1))+(COUNTIF('Round 2 - HILLS'!F36,"="&amp;$F$3-1))+(COUNTIF('Round 2 - HILLS'!G36,"="&amp;$G$3-1))+(COUNTIF('Round 2 - HILLS'!H36,"="&amp;$H$3-1))+(COUNTIF('Round 2 - HILLS'!I36,"="&amp;$I$3-1))+(COUNTIF('Round 2 - HILLS'!J36,"="&amp;$J$3-1))+(COUNTIF('Round 2 - HILLS'!L36,"="&amp;$L$3-1))+(COUNTIF('Round 2 - HILLS'!M36,"="&amp;$M$3-1))+(COUNTIF('Round 2 - HILLS'!N36,"="&amp;$N$3-1))+(COUNTIF('Round 2 - HILLS'!O36,"="&amp;$O$3-1))+(COUNTIF('Round 2 - HILLS'!P36,"="&amp;$P$3-1))+(COUNTIF('Round 2 - HILLS'!Q36,"="&amp;$Q$3-1))+(COUNTIF('Round 2 - HILLS'!R36,"="&amp;$R$3-1))+(COUNTIF('Round 2 - HILLS'!S36,"="&amp;$S$3-1))+(COUNTIF('Round 2 - HILLS'!T36,"="&amp;$T$3-1))</f>
        <v>0</v>
      </c>
      <c r="L88" s="100">
        <f>SUM(COUNTIF('Round 2 - HILLS'!B36,"="&amp;$B$3))+(COUNTIF('Round 2 - HILLS'!C36,"="&amp;$C$3))+(COUNTIF('Round 2 - HILLS'!D36,"="&amp;$D$3))+(COUNTIF('Round 2 - HILLS'!E36,"="&amp;$E$3))+(COUNTIF('Round 2 - HILLS'!F36,"="&amp;$F$3))+(COUNTIF('Round 2 - HILLS'!G36,"="&amp;$G$3))+(COUNTIF('Round 2 - HILLS'!H36,"="&amp;$H$3))+(COUNTIF('Round 2 - HILLS'!I36,"="&amp;$I$3))+(COUNTIF('Round 2 - HILLS'!J36,"="&amp;$J$3))+(COUNTIF('Round 2 - HILLS'!L36,"="&amp;$L$3))+(COUNTIF('Round 2 - HILLS'!M36,"="&amp;$M$3))+(COUNTIF('Round 2 - HILLS'!N36,"="&amp;$N$3))+(COUNTIF('Round 2 - HILLS'!O36,"="&amp;$O$3))+(COUNTIF('Round 2 - HILLS'!P36,"="&amp;$P$3))+(COUNTIF('Round 2 - HILLS'!Q36,"="&amp;$Q$3))+(COUNTIF('Round 2 - HILLS'!R36,"="&amp;$R$3))+(COUNTIF('Round 2 - HILLS'!S36,"="&amp;$S$3))+(COUNTIF('Round 2 - HILLS'!T36,"="&amp;$T$3))</f>
        <v>0</v>
      </c>
      <c r="M88" s="100">
        <f>SUM(COUNTIF('Round 2 - HILLS'!B36,"="&amp;$B$3+1))+(COUNTIF('Round 2 - HILLS'!C36,"="&amp;$C$3+1))+(COUNTIF('Round 2 - HILLS'!D36,"="&amp;$D$3+1))+(COUNTIF('Round 2 - HILLS'!E36,"="&amp;$E$3+1))+(COUNTIF('Round 2 - HILLS'!F36,"="&amp;$F$3+1))+(COUNTIF('Round 2 - HILLS'!G36,"="&amp;$G$3+1))+(COUNTIF('Round 2 - HILLS'!H36,"="&amp;$H$3+1))+(COUNTIF('Round 2 - HILLS'!I36,"="&amp;$I$3+1))+(COUNTIF('Round 2 - HILLS'!J36,"="&amp;$J$3+1))+(COUNTIF('Round 2 - HILLS'!L36,"="&amp;$L$3+1))+(COUNTIF('Round 2 - HILLS'!M36,"="&amp;$M$3+1))+(COUNTIF('Round 2 - HILLS'!N36,"="&amp;$N$3+1))+(COUNTIF('Round 2 - HILLS'!O36,"="&amp;$O$3+1))+(COUNTIF('Round 2 - HILLS'!P36,"="&amp;$P$3+1))+(COUNTIF('Round 2 - HILLS'!Q36,"="&amp;$Q$3+1))+(COUNTIF('Round 2 - HILLS'!R36,"="&amp;$R$3+1))+(COUNTIF('Round 2 - HILLS'!S36,"="&amp;$S$3+1))+(COUNTIF('Round 2 - HILLS'!T36,"="&amp;$T$3+1))</f>
        <v>0</v>
      </c>
      <c r="N88" s="100">
        <f>SUM(COUNTIF('Round 2 - HILLS'!B36,"="&amp;$B$3+2))+(COUNTIF('Round 2 - HILLS'!C36,"="&amp;$C$3+2))+(COUNTIF('Round 2 - HILLS'!D36,"="&amp;$D$3+2))+(COUNTIF('Round 2 - HILLS'!E36,"="&amp;$E$3+2))+(COUNTIF('Round 2 - HILLS'!F36,"="&amp;$F$3+2))+(COUNTIF('Round 2 - HILLS'!G36,"="&amp;$G$3+2))+(COUNTIF('Round 2 - HILLS'!H36,"="&amp;$H$3+2))+(COUNTIF('Round 2 - HILLS'!I36,"="&amp;$I$3+2))+(COUNTIF('Round 2 - HILLS'!J36,"="&amp;$J$3+2))+(COUNTIF('Round 2 - HILLS'!L36,"="&amp;$L$3+2))+(COUNTIF('Round 2 - HILLS'!M36,"="&amp;$M$3+2))+(COUNTIF('Round 2 - HILLS'!N36,"="&amp;$N$3+2))+(COUNTIF('Round 2 - HILLS'!O36,"="&amp;$O$3+2))+(COUNTIF('Round 2 - HILLS'!P36,"="&amp;$P$3+2))+(COUNTIF('Round 2 - HILLS'!Q36,"="&amp;$Q$3+2))+(COUNTIF('Round 2 - HILLS'!R36,"="&amp;$R$3+2))+(COUNTIF('Round 2 - HILLS'!S36,"="&amp;$S$3+2))+(COUNTIF('Round 2 - HILLS'!T36,"="&amp;$T$3+2))</f>
        <v>0</v>
      </c>
      <c r="O88" s="100">
        <f>SUM(COUNTIF('Round 2 - HILLS'!B36,"&gt;"&amp;$B$3+2.1))+(COUNTIF('Round 2 - HILLS'!C36,"&gt;"&amp;$C$3+2.1))+(COUNTIF('Round 2 - HILLS'!D36,"&gt;"&amp;$D$3+2.1))+(COUNTIF('Round 2 - HILLS'!E36,"&gt;"&amp;$E$3+2.1))+(COUNTIF('Round 2 - HILLS'!F36,"&gt;"&amp;$F$3+2.1))+(COUNTIF('Round 2 - HILLS'!G36,"&gt;"&amp;$G$3+2.1))+(COUNTIF('Round 2 - HILLS'!H36,"&gt;"&amp;$H$3+2.1))+(COUNTIF('Round 2 - HILLS'!I36,"&gt;"&amp;$I$3+2.1))+(COUNTIF('Round 2 - HILLS'!J36,"&gt;"&amp;$J$3+2.1))+(COUNTIF('Round 2 - HILLS'!L36,"&gt;"&amp;$L$3+2.1))+(COUNTIF('Round 2 - HILLS'!M36,"&gt;"&amp;$M$3+2.1))+(COUNTIF('Round 2 - HILLS'!N36,"&gt;"&amp;$N$3+2.1))+(COUNTIF('Round 2 - HILLS'!O36,"&gt;"&amp;$O$3+2.1))+(COUNTIF('Round 2 - HILLS'!P36,"&gt;"&amp;$P$3+2.1))+(COUNTIF('Round 2 - HILLS'!Q36,"&gt;"&amp;$Q$3+2.1))+(COUNTIF('Round 2 - HILLS'!R36,"&gt;"&amp;$R$3+2.1))+(COUNTIF('Round 2 - HILLS'!S36,"&gt;"&amp;$S$3+2.1))+(COUNTIF('Round 2 - HILLS'!T36,"&gt;"&amp;$T$3+2.1))</f>
        <v>0</v>
      </c>
      <c r="Q88" s="94"/>
      <c r="R88" s="94"/>
      <c r="S88" s="94"/>
      <c r="T88" s="94"/>
      <c r="U88" s="94"/>
      <c r="V88" s="94"/>
      <c r="X88" s="99">
        <f t="shared" si="71"/>
        <v>0</v>
      </c>
      <c r="Y88" s="100">
        <f t="shared" si="70"/>
        <v>0</v>
      </c>
      <c r="Z88" s="100">
        <f t="shared" si="70"/>
        <v>0</v>
      </c>
      <c r="AA88" s="100">
        <f t="shared" si="70"/>
        <v>0</v>
      </c>
      <c r="AB88" s="100">
        <f t="shared" si="70"/>
        <v>0</v>
      </c>
      <c r="AC88" s="100">
        <f t="shared" si="70"/>
        <v>0</v>
      </c>
    </row>
    <row r="89" spans="1:29" x14ac:dyDescent="0.2">
      <c r="A89" s="35" t="str">
        <f>'Players by Team'!S22</f>
        <v>Emma Sayre</v>
      </c>
      <c r="B89" s="95"/>
      <c r="C89" s="92">
        <f>SUM(COUNTIF('Round 1 - RIVER'!B37,"&lt;"&amp;$B$2-1.9))+(COUNTIF('Round 1 - RIVER'!C37,"&lt;"&amp;$C$2-1.9))+(COUNTIF('Round 1 - RIVER'!D37,"&lt;"&amp;$D$2-1.9))+(COUNTIF('Round 1 - RIVER'!E37,"&lt;"&amp;$E$2-1.9))+(COUNTIF('Round 1 - RIVER'!F37,"&lt;"&amp;$F$2-1.9))+(COUNTIF('Round 1 - RIVER'!G37,"&lt;"&amp;$G$2-1.9))+(COUNTIF('Round 1 - RIVER'!H37,"&lt;"&amp;$H$2-1.9))+(COUNTIF('Round 1 - RIVER'!I37,"&lt;"&amp;$I$2-1.9))+(COUNTIF('Round 1 - RIVER'!J37,"&lt;"&amp;$J$2-1.9))+(COUNTIF('Round 1 - RIVER'!L37,"&lt;"&amp;$L$2-1.9))+(COUNTIF('Round 1 - RIVER'!M37,"&lt;"&amp;$M$2-1.9))+(COUNTIF('Round 1 - RIVER'!N37,"&lt;"&amp;$N$2-1.9))+(COUNTIF('Round 1 - RIVER'!O37,"&lt;"&amp;$O$2-1.9))+(COUNTIF('Round 1 - RIVER'!P37,"&lt;"&amp;$P$2-1.9))+(COUNTIF('Round 1 - RIVER'!Q37,"&lt;"&amp;$Q$2-1.9))+(COUNTIF('Round 1 - RIVER'!R37,"&lt;"&amp;$R$2-1.9))+(COUNTIF('Round 1 - RIVER'!S37,"&lt;"&amp;$S$2-1.9))+(COUNTIF('Round 1 - RIVER'!T37,"&lt;"&amp;$T$2-1.9))</f>
        <v>0</v>
      </c>
      <c r="D89" s="93">
        <f>SUM(COUNTIF('Round 1 - RIVER'!B37,"="&amp;$B$2-1))+(COUNTIF('Round 1 - RIVER'!C37,"="&amp;$C$2-1))+(COUNTIF('Round 1 - RIVER'!D37,"="&amp;$D$2-1))+(COUNTIF('Round 1 - RIVER'!E37,"="&amp;$E$2-1))+(COUNTIF('Round 1 - RIVER'!F37,"="&amp;$F$2-1))+(COUNTIF('Round 1 - RIVER'!G37,"="&amp;$G$2-1))+(COUNTIF('Round 1 - RIVER'!H37,"="&amp;$H$2-1))+(COUNTIF('Round 1 - RIVER'!I37,"="&amp;$I$2-1))+(COUNTIF('Round 1 - RIVER'!J37,"="&amp;$J$2-1))+(COUNTIF('Round 1 - RIVER'!L37,"="&amp;$L$2-1))+(COUNTIF('Round 1 - RIVER'!M37,"="&amp;$M$2-1))+(COUNTIF('Round 1 - RIVER'!N37,"="&amp;$N$2-1))+(COUNTIF('Round 1 - RIVER'!O37,"="&amp;$O$2-1))+(COUNTIF('Round 1 - RIVER'!P37,"="&amp;$P$2-1))+(COUNTIF('Round 1 - RIVER'!Q37,"="&amp;$Q$2-1))+(COUNTIF('Round 1 - RIVER'!R37,"="&amp;$R$2-1))+(COUNTIF('Round 1 - RIVER'!S37,"="&amp;$S$2-1))+(COUNTIF('Round 1 - RIVER'!T37,"="&amp;$T$2-1))</f>
        <v>0</v>
      </c>
      <c r="E89" s="93">
        <f>SUM(COUNTIF('Round 1 - RIVER'!B37,"="&amp;$B$3))+(COUNTIF('Round 1 - RIVER'!C37,"="&amp;$C$3))+(COUNTIF('Round 1 - RIVER'!D37,"="&amp;$D$3))+(COUNTIF('Round 1 - RIVER'!E37,"="&amp;$E$3))+(COUNTIF('Round 1 - RIVER'!F37,"="&amp;$F$3))+(COUNTIF('Round 1 - RIVER'!G37,"="&amp;$G$3))+(COUNTIF('Round 1 - RIVER'!H37,"="&amp;$H$3))+(COUNTIF('Round 1 - RIVER'!I37,"="&amp;$I$3))+(COUNTIF('Round 1 - RIVER'!J37,"="&amp;$J$3))+(COUNTIF('Round 1 - RIVER'!L37,"="&amp;$L$3))+(COUNTIF('Round 1 - RIVER'!M37,"="&amp;$M$3))+(COUNTIF('Round 1 - RIVER'!N37,"="&amp;$N$3))+(COUNTIF('Round 1 - RIVER'!O37,"="&amp;$O$3))+(COUNTIF('Round 1 - RIVER'!P37,"="&amp;$P$3))+(COUNTIF('Round 1 - RIVER'!Q37,"="&amp;$Q$3))+(COUNTIF('Round 1 - RIVER'!R37,"="&amp;$R$3))+(COUNTIF('Round 1 - RIVER'!S37,"="&amp;$S$3))+(COUNTIF('Round 1 - RIVER'!T37,"="&amp;$T$3))</f>
        <v>0</v>
      </c>
      <c r="F89" s="93">
        <f>SUM(COUNTIF('Round 1 - RIVER'!B37,"="&amp;$B$2+1))+(COUNTIF('Round 1 - RIVER'!C37,"="&amp;$C$2+1))+(COUNTIF('Round 1 - RIVER'!D37,"="&amp;$D$2+1))+(COUNTIF('Round 1 - RIVER'!E37,"="&amp;$E$2+1))+(COUNTIF('Round 1 - RIVER'!F37,"="&amp;$F$2+1))+(COUNTIF('Round 1 - RIVER'!G37,"="&amp;$G$2+1))+(COUNTIF('Round 1 - RIVER'!H37,"="&amp;$H$2+1))+(COUNTIF('Round 1 - RIVER'!I37,"="&amp;$I$2+1))+(COUNTIF('Round 1 - RIVER'!J37,"="&amp;$J$2+1))+(COUNTIF('Round 1 - RIVER'!L37,"="&amp;$L$2+1))+(COUNTIF('Round 1 - RIVER'!M37,"="&amp;$M$2+1))+(COUNTIF('Round 1 - RIVER'!N37,"="&amp;$N$2+1))+(COUNTIF('Round 1 - RIVER'!O37,"="&amp;$O$2+1))+(COUNTIF('Round 1 - RIVER'!P37,"="&amp;$P$2+1))+(COUNTIF('Round 1 - RIVER'!Q37,"="&amp;$Q$2+1))+(COUNTIF('Round 1 - RIVER'!R37,"="&amp;$R$2+1))+(COUNTIF('Round 1 - RIVER'!S37,"="&amp;$S$2+1))+(COUNTIF('Round 1 - RIVER'!T37,"="&amp;$T$2+1))</f>
        <v>0</v>
      </c>
      <c r="G89" s="93">
        <f>SUM(COUNTIF('Round 1 - RIVER'!B37,"="&amp;$B$2+2))+(COUNTIF('Round 1 - RIVER'!C37,"="&amp;$C$2+2))+(COUNTIF('Round 1 - RIVER'!D37,"="&amp;$D$2+2))+(COUNTIF('Round 1 - RIVER'!E37,"="&amp;$E$2+2))+(COUNTIF('Round 1 - RIVER'!F37,"="&amp;$F$2+2))+(COUNTIF('Round 1 - RIVER'!G37,"="&amp;$G$2+2))+(COUNTIF('Round 1 - RIVER'!H37,"="&amp;$H$2+2))+(COUNTIF('Round 1 - RIVER'!I37,"="&amp;$I$2+2))+(COUNTIF('Round 1 - RIVER'!J37,"="&amp;$J$2+2))+(COUNTIF('Round 1 - RIVER'!L37,"="&amp;$L$2+2))+(COUNTIF('Round 1 - RIVER'!M37,"="&amp;$M$2+2))+(COUNTIF('Round 1 - RIVER'!N37,"="&amp;$N$2+2))+(COUNTIF('Round 1 - RIVER'!O37,"="&amp;$O$2+2))+(COUNTIF('Round 1 - RIVER'!P37,"="&amp;$P$2+2))+(COUNTIF('Round 1 - RIVER'!Q37,"="&amp;$Q$2+2))+(COUNTIF('Round 1 - RIVER'!R37,"="&amp;$R$2+2))+(COUNTIF('Round 1 - RIVER'!S37,"="&amp;$S$2+2))+(COUNTIF('Round 1 - RIVER'!T37,"="&amp;$T$2+2))</f>
        <v>0</v>
      </c>
      <c r="H89" s="93">
        <f>SUM(COUNTIF('Round 1 - RIVER'!B37,"&gt;"&amp;$B$2+2.1))+(COUNTIF('Round 1 - RIVER'!C37,"&gt;"&amp;$C$2+2.1))+(COUNTIF('Round 1 - RIVER'!D37,"&gt;"&amp;$D$2+2.1))+(COUNTIF('Round 1 - RIVER'!E37,"&gt;"&amp;$E$2+2.1))+(COUNTIF('Round 1 - RIVER'!F37,"&gt;"&amp;$F$2+2.1))+(COUNTIF('Round 1 - RIVER'!G37,"&gt;"&amp;$G$2+2.1))+(COUNTIF('Round 1 - RIVER'!H37,"&gt;"&amp;$H$2+2.1))+(COUNTIF('Round 1 - RIVER'!I37,"&gt;"&amp;$I$2+2.1))+(COUNTIF('Round 1 - RIVER'!J37,"&gt;"&amp;$J$2+2.1))+(COUNTIF('Round 1 - RIVER'!L37,"&gt;"&amp;$L$2+2.1))+(COUNTIF('Round 1 - RIVER'!M37,"&gt;"&amp;$M$2+2.1))+(COUNTIF('Round 1 - RIVER'!N37,"&gt;"&amp;$N$2+2.1))+(COUNTIF('Round 1 - RIVER'!O37,"&gt;"&amp;$O$2+2.1))+(COUNTIF('Round 1 - RIVER'!P37,"&gt;"&amp;$P$2+2.1))+(COUNTIF('Round 1 - RIVER'!Q37,"&gt;"&amp;$Q$2+2.1))+(COUNTIF('Round 1 - RIVER'!R37,"&gt;"&amp;$R$2+2.1))+(COUNTIF('Round 1 - RIVER'!S37,"&gt;"&amp;$S$2+2.1))+(COUNTIF('Round 1 - RIVER'!T37,"&gt;"&amp;$T$2+2.1))</f>
        <v>0</v>
      </c>
      <c r="J89" s="101">
        <f>SUM(COUNTIF('Round 2 - HILLS'!B37,"&lt;"&amp;$B$3-1.9))+(COUNTIF('Round 2 - HILLS'!C37,"&lt;"&amp;$C$3-1.9))+(COUNTIF('Round 2 - HILLS'!D37,"&lt;"&amp;$D$3-1.9))+(COUNTIF('Round 2 - HILLS'!E37,"&lt;"&amp;$E$3-1.9))+(COUNTIF('Round 2 - HILLS'!F37,"&lt;"&amp;$F$3-1.9))+(COUNTIF('Round 2 - HILLS'!G37,"&lt;"&amp;$G$3-1.9))+(COUNTIF('Round 2 - HILLS'!H37,"&lt;"&amp;$H$3-1.9))+(COUNTIF('Round 2 - HILLS'!I37,"&lt;"&amp;$I$3-1.9))+(COUNTIF('Round 2 - HILLS'!J37,"&lt;"&amp;$J$3-1.9))+(COUNTIF('Round 2 - HILLS'!L37,"&lt;"&amp;$L$3-1.9))+(COUNTIF('Round 2 - HILLS'!M37,"&lt;"&amp;$M$3-1.9))+(COUNTIF('Round 2 - HILLS'!N37,"&lt;"&amp;$N$3-1.9))+(COUNTIF('Round 2 - HILLS'!O37,"&lt;"&amp;$O$3-1.9))+(COUNTIF('Round 2 - HILLS'!P37,"&lt;"&amp;$P$3-1.9))+(COUNTIF('Round 2 - HILLS'!Q37,"&lt;"&amp;$Q$3-1.9))+(COUNTIF('Round 2 - HILLS'!R37,"&lt;"&amp;$R$3-1.9))+(COUNTIF('Round 2 - HILLS'!S37,"&lt;"&amp;$S$3-1.9))+(COUNTIF('Round 2 - HILLS'!T37,"&lt;"&amp;$T$3-1.9))</f>
        <v>0</v>
      </c>
      <c r="K89" s="93">
        <f>SUM(COUNTIF('Round 2 - HILLS'!B37,"="&amp;$B$3-1))+(COUNTIF('Round 2 - HILLS'!C37,"="&amp;$C$3-1))+(COUNTIF('Round 2 - HILLS'!D37,"="&amp;$D$3-1))+(COUNTIF('Round 2 - HILLS'!E37,"="&amp;$E$3-1))+(COUNTIF('Round 2 - HILLS'!F37,"="&amp;$F$3-1))+(COUNTIF('Round 2 - HILLS'!G37,"="&amp;$G$3-1))+(COUNTIF('Round 2 - HILLS'!H37,"="&amp;$H$3-1))+(COUNTIF('Round 2 - HILLS'!I37,"="&amp;$I$3-1))+(COUNTIF('Round 2 - HILLS'!J37,"="&amp;$J$3-1))+(COUNTIF('Round 2 - HILLS'!L37,"="&amp;$L$3-1))+(COUNTIF('Round 2 - HILLS'!M37,"="&amp;$M$3-1))+(COUNTIF('Round 2 - HILLS'!N37,"="&amp;$N$3-1))+(COUNTIF('Round 2 - HILLS'!O37,"="&amp;$O$3-1))+(COUNTIF('Round 2 - HILLS'!P37,"="&amp;$P$3-1))+(COUNTIF('Round 2 - HILLS'!Q37,"="&amp;$Q$3-1))+(COUNTIF('Round 2 - HILLS'!R37,"="&amp;$R$3-1))+(COUNTIF('Round 2 - HILLS'!S37,"="&amp;$S$3-1))+(COUNTIF('Round 2 - HILLS'!T37,"="&amp;$T$3-1))</f>
        <v>0</v>
      </c>
      <c r="L89" s="93">
        <f>SUM(COUNTIF('Round 2 - HILLS'!B37,"="&amp;$B$3))+(COUNTIF('Round 2 - HILLS'!C37,"="&amp;$C$3))+(COUNTIF('Round 2 - HILLS'!D37,"="&amp;$D$3))+(COUNTIF('Round 2 - HILLS'!E37,"="&amp;$E$3))+(COUNTIF('Round 2 - HILLS'!F37,"="&amp;$F$3))+(COUNTIF('Round 2 - HILLS'!G37,"="&amp;$G$3))+(COUNTIF('Round 2 - HILLS'!H37,"="&amp;$H$3))+(COUNTIF('Round 2 - HILLS'!I37,"="&amp;$I$3))+(COUNTIF('Round 2 - HILLS'!J37,"="&amp;$J$3))+(COUNTIF('Round 2 - HILLS'!L37,"="&amp;$L$3))+(COUNTIF('Round 2 - HILLS'!M37,"="&amp;$M$3))+(COUNTIF('Round 2 - HILLS'!N37,"="&amp;$N$3))+(COUNTIF('Round 2 - HILLS'!O37,"="&amp;$O$3))+(COUNTIF('Round 2 - HILLS'!P37,"="&amp;$P$3))+(COUNTIF('Round 2 - HILLS'!Q37,"="&amp;$Q$3))+(COUNTIF('Round 2 - HILLS'!R37,"="&amp;$R$3))+(COUNTIF('Round 2 - HILLS'!S37,"="&amp;$S$3))+(COUNTIF('Round 2 - HILLS'!T37,"="&amp;$T$3))</f>
        <v>0</v>
      </c>
      <c r="M89" s="93">
        <f>SUM(COUNTIF('Round 2 - HILLS'!B37,"="&amp;$B$3+1))+(COUNTIF('Round 2 - HILLS'!C37,"="&amp;$C$3+1))+(COUNTIF('Round 2 - HILLS'!D37,"="&amp;$D$3+1))+(COUNTIF('Round 2 - HILLS'!E37,"="&amp;$E$3+1))+(COUNTIF('Round 2 - HILLS'!F37,"="&amp;$F$3+1))+(COUNTIF('Round 2 - HILLS'!G37,"="&amp;$G$3+1))+(COUNTIF('Round 2 - HILLS'!H37,"="&amp;$H$3+1))+(COUNTIF('Round 2 - HILLS'!I37,"="&amp;$I$3+1))+(COUNTIF('Round 2 - HILLS'!J37,"="&amp;$J$3+1))+(COUNTIF('Round 2 - HILLS'!L37,"="&amp;$L$3+1))+(COUNTIF('Round 2 - HILLS'!M37,"="&amp;$M$3+1))+(COUNTIF('Round 2 - HILLS'!N37,"="&amp;$N$3+1))+(COUNTIF('Round 2 - HILLS'!O37,"="&amp;$O$3+1))+(COUNTIF('Round 2 - HILLS'!P37,"="&amp;$P$3+1))+(COUNTIF('Round 2 - HILLS'!Q37,"="&amp;$Q$3+1))+(COUNTIF('Round 2 - HILLS'!R37,"="&amp;$R$3+1))+(COUNTIF('Round 2 - HILLS'!S37,"="&amp;$S$3+1))+(COUNTIF('Round 2 - HILLS'!T37,"="&amp;$T$3+1))</f>
        <v>0</v>
      </c>
      <c r="N89" s="93">
        <f>SUM(COUNTIF('Round 2 - HILLS'!B37,"="&amp;$B$3+2))+(COUNTIF('Round 2 - HILLS'!C37,"="&amp;$C$3+2))+(COUNTIF('Round 2 - HILLS'!D37,"="&amp;$D$3+2))+(COUNTIF('Round 2 - HILLS'!E37,"="&amp;$E$3+2))+(COUNTIF('Round 2 - HILLS'!F37,"="&amp;$F$3+2))+(COUNTIF('Round 2 - HILLS'!G37,"="&amp;$G$3+2))+(COUNTIF('Round 2 - HILLS'!H37,"="&amp;$H$3+2))+(COUNTIF('Round 2 - HILLS'!I37,"="&amp;$I$3+2))+(COUNTIF('Round 2 - HILLS'!J37,"="&amp;$J$3+2))+(COUNTIF('Round 2 - HILLS'!L37,"="&amp;$L$3+2))+(COUNTIF('Round 2 - HILLS'!M37,"="&amp;$M$3+2))+(COUNTIF('Round 2 - HILLS'!N37,"="&amp;$N$3+2))+(COUNTIF('Round 2 - HILLS'!O37,"="&amp;$O$3+2))+(COUNTIF('Round 2 - HILLS'!P37,"="&amp;$P$3+2))+(COUNTIF('Round 2 - HILLS'!Q37,"="&amp;$Q$3+2))+(COUNTIF('Round 2 - HILLS'!R37,"="&amp;$R$3+2))+(COUNTIF('Round 2 - HILLS'!S37,"="&amp;$S$3+2))+(COUNTIF('Round 2 - HILLS'!T37,"="&amp;$T$3+2))</f>
        <v>0</v>
      </c>
      <c r="O89" s="93">
        <f>SUM(COUNTIF('Round 2 - HILLS'!B37,"&gt;"&amp;$B$3+2.1))+(COUNTIF('Round 2 - HILLS'!C37,"&gt;"&amp;$C$3+2.1))+(COUNTIF('Round 2 - HILLS'!D37,"&gt;"&amp;$D$3+2.1))+(COUNTIF('Round 2 - HILLS'!E37,"&gt;"&amp;$E$3+2.1))+(COUNTIF('Round 2 - HILLS'!F37,"&gt;"&amp;$F$3+2.1))+(COUNTIF('Round 2 - HILLS'!G37,"&gt;"&amp;$G$3+2.1))+(COUNTIF('Round 2 - HILLS'!H37,"&gt;"&amp;$H$3+2.1))+(COUNTIF('Round 2 - HILLS'!I37,"&gt;"&amp;$I$3+2.1))+(COUNTIF('Round 2 - HILLS'!J37,"&gt;"&amp;$J$3+2.1))+(COUNTIF('Round 2 - HILLS'!L37,"&gt;"&amp;$L$3+2.1))+(COUNTIF('Round 2 - HILLS'!M37,"&gt;"&amp;$M$3+2.1))+(COUNTIF('Round 2 - HILLS'!N37,"&gt;"&amp;$N$3+2.1))+(COUNTIF('Round 2 - HILLS'!O37,"&gt;"&amp;$O$3+2.1))+(COUNTIF('Round 2 - HILLS'!P37,"&gt;"&amp;$P$3+2.1))+(COUNTIF('Round 2 - HILLS'!Q37,"&gt;"&amp;$Q$3+2.1))+(COUNTIF('Round 2 - HILLS'!R37,"&gt;"&amp;$R$3+2.1))+(COUNTIF('Round 2 - HILLS'!S37,"&gt;"&amp;$S$3+2.1))+(COUNTIF('Round 2 - HILLS'!T37,"&gt;"&amp;$T$3+2.1))</f>
        <v>0</v>
      </c>
      <c r="Q89" s="92"/>
      <c r="R89" s="93"/>
      <c r="S89" s="93"/>
      <c r="T89" s="93"/>
      <c r="U89" s="93"/>
      <c r="V89" s="93"/>
      <c r="X89" s="92">
        <f t="shared" si="71"/>
        <v>0</v>
      </c>
      <c r="Y89" s="93">
        <f t="shared" si="70"/>
        <v>0</v>
      </c>
      <c r="Z89" s="93">
        <f t="shared" si="70"/>
        <v>0</v>
      </c>
      <c r="AA89" s="93">
        <f t="shared" si="70"/>
        <v>0</v>
      </c>
      <c r="AB89" s="93">
        <f t="shared" si="70"/>
        <v>0</v>
      </c>
      <c r="AC89" s="93">
        <f t="shared" si="70"/>
        <v>0</v>
      </c>
    </row>
    <row r="91" spans="1:29" ht="15.75" x14ac:dyDescent="0.25">
      <c r="A91" s="108" t="str">
        <f>'Players by Team'!A25</f>
        <v>HIGHLAND PARK</v>
      </c>
      <c r="C91" s="90">
        <f t="shared" ref="C91:H91" si="72">SUM(C92:C96)</f>
        <v>0</v>
      </c>
      <c r="D91" s="90">
        <f t="shared" si="72"/>
        <v>0</v>
      </c>
      <c r="E91" s="90">
        <f t="shared" si="72"/>
        <v>0</v>
      </c>
      <c r="F91" s="90">
        <f t="shared" si="72"/>
        <v>0</v>
      </c>
      <c r="G91" s="90">
        <f t="shared" si="72"/>
        <v>0</v>
      </c>
      <c r="H91" s="90">
        <f t="shared" si="72"/>
        <v>0</v>
      </c>
      <c r="J91" s="90">
        <f t="shared" ref="J91:O91" si="73">SUM(J92:J96)</f>
        <v>0</v>
      </c>
      <c r="K91" s="90">
        <f t="shared" si="73"/>
        <v>0</v>
      </c>
      <c r="L91" s="90">
        <f t="shared" si="73"/>
        <v>0</v>
      </c>
      <c r="M91" s="90">
        <f t="shared" si="73"/>
        <v>0</v>
      </c>
      <c r="N91" s="90">
        <f t="shared" si="73"/>
        <v>0</v>
      </c>
      <c r="O91" s="90">
        <f t="shared" si="73"/>
        <v>0</v>
      </c>
      <c r="Q91" s="90">
        <f t="shared" ref="Q91:V91" si="74">SUM(Q92:Q96)</f>
        <v>0</v>
      </c>
      <c r="R91" s="90">
        <f t="shared" si="74"/>
        <v>0</v>
      </c>
      <c r="S91" s="90">
        <f t="shared" si="74"/>
        <v>0</v>
      </c>
      <c r="T91" s="90">
        <f t="shared" si="74"/>
        <v>0</v>
      </c>
      <c r="U91" s="90">
        <f t="shared" si="74"/>
        <v>0</v>
      </c>
      <c r="V91" s="90">
        <f t="shared" si="74"/>
        <v>0</v>
      </c>
      <c r="X91" s="90">
        <f t="shared" ref="X91:AC91" si="75">SUM(X92:X96)</f>
        <v>0</v>
      </c>
      <c r="Y91" s="90">
        <f t="shared" si="75"/>
        <v>0</v>
      </c>
      <c r="Z91" s="90">
        <f t="shared" si="75"/>
        <v>0</v>
      </c>
      <c r="AA91" s="90">
        <f t="shared" si="75"/>
        <v>0</v>
      </c>
      <c r="AB91" s="90">
        <f t="shared" si="75"/>
        <v>0</v>
      </c>
      <c r="AC91" s="90">
        <f t="shared" si="75"/>
        <v>0</v>
      </c>
    </row>
    <row r="92" spans="1:29" x14ac:dyDescent="0.2">
      <c r="A92" s="35" t="str">
        <f>'Players by Team'!A26</f>
        <v>Grace Heiss</v>
      </c>
      <c r="B92" s="95"/>
      <c r="C92" s="99">
        <f>SUM(COUNTIF('Round 1 - RIVER'!B40,"&lt;"&amp;$B$2-1.9))+(COUNTIF('Round 1 - RIVER'!C40,"&lt;"&amp;$C$2-1.9))+(COUNTIF('Round 1 - RIVER'!D40,"&lt;"&amp;$D$2-1.9))+(COUNTIF('Round 1 - RIVER'!E40,"&lt;"&amp;$E$2-1.9))+(COUNTIF('Round 1 - RIVER'!F40,"&lt;"&amp;$F$2-1.9))+(COUNTIF('Round 1 - RIVER'!G40,"&lt;"&amp;$G$2-1.9))+(COUNTIF('Round 1 - RIVER'!H40,"&lt;"&amp;$H$2-1.9))+(COUNTIF('Round 1 - RIVER'!I40,"&lt;"&amp;$I$2-1.9))+(COUNTIF('Round 1 - RIVER'!J40,"&lt;"&amp;$J$2-1.9))+(COUNTIF('Round 1 - RIVER'!L40,"&lt;"&amp;$L$2-1.9))+(COUNTIF('Round 1 - RIVER'!M40,"&lt;"&amp;$M$2-1.9))+(COUNTIF('Round 1 - RIVER'!N40,"&lt;"&amp;$N$2-1.9))+(COUNTIF('Round 1 - RIVER'!O40,"&lt;"&amp;$O$2-1.9))+(COUNTIF('Round 1 - RIVER'!P40,"&lt;"&amp;$P$2-1.9))+(COUNTIF('Round 1 - RIVER'!Q40,"&lt;"&amp;$Q$2-1.9))+(COUNTIF('Round 1 - RIVER'!R40,"&lt;"&amp;$R$2-1.9))+(COUNTIF('Round 1 - RIVER'!S40,"&lt;"&amp;$S$2-1.9))+(COUNTIF('Round 1 - RIVER'!T40,"&lt;"&amp;$T$2-1.9))</f>
        <v>0</v>
      </c>
      <c r="D92" s="100">
        <f>SUM(COUNTIF('Round 1 - RIVER'!B40,"="&amp;$B$2-1))+(COUNTIF('Round 1 - RIVER'!C40,"="&amp;$C$2-1))+(COUNTIF('Round 1 - RIVER'!D40,"="&amp;$D$2-1))+(COUNTIF('Round 1 - RIVER'!E40,"="&amp;$E$2-1))+(COUNTIF('Round 1 - RIVER'!F40,"="&amp;$F$2-1))+(COUNTIF('Round 1 - RIVER'!G40,"="&amp;$G$2-1))+(COUNTIF('Round 1 - RIVER'!H40,"="&amp;$H$2-1))+(COUNTIF('Round 1 - RIVER'!I40,"="&amp;$I$2-1))+(COUNTIF('Round 1 - RIVER'!J40,"="&amp;$J$2-1))+(COUNTIF('Round 1 - RIVER'!L40,"="&amp;$L$2-1))+(COUNTIF('Round 1 - RIVER'!M40,"="&amp;$M$2-1))+(COUNTIF('Round 1 - RIVER'!N40,"="&amp;$N$2-1))+(COUNTIF('Round 1 - RIVER'!O40,"="&amp;$O$2-1))+(COUNTIF('Round 1 - RIVER'!P40,"="&amp;$P$2-1))+(COUNTIF('Round 1 - RIVER'!Q40,"="&amp;$Q$2-1))+(COUNTIF('Round 1 - RIVER'!R40,"="&amp;$R$2-1))+(COUNTIF('Round 1 - RIVER'!S40,"="&amp;$S$2-1))+(COUNTIF('Round 1 - RIVER'!T40,"="&amp;$T$2-1))</f>
        <v>0</v>
      </c>
      <c r="E92" s="100">
        <f>SUM(COUNTIF('Round 1 - RIVER'!B40,"="&amp;$B$3))+(COUNTIF('Round 1 - RIVER'!C40,"="&amp;$C$3))+(COUNTIF('Round 1 - RIVER'!D40,"="&amp;$D$3))+(COUNTIF('Round 1 - RIVER'!E40,"="&amp;$E$3))+(COUNTIF('Round 1 - RIVER'!F40,"="&amp;$F$3))+(COUNTIF('Round 1 - RIVER'!G40,"="&amp;$G$3))+(COUNTIF('Round 1 - RIVER'!H40,"="&amp;$H$3))+(COUNTIF('Round 1 - RIVER'!I40,"="&amp;$I$3))+(COUNTIF('Round 1 - RIVER'!J40,"="&amp;$J$3))+(COUNTIF('Round 1 - RIVER'!L40,"="&amp;$L$3))+(COUNTIF('Round 1 - RIVER'!M40,"="&amp;$M$3))+(COUNTIF('Round 1 - RIVER'!N40,"="&amp;$N$3))+(COUNTIF('Round 1 - RIVER'!O40,"="&amp;$O$3))+(COUNTIF('Round 1 - RIVER'!P40,"="&amp;$P$3))+(COUNTIF('Round 1 - RIVER'!Q40,"="&amp;$Q$3))+(COUNTIF('Round 1 - RIVER'!R40,"="&amp;$R$3))+(COUNTIF('Round 1 - RIVER'!S40,"="&amp;$S$3))+(COUNTIF('Round 1 - RIVER'!T40,"="&amp;$T$3))</f>
        <v>0</v>
      </c>
      <c r="F92" s="100">
        <f>SUM(COUNTIF('Round 1 - RIVER'!B40,"="&amp;$B$2+1))+(COUNTIF('Round 1 - RIVER'!C40,"="&amp;$C$2+1))+(COUNTIF('Round 1 - RIVER'!D40,"="&amp;$D$2+1))+(COUNTIF('Round 1 - RIVER'!E40,"="&amp;$E$2+1))+(COUNTIF('Round 1 - RIVER'!F40,"="&amp;$F$2+1))+(COUNTIF('Round 1 - RIVER'!G40,"="&amp;$G$2+1))+(COUNTIF('Round 1 - RIVER'!H40,"="&amp;$H$2+1))+(COUNTIF('Round 1 - RIVER'!I40,"="&amp;$I$2+1))+(COUNTIF('Round 1 - RIVER'!J40,"="&amp;$J$2+1))+(COUNTIF('Round 1 - RIVER'!L40,"="&amp;$L$2+1))+(COUNTIF('Round 1 - RIVER'!M40,"="&amp;$M$2+1))+(COUNTIF('Round 1 - RIVER'!N40,"="&amp;$N$2+1))+(COUNTIF('Round 1 - RIVER'!O40,"="&amp;$O$2+1))+(COUNTIF('Round 1 - RIVER'!P40,"="&amp;$P$2+1))+(COUNTIF('Round 1 - RIVER'!Q40,"="&amp;$Q$2+1))+(COUNTIF('Round 1 - RIVER'!R40,"="&amp;$R$2+1))+(COUNTIF('Round 1 - RIVER'!S40,"="&amp;$S$2+1))+(COUNTIF('Round 1 - RIVER'!T40,"="&amp;$T$2+1))</f>
        <v>0</v>
      </c>
      <c r="G92" s="100">
        <f>SUM(COUNTIF('Round 1 - RIVER'!B40,"="&amp;$B$2+2))+(COUNTIF('Round 1 - RIVER'!C40,"="&amp;$C$2+2))+(COUNTIF('Round 1 - RIVER'!D40,"="&amp;$D$2+2))+(COUNTIF('Round 1 - RIVER'!E40,"="&amp;$E$2+2))+(COUNTIF('Round 1 - RIVER'!F40,"="&amp;$F$2+2))+(COUNTIF('Round 1 - RIVER'!G40,"="&amp;$G$2+2))+(COUNTIF('Round 1 - RIVER'!H40,"="&amp;$H$2+2))+(COUNTIF('Round 1 - RIVER'!I40,"="&amp;$I$2+2))+(COUNTIF('Round 1 - RIVER'!J40,"="&amp;$J$2+2))+(COUNTIF('Round 1 - RIVER'!L40,"="&amp;$L$2+2))+(COUNTIF('Round 1 - RIVER'!M40,"="&amp;$M$2+2))+(COUNTIF('Round 1 - RIVER'!N40,"="&amp;$N$2+2))+(COUNTIF('Round 1 - RIVER'!O40,"="&amp;$O$2+2))+(COUNTIF('Round 1 - RIVER'!P40,"="&amp;$P$2+2))+(COUNTIF('Round 1 - RIVER'!Q40,"="&amp;$Q$2+2))+(COUNTIF('Round 1 - RIVER'!R40,"="&amp;$R$2+2))+(COUNTIF('Round 1 - RIVER'!S40,"="&amp;$S$2+2))+(COUNTIF('Round 1 - RIVER'!T40,"="&amp;$T$2+2))</f>
        <v>0</v>
      </c>
      <c r="H92" s="100">
        <f>SUM(COUNTIF('Round 1 - RIVER'!B40,"&gt;"&amp;$B$2+2.1))+(COUNTIF('Round 1 - RIVER'!C40,"&gt;"&amp;$C$2+2.1))+(COUNTIF('Round 1 - RIVER'!D40,"&gt;"&amp;$D$2+2.1))+(COUNTIF('Round 1 - RIVER'!E40,"&gt;"&amp;$E$2+2.1))+(COUNTIF('Round 1 - RIVER'!F40,"&gt;"&amp;$F$2+2.1))+(COUNTIF('Round 1 - RIVER'!G40,"&gt;"&amp;$G$2+2.1))+(COUNTIF('Round 1 - RIVER'!H40,"&gt;"&amp;$H$2+2.1))+(COUNTIF('Round 1 - RIVER'!I40,"&gt;"&amp;$I$2+2.1))+(COUNTIF('Round 1 - RIVER'!J40,"&gt;"&amp;$J$2+2.1))+(COUNTIF('Round 1 - RIVER'!L40,"&gt;"&amp;$L$2+2.1))+(COUNTIF('Round 1 - RIVER'!M40,"&gt;"&amp;$M$2+2.1))+(COUNTIF('Round 1 - RIVER'!N40,"&gt;"&amp;$N$2+2.1))+(COUNTIF('Round 1 - RIVER'!O40,"&gt;"&amp;$O$2+2.1))+(COUNTIF('Round 1 - RIVER'!P40,"&gt;"&amp;$P$2+2.1))+(COUNTIF('Round 1 - RIVER'!Q40,"&gt;"&amp;$Q$2+2.1))+(COUNTIF('Round 1 - RIVER'!R40,"&gt;"&amp;$R$2+2.1))+(COUNTIF('Round 1 - RIVER'!S40,"&gt;"&amp;$S$2+2.1))+(COUNTIF('Round 1 - RIVER'!T40,"&gt;"&amp;$T$2+2.1))</f>
        <v>0</v>
      </c>
      <c r="I92" s="77"/>
      <c r="J92" s="99">
        <f>SUM(COUNTIF('Round 2 - HILLS'!B40,"&lt;"&amp;$B$3-1.9))+(COUNTIF('Round 2 - HILLS'!C40,"&lt;"&amp;$C$3-1.9))+(COUNTIF('Round 2 - HILLS'!D40,"&lt;"&amp;$D$3-1.9))+(COUNTIF('Round 2 - HILLS'!E40,"&lt;"&amp;$E$3-1.9))+(COUNTIF('Round 2 - HILLS'!F40,"&lt;"&amp;$F$3-1.9))+(COUNTIF('Round 2 - HILLS'!G40,"&lt;"&amp;$G$3-1.9))+(COUNTIF('Round 2 - HILLS'!H40,"&lt;"&amp;$H$3-1.9))+(COUNTIF('Round 2 - HILLS'!I40,"&lt;"&amp;$I$3-1.9))+(COUNTIF('Round 2 - HILLS'!J40,"&lt;"&amp;$J$3-1.9))+(COUNTIF('Round 2 - HILLS'!L40,"&lt;"&amp;$L$3-1.9))+(COUNTIF('Round 2 - HILLS'!M40,"&lt;"&amp;$M$3-1.9))+(COUNTIF('Round 2 - HILLS'!N40,"&lt;"&amp;$N$3-1.9))+(COUNTIF('Round 2 - HILLS'!O40,"&lt;"&amp;$O$3-1.9))+(COUNTIF('Round 2 - HILLS'!P40,"&lt;"&amp;$P$3-1.9))+(COUNTIF('Round 2 - HILLS'!Q40,"&lt;"&amp;$Q$3-1.9))+(COUNTIF('Round 2 - HILLS'!R40,"&lt;"&amp;$R$3-1.9))+(COUNTIF('Round 2 - HILLS'!S40,"&lt;"&amp;$S$3-1.9))+(COUNTIF('Round 2 - HILLS'!T40,"&lt;"&amp;$T$3-1.9))</f>
        <v>0</v>
      </c>
      <c r="K92" s="100">
        <f>SUM(COUNTIF('Round 2 - HILLS'!B40,"="&amp;$B$3-1))+(COUNTIF('Round 2 - HILLS'!C40,"="&amp;$C$3-1))+(COUNTIF('Round 2 - HILLS'!D40,"="&amp;$D$3-1))+(COUNTIF('Round 2 - HILLS'!E40,"="&amp;$E$3-1))+(COUNTIF('Round 2 - HILLS'!F40,"="&amp;$F$3-1))+(COUNTIF('Round 2 - HILLS'!G40,"="&amp;$G$3-1))+(COUNTIF('Round 2 - HILLS'!H40,"="&amp;$H$3-1))+(COUNTIF('Round 2 - HILLS'!I40,"="&amp;$I$3-1))+(COUNTIF('Round 2 - HILLS'!J40,"="&amp;$J$3-1))+(COUNTIF('Round 2 - HILLS'!L40,"="&amp;$L$3-1))+(COUNTIF('Round 2 - HILLS'!M40,"="&amp;$M$3-1))+(COUNTIF('Round 2 - HILLS'!N40,"="&amp;$N$3-1))+(COUNTIF('Round 2 - HILLS'!O40,"="&amp;$O$3-1))+(COUNTIF('Round 2 - HILLS'!P40,"="&amp;$P$3-1))+(COUNTIF('Round 2 - HILLS'!Q40,"="&amp;$Q$3-1))+(COUNTIF('Round 2 - HILLS'!R40,"="&amp;$R$3-1))+(COUNTIF('Round 2 - HILLS'!S40,"="&amp;$S$3-1))+(COUNTIF('Round 2 - HILLS'!T40,"="&amp;$T$3-1))</f>
        <v>0</v>
      </c>
      <c r="L92" s="100">
        <f>SUM(COUNTIF('Round 2 - HILLS'!B40,"="&amp;$B$3))+(COUNTIF('Round 2 - HILLS'!C40,"="&amp;$C$3))+(COUNTIF('Round 2 - HILLS'!D40,"="&amp;$D$3))+(COUNTIF('Round 2 - HILLS'!E40,"="&amp;$E$3))+(COUNTIF('Round 2 - HILLS'!F40,"="&amp;$F$3))+(COUNTIF('Round 2 - HILLS'!G40,"="&amp;$G$3))+(COUNTIF('Round 2 - HILLS'!H40,"="&amp;$H$3))+(COUNTIF('Round 2 - HILLS'!I40,"="&amp;$I$3))+(COUNTIF('Round 2 - HILLS'!J40,"="&amp;$J$3))+(COUNTIF('Round 2 - HILLS'!L40,"="&amp;$L$3))+(COUNTIF('Round 2 - HILLS'!M40,"="&amp;$M$3))+(COUNTIF('Round 2 - HILLS'!N40,"="&amp;$N$3))+(COUNTIF('Round 2 - HILLS'!O40,"="&amp;$O$3))+(COUNTIF('Round 2 - HILLS'!P40,"="&amp;$P$3))+(COUNTIF('Round 2 - HILLS'!Q40,"="&amp;$Q$3))+(COUNTIF('Round 2 - HILLS'!R40,"="&amp;$R$3))+(COUNTIF('Round 2 - HILLS'!S40,"="&amp;$S$3))+(COUNTIF('Round 2 - HILLS'!T40,"="&amp;$T$3))</f>
        <v>0</v>
      </c>
      <c r="M92" s="100">
        <f>SUM(COUNTIF('Round 2 - HILLS'!B40,"="&amp;$B$3+1))+(COUNTIF('Round 2 - HILLS'!C40,"="&amp;$C$3+1))+(COUNTIF('Round 2 - HILLS'!D40,"="&amp;$D$3+1))+(COUNTIF('Round 2 - HILLS'!E40,"="&amp;$E$3+1))+(COUNTIF('Round 2 - HILLS'!F40,"="&amp;$F$3+1))+(COUNTIF('Round 2 - HILLS'!G40,"="&amp;$G$3+1))+(COUNTIF('Round 2 - HILLS'!H40,"="&amp;$H$3+1))+(COUNTIF('Round 2 - HILLS'!I40,"="&amp;$I$3+1))+(COUNTIF('Round 2 - HILLS'!J40,"="&amp;$J$3+1))+(COUNTIF('Round 2 - HILLS'!L40,"="&amp;$L$3+1))+(COUNTIF('Round 2 - HILLS'!M40,"="&amp;$M$3+1))+(COUNTIF('Round 2 - HILLS'!N40,"="&amp;$N$3+1))+(COUNTIF('Round 2 - HILLS'!O40,"="&amp;$O$3+1))+(COUNTIF('Round 2 - HILLS'!P40,"="&amp;$P$3+1))+(COUNTIF('Round 2 - HILLS'!Q40,"="&amp;$Q$3+1))+(COUNTIF('Round 2 - HILLS'!R40,"="&amp;$R$3+1))+(COUNTIF('Round 2 - HILLS'!S40,"="&amp;$S$3+1))+(COUNTIF('Round 2 - HILLS'!T40,"="&amp;$T$3+1))</f>
        <v>0</v>
      </c>
      <c r="N92" s="100">
        <f>SUM(COUNTIF('Round 2 - HILLS'!B40,"="&amp;$B$3+2))+(COUNTIF('Round 2 - HILLS'!C40,"="&amp;$C$3+2))+(COUNTIF('Round 2 - HILLS'!D40,"="&amp;$D$3+2))+(COUNTIF('Round 2 - HILLS'!E40,"="&amp;$E$3+2))+(COUNTIF('Round 2 - HILLS'!F40,"="&amp;$F$3+2))+(COUNTIF('Round 2 - HILLS'!G40,"="&amp;$G$3+2))+(COUNTIF('Round 2 - HILLS'!H40,"="&amp;$H$3+2))+(COUNTIF('Round 2 - HILLS'!I40,"="&amp;$I$3+2))+(COUNTIF('Round 2 - HILLS'!J40,"="&amp;$J$3+2))+(COUNTIF('Round 2 - HILLS'!L40,"="&amp;$L$3+2))+(COUNTIF('Round 2 - HILLS'!M40,"="&amp;$M$3+2))+(COUNTIF('Round 2 - HILLS'!N40,"="&amp;$N$3+2))+(COUNTIF('Round 2 - HILLS'!O40,"="&amp;$O$3+2))+(COUNTIF('Round 2 - HILLS'!P40,"="&amp;$P$3+2))+(COUNTIF('Round 2 - HILLS'!Q40,"="&amp;$Q$3+2))+(COUNTIF('Round 2 - HILLS'!R40,"="&amp;$R$3+2))+(COUNTIF('Round 2 - HILLS'!S40,"="&amp;$S$3+2))+(COUNTIF('Round 2 - HILLS'!T40,"="&amp;$T$3+2))</f>
        <v>0</v>
      </c>
      <c r="O92" s="100">
        <f>SUM(COUNTIF('Round 2 - HILLS'!B40,"&gt;"&amp;$B$3+2.1))+(COUNTIF('Round 2 - HILLS'!C40,"&gt;"&amp;$C$3+2.1))+(COUNTIF('Round 2 - HILLS'!D40,"&gt;"&amp;$D$3+2.1))+(COUNTIF('Round 2 - HILLS'!E40,"&gt;"&amp;$E$3+2.1))+(COUNTIF('Round 2 - HILLS'!F40,"&gt;"&amp;$F$3+2.1))+(COUNTIF('Round 2 - HILLS'!G40,"&gt;"&amp;$G$3+2.1))+(COUNTIF('Round 2 - HILLS'!H40,"&gt;"&amp;$H$3+2.1))+(COUNTIF('Round 2 - HILLS'!I40,"&gt;"&amp;$I$3+2.1))+(COUNTIF('Round 2 - HILLS'!J40,"&gt;"&amp;$J$3+2.1))+(COUNTIF('Round 2 - HILLS'!L40,"&gt;"&amp;$L$3+2.1))+(COUNTIF('Round 2 - HILLS'!M40,"&gt;"&amp;$M$3+2.1))+(COUNTIF('Round 2 - HILLS'!N40,"&gt;"&amp;$N$3+2.1))+(COUNTIF('Round 2 - HILLS'!O40,"&gt;"&amp;$O$3+2.1))+(COUNTIF('Round 2 - HILLS'!P40,"&gt;"&amp;$P$3+2.1))+(COUNTIF('Round 2 - HILLS'!Q40,"&gt;"&amp;$Q$3+2.1))+(COUNTIF('Round 2 - HILLS'!R40,"&gt;"&amp;$R$3+2.1))+(COUNTIF('Round 2 - HILLS'!S40,"&gt;"&amp;$S$3+2.1))+(COUNTIF('Round 2 - HILLS'!T40,"&gt;"&amp;$T$3+2.1))</f>
        <v>0</v>
      </c>
      <c r="Q92" s="92"/>
      <c r="R92" s="93"/>
      <c r="S92" s="93"/>
      <c r="T92" s="93"/>
      <c r="U92" s="93"/>
      <c r="V92" s="93"/>
      <c r="X92" s="92">
        <f>SUM(C92,J92,Q92)</f>
        <v>0</v>
      </c>
      <c r="Y92" s="93">
        <f t="shared" ref="Y92:AC96" si="76">SUM(D92,K92,R92)</f>
        <v>0</v>
      </c>
      <c r="Z92" s="93">
        <f t="shared" si="76"/>
        <v>0</v>
      </c>
      <c r="AA92" s="93">
        <f t="shared" si="76"/>
        <v>0</v>
      </c>
      <c r="AB92" s="93">
        <f t="shared" si="76"/>
        <v>0</v>
      </c>
      <c r="AC92" s="93">
        <f>SUM(H92,O92,V92)</f>
        <v>0</v>
      </c>
    </row>
    <row r="93" spans="1:29" x14ac:dyDescent="0.2">
      <c r="A93" s="35" t="str">
        <f>'Players by Team'!A27</f>
        <v>Landry Saylor</v>
      </c>
      <c r="B93" s="95"/>
      <c r="C93" s="105">
        <f>SUM(COUNTIF('Round 1 - RIVER'!B41,"&lt;"&amp;$B$2-1.9))+(COUNTIF('Round 1 - RIVER'!C41,"&lt;"&amp;$C$2-1.9))+(COUNTIF('Round 1 - RIVER'!D41,"&lt;"&amp;$D$2-1.9))+(COUNTIF('Round 1 - RIVER'!E41,"&lt;"&amp;$E$2-1.9))+(COUNTIF('Round 1 - RIVER'!F41,"&lt;"&amp;$F$2-1.9))+(COUNTIF('Round 1 - RIVER'!G41,"&lt;"&amp;$G$2-1.9))+(COUNTIF('Round 1 - RIVER'!H41,"&lt;"&amp;$H$2-1.9))+(COUNTIF('Round 1 - RIVER'!I41,"&lt;"&amp;$I$2-1.9))+(COUNTIF('Round 1 - RIVER'!J41,"&lt;"&amp;$J$2-1.9))+(COUNTIF('Round 1 - RIVER'!L41,"&lt;"&amp;$L$2-1.9))+(COUNTIF('Round 1 - RIVER'!M41,"&lt;"&amp;$M$2-1.9))+(COUNTIF('Round 1 - RIVER'!N41,"&lt;"&amp;$N$2-1.9))+(COUNTIF('Round 1 - RIVER'!O41,"&lt;"&amp;$O$2-1.9))+(COUNTIF('Round 1 - RIVER'!P41,"&lt;"&amp;$P$2-1.9))+(COUNTIF('Round 1 - RIVER'!Q41,"&lt;"&amp;$Q$2-1.9))+(COUNTIF('Round 1 - RIVER'!R41,"&lt;"&amp;$R$2-1.9))+(COUNTIF('Round 1 - RIVER'!S41,"&lt;"&amp;$S$2-1.9))+(COUNTIF('Round 1 - RIVER'!T41,"&lt;"&amp;$T$2-1.9))</f>
        <v>0</v>
      </c>
      <c r="D93" s="106">
        <f>SUM(COUNTIF('Round 1 - RIVER'!B41,"="&amp;$B$2-1))+(COUNTIF('Round 1 - RIVER'!C41,"="&amp;$C$2-1))+(COUNTIF('Round 1 - RIVER'!D41,"="&amp;$D$2-1))+(COUNTIF('Round 1 - RIVER'!E41,"="&amp;$E$2-1))+(COUNTIF('Round 1 - RIVER'!F41,"="&amp;$F$2-1))+(COUNTIF('Round 1 - RIVER'!G41,"="&amp;$G$2-1))+(COUNTIF('Round 1 - RIVER'!H41,"="&amp;$H$2-1))+(COUNTIF('Round 1 - RIVER'!I41,"="&amp;$I$2-1))+(COUNTIF('Round 1 - RIVER'!J41,"="&amp;$J$2-1))+(COUNTIF('Round 1 - RIVER'!L41,"="&amp;$L$2-1))+(COUNTIF('Round 1 - RIVER'!M41,"="&amp;$M$2-1))+(COUNTIF('Round 1 - RIVER'!N41,"="&amp;$N$2-1))+(COUNTIF('Round 1 - RIVER'!O41,"="&amp;$O$2-1))+(COUNTIF('Round 1 - RIVER'!P41,"="&amp;$P$2-1))+(COUNTIF('Round 1 - RIVER'!Q41,"="&amp;$Q$2-1))+(COUNTIF('Round 1 - RIVER'!R41,"="&amp;$R$2-1))+(COUNTIF('Round 1 - RIVER'!S41,"="&amp;$S$2-1))+(COUNTIF('Round 1 - RIVER'!T41,"="&amp;$T$2-1))</f>
        <v>0</v>
      </c>
      <c r="E93" s="106">
        <f>SUM(COUNTIF('Round 1 - RIVER'!B41,"="&amp;$B$3))+(COUNTIF('Round 1 - RIVER'!C41,"="&amp;$C$3))+(COUNTIF('Round 1 - RIVER'!D41,"="&amp;$D$3))+(COUNTIF('Round 1 - RIVER'!E41,"="&amp;$E$3))+(COUNTIF('Round 1 - RIVER'!F41,"="&amp;$F$3))+(COUNTIF('Round 1 - RIVER'!G41,"="&amp;$G$3))+(COUNTIF('Round 1 - RIVER'!H41,"="&amp;$H$3))+(COUNTIF('Round 1 - RIVER'!I41,"="&amp;$I$3))+(COUNTIF('Round 1 - RIVER'!J41,"="&amp;$J$3))+(COUNTIF('Round 1 - RIVER'!L41,"="&amp;$L$3))+(COUNTIF('Round 1 - RIVER'!M41,"="&amp;$M$3))+(COUNTIF('Round 1 - RIVER'!N41,"="&amp;$N$3))+(COUNTIF('Round 1 - RIVER'!O41,"="&amp;$O$3))+(COUNTIF('Round 1 - RIVER'!P41,"="&amp;$P$3))+(COUNTIF('Round 1 - RIVER'!Q41,"="&amp;$Q$3))+(COUNTIF('Round 1 - RIVER'!R41,"="&amp;$R$3))+(COUNTIF('Round 1 - RIVER'!S41,"="&amp;$S$3))+(COUNTIF('Round 1 - RIVER'!T41,"="&amp;$T$3))</f>
        <v>0</v>
      </c>
      <c r="F93" s="106">
        <f>SUM(COUNTIF('Round 1 - RIVER'!B41,"="&amp;$B$2+1))+(COUNTIF('Round 1 - RIVER'!C41,"="&amp;$C$2+1))+(COUNTIF('Round 1 - RIVER'!D41,"="&amp;$D$2+1))+(COUNTIF('Round 1 - RIVER'!E41,"="&amp;$E$2+1))+(COUNTIF('Round 1 - RIVER'!F41,"="&amp;$F$2+1))+(COUNTIF('Round 1 - RIVER'!G41,"="&amp;$G$2+1))+(COUNTIF('Round 1 - RIVER'!H41,"="&amp;$H$2+1))+(COUNTIF('Round 1 - RIVER'!I41,"="&amp;$I$2+1))+(COUNTIF('Round 1 - RIVER'!J41,"="&amp;$J$2+1))+(COUNTIF('Round 1 - RIVER'!L41,"="&amp;$L$2+1))+(COUNTIF('Round 1 - RIVER'!M41,"="&amp;$M$2+1))+(COUNTIF('Round 1 - RIVER'!N41,"="&amp;$N$2+1))+(COUNTIF('Round 1 - RIVER'!O41,"="&amp;$O$2+1))+(COUNTIF('Round 1 - RIVER'!P41,"="&amp;$P$2+1))+(COUNTIF('Round 1 - RIVER'!Q41,"="&amp;$Q$2+1))+(COUNTIF('Round 1 - RIVER'!R41,"="&amp;$R$2+1))+(COUNTIF('Round 1 - RIVER'!S41,"="&amp;$S$2+1))+(COUNTIF('Round 1 - RIVER'!T41,"="&amp;$T$2+1))</f>
        <v>0</v>
      </c>
      <c r="G93" s="106">
        <f>SUM(COUNTIF('Round 1 - RIVER'!B41,"="&amp;$B$2+2))+(COUNTIF('Round 1 - RIVER'!C41,"="&amp;$C$2+2))+(COUNTIF('Round 1 - RIVER'!D41,"="&amp;$D$2+2))+(COUNTIF('Round 1 - RIVER'!E41,"="&amp;$E$2+2))+(COUNTIF('Round 1 - RIVER'!F41,"="&amp;$F$2+2))+(COUNTIF('Round 1 - RIVER'!G41,"="&amp;$G$2+2))+(COUNTIF('Round 1 - RIVER'!H41,"="&amp;$H$2+2))+(COUNTIF('Round 1 - RIVER'!I41,"="&amp;$I$2+2))+(COUNTIF('Round 1 - RIVER'!J41,"="&amp;$J$2+2))+(COUNTIF('Round 1 - RIVER'!L41,"="&amp;$L$2+2))+(COUNTIF('Round 1 - RIVER'!M41,"="&amp;$M$2+2))+(COUNTIF('Round 1 - RIVER'!N41,"="&amp;$N$2+2))+(COUNTIF('Round 1 - RIVER'!O41,"="&amp;$O$2+2))+(COUNTIF('Round 1 - RIVER'!P41,"="&amp;$P$2+2))+(COUNTIF('Round 1 - RIVER'!Q41,"="&amp;$Q$2+2))+(COUNTIF('Round 1 - RIVER'!R41,"="&amp;$R$2+2))+(COUNTIF('Round 1 - RIVER'!S41,"="&amp;$S$2+2))+(COUNTIF('Round 1 - RIVER'!T41,"="&amp;$T$2+2))</f>
        <v>0</v>
      </c>
      <c r="H93" s="106">
        <f>SUM(COUNTIF('Round 1 - RIVER'!B41,"&gt;"&amp;$B$2+2.1))+(COUNTIF('Round 1 - RIVER'!C41,"&gt;"&amp;$C$2+2.1))+(COUNTIF('Round 1 - RIVER'!D41,"&gt;"&amp;$D$2+2.1))+(COUNTIF('Round 1 - RIVER'!E41,"&gt;"&amp;$E$2+2.1))+(COUNTIF('Round 1 - RIVER'!F41,"&gt;"&amp;$F$2+2.1))+(COUNTIF('Round 1 - RIVER'!G41,"&gt;"&amp;$G$2+2.1))+(COUNTIF('Round 1 - RIVER'!H41,"&gt;"&amp;$H$2+2.1))+(COUNTIF('Round 1 - RIVER'!I41,"&gt;"&amp;$I$2+2.1))+(COUNTIF('Round 1 - RIVER'!J41,"&gt;"&amp;$J$2+2.1))+(COUNTIF('Round 1 - RIVER'!L41,"&gt;"&amp;$L$2+2.1))+(COUNTIF('Round 1 - RIVER'!M41,"&gt;"&amp;$M$2+2.1))+(COUNTIF('Round 1 - RIVER'!N41,"&gt;"&amp;$N$2+2.1))+(COUNTIF('Round 1 - RIVER'!O41,"&gt;"&amp;$O$2+2.1))+(COUNTIF('Round 1 - RIVER'!P41,"&gt;"&amp;$P$2+2.1))+(COUNTIF('Round 1 - RIVER'!Q41,"&gt;"&amp;$Q$2+2.1))+(COUNTIF('Round 1 - RIVER'!R41,"&gt;"&amp;$R$2+2.1))+(COUNTIF('Round 1 - RIVER'!S41,"&gt;"&amp;$S$2+2.1))+(COUNTIF('Round 1 - RIVER'!T41,"&gt;"&amp;$T$2+2.1))</f>
        <v>0</v>
      </c>
      <c r="I93" s="77"/>
      <c r="J93" s="105">
        <f>SUM(COUNTIF('Round 2 - HILLS'!B41,"&lt;"&amp;$B$3-1.9))+(COUNTIF('Round 2 - HILLS'!C41,"&lt;"&amp;$C$3-1.9))+(COUNTIF('Round 2 - HILLS'!D41,"&lt;"&amp;$D$3-1.9))+(COUNTIF('Round 2 - HILLS'!E41,"&lt;"&amp;$E$3-1.9))+(COUNTIF('Round 2 - HILLS'!F41,"&lt;"&amp;$F$3-1.9))+(COUNTIF('Round 2 - HILLS'!G41,"&lt;"&amp;$G$3-1.9))+(COUNTIF('Round 2 - HILLS'!H41,"&lt;"&amp;$H$3-1.9))+(COUNTIF('Round 2 - HILLS'!I41,"&lt;"&amp;$I$3-1.9))+(COUNTIF('Round 2 - HILLS'!J41,"&lt;"&amp;$J$3-1.9))+(COUNTIF('Round 2 - HILLS'!L41,"&lt;"&amp;$L$3-1.9))+(COUNTIF('Round 2 - HILLS'!M41,"&lt;"&amp;$M$3-1.9))+(COUNTIF('Round 2 - HILLS'!N41,"&lt;"&amp;$N$3-1.9))+(COUNTIF('Round 2 - HILLS'!O41,"&lt;"&amp;$O$3-1.9))+(COUNTIF('Round 2 - HILLS'!P41,"&lt;"&amp;$P$3-1.9))+(COUNTIF('Round 2 - HILLS'!Q41,"&lt;"&amp;$Q$3-1.9))+(COUNTIF('Round 2 - HILLS'!R41,"&lt;"&amp;$R$3-1.9))+(COUNTIF('Round 2 - HILLS'!S41,"&lt;"&amp;$S$3-1.9))+(COUNTIF('Round 2 - HILLS'!T41,"&lt;"&amp;$T$3-1.9))</f>
        <v>0</v>
      </c>
      <c r="K93" s="106">
        <f>SUM(COUNTIF('Round 2 - HILLS'!B41,"="&amp;$B$3-1))+(COUNTIF('Round 2 - HILLS'!C41,"="&amp;$C$3-1))+(COUNTIF('Round 2 - HILLS'!D41,"="&amp;$D$3-1))+(COUNTIF('Round 2 - HILLS'!E41,"="&amp;$E$3-1))+(COUNTIF('Round 2 - HILLS'!F41,"="&amp;$F$3-1))+(COUNTIF('Round 2 - HILLS'!G41,"="&amp;$G$3-1))+(COUNTIF('Round 2 - HILLS'!H41,"="&amp;$H$3-1))+(COUNTIF('Round 2 - HILLS'!I41,"="&amp;$I$3-1))+(COUNTIF('Round 2 - HILLS'!J41,"="&amp;$J$3-1))+(COUNTIF('Round 2 - HILLS'!L41,"="&amp;$L$3-1))+(COUNTIF('Round 2 - HILLS'!M41,"="&amp;$M$3-1))+(COUNTIF('Round 2 - HILLS'!N41,"="&amp;$N$3-1))+(COUNTIF('Round 2 - HILLS'!O41,"="&amp;$O$3-1))+(COUNTIF('Round 2 - HILLS'!P41,"="&amp;$P$3-1))+(COUNTIF('Round 2 - HILLS'!Q41,"="&amp;$Q$3-1))+(COUNTIF('Round 2 - HILLS'!R41,"="&amp;$R$3-1))+(COUNTIF('Round 2 - HILLS'!S41,"="&amp;$S$3-1))+(COUNTIF('Round 2 - HILLS'!T41,"="&amp;$T$3-1))</f>
        <v>0</v>
      </c>
      <c r="L93" s="106">
        <f>SUM(COUNTIF('Round 2 - HILLS'!B41,"="&amp;$B$3))+(COUNTIF('Round 2 - HILLS'!C41,"="&amp;$C$3))+(COUNTIF('Round 2 - HILLS'!D41,"="&amp;$D$3))+(COUNTIF('Round 2 - HILLS'!E41,"="&amp;$E$3))+(COUNTIF('Round 2 - HILLS'!F41,"="&amp;$F$3))+(COUNTIF('Round 2 - HILLS'!G41,"="&amp;$G$3))+(COUNTIF('Round 2 - HILLS'!H41,"="&amp;$H$3))+(COUNTIF('Round 2 - HILLS'!I41,"="&amp;$I$3))+(COUNTIF('Round 2 - HILLS'!J41,"="&amp;$J$3))+(COUNTIF('Round 2 - HILLS'!L41,"="&amp;$L$3))+(COUNTIF('Round 2 - HILLS'!M41,"="&amp;$M$3))+(COUNTIF('Round 2 - HILLS'!N41,"="&amp;$N$3))+(COUNTIF('Round 2 - HILLS'!O41,"="&amp;$O$3))+(COUNTIF('Round 2 - HILLS'!P41,"="&amp;$P$3))+(COUNTIF('Round 2 - HILLS'!Q41,"="&amp;$Q$3))+(COUNTIF('Round 2 - HILLS'!R41,"="&amp;$R$3))+(COUNTIF('Round 2 - HILLS'!S41,"="&amp;$S$3))+(COUNTIF('Round 2 - HILLS'!T41,"="&amp;$T$3))</f>
        <v>0</v>
      </c>
      <c r="M93" s="106">
        <f>SUM(COUNTIF('Round 2 - HILLS'!B41,"="&amp;$B$3+1))+(COUNTIF('Round 2 - HILLS'!C41,"="&amp;$C$3+1))+(COUNTIF('Round 2 - HILLS'!D41,"="&amp;$D$3+1))+(COUNTIF('Round 2 - HILLS'!E41,"="&amp;$E$3+1))+(COUNTIF('Round 2 - HILLS'!F41,"="&amp;$F$3+1))+(COUNTIF('Round 2 - HILLS'!G41,"="&amp;$G$3+1))+(COUNTIF('Round 2 - HILLS'!H41,"="&amp;$H$3+1))+(COUNTIF('Round 2 - HILLS'!I41,"="&amp;$I$3+1))+(COUNTIF('Round 2 - HILLS'!J41,"="&amp;$J$3+1))+(COUNTIF('Round 2 - HILLS'!L41,"="&amp;$L$3+1))+(COUNTIF('Round 2 - HILLS'!M41,"="&amp;$M$3+1))+(COUNTIF('Round 2 - HILLS'!N41,"="&amp;$N$3+1))+(COUNTIF('Round 2 - HILLS'!O41,"="&amp;$O$3+1))+(COUNTIF('Round 2 - HILLS'!P41,"="&amp;$P$3+1))+(COUNTIF('Round 2 - HILLS'!Q41,"="&amp;$Q$3+1))+(COUNTIF('Round 2 - HILLS'!R41,"="&amp;$R$3+1))+(COUNTIF('Round 2 - HILLS'!S41,"="&amp;$S$3+1))+(COUNTIF('Round 2 - HILLS'!T41,"="&amp;$T$3+1))</f>
        <v>0</v>
      </c>
      <c r="N93" s="106">
        <f>SUM(COUNTIF('Round 2 - HILLS'!B41,"="&amp;$B$3+2))+(COUNTIF('Round 2 - HILLS'!C41,"="&amp;$C$3+2))+(COUNTIF('Round 2 - HILLS'!D41,"="&amp;$D$3+2))+(COUNTIF('Round 2 - HILLS'!E41,"="&amp;$E$3+2))+(COUNTIF('Round 2 - HILLS'!F41,"="&amp;$F$3+2))+(COUNTIF('Round 2 - HILLS'!G41,"="&amp;$G$3+2))+(COUNTIF('Round 2 - HILLS'!H41,"="&amp;$H$3+2))+(COUNTIF('Round 2 - HILLS'!I41,"="&amp;$I$3+2))+(COUNTIF('Round 2 - HILLS'!J41,"="&amp;$J$3+2))+(COUNTIF('Round 2 - HILLS'!L41,"="&amp;$L$3+2))+(COUNTIF('Round 2 - HILLS'!M41,"="&amp;$M$3+2))+(COUNTIF('Round 2 - HILLS'!N41,"="&amp;$N$3+2))+(COUNTIF('Round 2 - HILLS'!O41,"="&amp;$O$3+2))+(COUNTIF('Round 2 - HILLS'!P41,"="&amp;$P$3+2))+(COUNTIF('Round 2 - HILLS'!Q41,"="&amp;$Q$3+2))+(COUNTIF('Round 2 - HILLS'!R41,"="&amp;$R$3+2))+(COUNTIF('Round 2 - HILLS'!S41,"="&amp;$S$3+2))+(COUNTIF('Round 2 - HILLS'!T41,"="&amp;$T$3+2))</f>
        <v>0</v>
      </c>
      <c r="O93" s="106">
        <f>SUM(COUNTIF('Round 2 - HILLS'!B41,"&gt;"&amp;$B$3+2.1))+(COUNTIF('Round 2 - HILLS'!C41,"&gt;"&amp;$C$3+2.1))+(COUNTIF('Round 2 - HILLS'!D41,"&gt;"&amp;$D$3+2.1))+(COUNTIF('Round 2 - HILLS'!E41,"&gt;"&amp;$E$3+2.1))+(COUNTIF('Round 2 - HILLS'!F41,"&gt;"&amp;$F$3+2.1))+(COUNTIF('Round 2 - HILLS'!G41,"&gt;"&amp;$G$3+2.1))+(COUNTIF('Round 2 - HILLS'!H41,"&gt;"&amp;$H$3+2.1))+(COUNTIF('Round 2 - HILLS'!I41,"&gt;"&amp;$I$3+2.1))+(COUNTIF('Round 2 - HILLS'!J41,"&gt;"&amp;$J$3+2.1))+(COUNTIF('Round 2 - HILLS'!L41,"&gt;"&amp;$L$3+2.1))+(COUNTIF('Round 2 - HILLS'!M41,"&gt;"&amp;$M$3+2.1))+(COUNTIF('Round 2 - HILLS'!N41,"&gt;"&amp;$N$3+2.1))+(COUNTIF('Round 2 - HILLS'!O41,"&gt;"&amp;$O$3+2.1))+(COUNTIF('Round 2 - HILLS'!P41,"&gt;"&amp;$P$3+2.1))+(COUNTIF('Round 2 - HILLS'!Q41,"&gt;"&amp;$Q$3+2.1))+(COUNTIF('Round 2 - HILLS'!R41,"&gt;"&amp;$R$3+2.1))+(COUNTIF('Round 2 - HILLS'!S41,"&gt;"&amp;$S$3+2.1))+(COUNTIF('Round 2 - HILLS'!T41,"&gt;"&amp;$T$3+2.1))</f>
        <v>0</v>
      </c>
      <c r="Q93" s="94"/>
      <c r="R93" s="94"/>
      <c r="S93" s="94"/>
      <c r="T93" s="94"/>
      <c r="U93" s="94"/>
      <c r="V93" s="94"/>
      <c r="X93" s="99">
        <f t="shared" ref="X93:X96" si="77">SUM(C93,J93,Q93)</f>
        <v>0</v>
      </c>
      <c r="Y93" s="100">
        <f t="shared" si="76"/>
        <v>0</v>
      </c>
      <c r="Z93" s="100">
        <f t="shared" si="76"/>
        <v>0</v>
      </c>
      <c r="AA93" s="100">
        <f t="shared" si="76"/>
        <v>0</v>
      </c>
      <c r="AB93" s="100">
        <f t="shared" si="76"/>
        <v>0</v>
      </c>
      <c r="AC93" s="100">
        <f t="shared" si="76"/>
        <v>0</v>
      </c>
    </row>
    <row r="94" spans="1:29" x14ac:dyDescent="0.2">
      <c r="A94" s="35" t="str">
        <f>'Players by Team'!A28</f>
        <v>Iris Song</v>
      </c>
      <c r="B94" s="95"/>
      <c r="C94" s="99">
        <f>SUM(COUNTIF('Round 1 - RIVER'!B42,"&lt;"&amp;$B$2-1.9))+(COUNTIF('Round 1 - RIVER'!C42,"&lt;"&amp;$C$2-1.9))+(COUNTIF('Round 1 - RIVER'!D42,"&lt;"&amp;$D$2-1.9))+(COUNTIF('Round 1 - RIVER'!E42,"&lt;"&amp;$E$2-1.9))+(COUNTIF('Round 1 - RIVER'!F42,"&lt;"&amp;$F$2-1.9))+(COUNTIF('Round 1 - RIVER'!G42,"&lt;"&amp;$G$2-1.9))+(COUNTIF('Round 1 - RIVER'!H42,"&lt;"&amp;$H$2-1.9))+(COUNTIF('Round 1 - RIVER'!I42,"&lt;"&amp;$I$2-1.9))+(COUNTIF('Round 1 - RIVER'!J42,"&lt;"&amp;$J$2-1.9))+(COUNTIF('Round 1 - RIVER'!L42,"&lt;"&amp;$L$2-1.9))+(COUNTIF('Round 1 - RIVER'!M42,"&lt;"&amp;$M$2-1.9))+(COUNTIF('Round 1 - RIVER'!N42,"&lt;"&amp;$N$2-1.9))+(COUNTIF('Round 1 - RIVER'!O42,"&lt;"&amp;$O$2-1.9))+(COUNTIF('Round 1 - RIVER'!P42,"&lt;"&amp;$P$2-1.9))+(COUNTIF('Round 1 - RIVER'!Q42,"&lt;"&amp;$Q$2-1.9))+(COUNTIF('Round 1 - RIVER'!R42,"&lt;"&amp;$R$2-1.9))+(COUNTIF('Round 1 - RIVER'!S42,"&lt;"&amp;$S$2-1.9))+(COUNTIF('Round 1 - RIVER'!T42,"&lt;"&amp;$T$2-1.9))</f>
        <v>0</v>
      </c>
      <c r="D94" s="100">
        <f>SUM(COUNTIF('Round 1 - RIVER'!B42,"="&amp;$B$2-1))+(COUNTIF('Round 1 - RIVER'!C42,"="&amp;$C$2-1))+(COUNTIF('Round 1 - RIVER'!D42,"="&amp;$D$2-1))+(COUNTIF('Round 1 - RIVER'!E42,"="&amp;$E$2-1))+(COUNTIF('Round 1 - RIVER'!F42,"="&amp;$F$2-1))+(COUNTIF('Round 1 - RIVER'!G42,"="&amp;$G$2-1))+(COUNTIF('Round 1 - RIVER'!H42,"="&amp;$H$2-1))+(COUNTIF('Round 1 - RIVER'!I42,"="&amp;$I$2-1))+(COUNTIF('Round 1 - RIVER'!J42,"="&amp;$J$2-1))+(COUNTIF('Round 1 - RIVER'!L42,"="&amp;$L$2-1))+(COUNTIF('Round 1 - RIVER'!M42,"="&amp;$M$2-1))+(COUNTIF('Round 1 - RIVER'!N42,"="&amp;$N$2-1))+(COUNTIF('Round 1 - RIVER'!O42,"="&amp;$O$2-1))+(COUNTIF('Round 1 - RIVER'!P42,"="&amp;$P$2-1))+(COUNTIF('Round 1 - RIVER'!Q42,"="&amp;$Q$2-1))+(COUNTIF('Round 1 - RIVER'!R42,"="&amp;$R$2-1))+(COUNTIF('Round 1 - RIVER'!S42,"="&amp;$S$2-1))+(COUNTIF('Round 1 - RIVER'!T42,"="&amp;$T$2-1))</f>
        <v>0</v>
      </c>
      <c r="E94" s="100">
        <f>SUM(COUNTIF('Round 1 - RIVER'!B42,"="&amp;$B$3))+(COUNTIF('Round 1 - RIVER'!C42,"="&amp;$C$3))+(COUNTIF('Round 1 - RIVER'!D42,"="&amp;$D$3))+(COUNTIF('Round 1 - RIVER'!E42,"="&amp;$E$3))+(COUNTIF('Round 1 - RIVER'!F42,"="&amp;$F$3))+(COUNTIF('Round 1 - RIVER'!G42,"="&amp;$G$3))+(COUNTIF('Round 1 - RIVER'!H42,"="&amp;$H$3))+(COUNTIF('Round 1 - RIVER'!I42,"="&amp;$I$3))+(COUNTIF('Round 1 - RIVER'!J42,"="&amp;$J$3))+(COUNTIF('Round 1 - RIVER'!L42,"="&amp;$L$3))+(COUNTIF('Round 1 - RIVER'!M42,"="&amp;$M$3))+(COUNTIF('Round 1 - RIVER'!N42,"="&amp;$N$3))+(COUNTIF('Round 1 - RIVER'!O42,"="&amp;$O$3))+(COUNTIF('Round 1 - RIVER'!P42,"="&amp;$P$3))+(COUNTIF('Round 1 - RIVER'!Q42,"="&amp;$Q$3))+(COUNTIF('Round 1 - RIVER'!R42,"="&amp;$R$3))+(COUNTIF('Round 1 - RIVER'!S42,"="&amp;$S$3))+(COUNTIF('Round 1 - RIVER'!T42,"="&amp;$T$3))</f>
        <v>0</v>
      </c>
      <c r="F94" s="100">
        <f>SUM(COUNTIF('Round 1 - RIVER'!B42,"="&amp;$B$2+1))+(COUNTIF('Round 1 - RIVER'!C42,"="&amp;$C$2+1))+(COUNTIF('Round 1 - RIVER'!D42,"="&amp;$D$2+1))+(COUNTIF('Round 1 - RIVER'!E42,"="&amp;$E$2+1))+(COUNTIF('Round 1 - RIVER'!F42,"="&amp;$F$2+1))+(COUNTIF('Round 1 - RIVER'!G42,"="&amp;$G$2+1))+(COUNTIF('Round 1 - RIVER'!H42,"="&amp;$H$2+1))+(COUNTIF('Round 1 - RIVER'!I42,"="&amp;$I$2+1))+(COUNTIF('Round 1 - RIVER'!J42,"="&amp;$J$2+1))+(COUNTIF('Round 1 - RIVER'!L42,"="&amp;$L$2+1))+(COUNTIF('Round 1 - RIVER'!M42,"="&amp;$M$2+1))+(COUNTIF('Round 1 - RIVER'!N42,"="&amp;$N$2+1))+(COUNTIF('Round 1 - RIVER'!O42,"="&amp;$O$2+1))+(COUNTIF('Round 1 - RIVER'!P42,"="&amp;$P$2+1))+(COUNTIF('Round 1 - RIVER'!Q42,"="&amp;$Q$2+1))+(COUNTIF('Round 1 - RIVER'!R42,"="&amp;$R$2+1))+(COUNTIF('Round 1 - RIVER'!S42,"="&amp;$S$2+1))+(COUNTIF('Round 1 - RIVER'!T42,"="&amp;$T$2+1))</f>
        <v>0</v>
      </c>
      <c r="G94" s="100">
        <f>SUM(COUNTIF('Round 1 - RIVER'!B42,"="&amp;$B$2+2))+(COUNTIF('Round 1 - RIVER'!C42,"="&amp;$C$2+2))+(COUNTIF('Round 1 - RIVER'!D42,"="&amp;$D$2+2))+(COUNTIF('Round 1 - RIVER'!E42,"="&amp;$E$2+2))+(COUNTIF('Round 1 - RIVER'!F42,"="&amp;$F$2+2))+(COUNTIF('Round 1 - RIVER'!G42,"="&amp;$G$2+2))+(COUNTIF('Round 1 - RIVER'!H42,"="&amp;$H$2+2))+(COUNTIF('Round 1 - RIVER'!I42,"="&amp;$I$2+2))+(COUNTIF('Round 1 - RIVER'!J42,"="&amp;$J$2+2))+(COUNTIF('Round 1 - RIVER'!L42,"="&amp;$L$2+2))+(COUNTIF('Round 1 - RIVER'!M42,"="&amp;$M$2+2))+(COUNTIF('Round 1 - RIVER'!N42,"="&amp;$N$2+2))+(COUNTIF('Round 1 - RIVER'!O42,"="&amp;$O$2+2))+(COUNTIF('Round 1 - RIVER'!P42,"="&amp;$P$2+2))+(COUNTIF('Round 1 - RIVER'!Q42,"="&amp;$Q$2+2))+(COUNTIF('Round 1 - RIVER'!R42,"="&amp;$R$2+2))+(COUNTIF('Round 1 - RIVER'!S42,"="&amp;$S$2+2))+(COUNTIF('Round 1 - RIVER'!T42,"="&amp;$T$2+2))</f>
        <v>0</v>
      </c>
      <c r="H94" s="100">
        <f>SUM(COUNTIF('Round 1 - RIVER'!B42,"&gt;"&amp;$B$2+2.1))+(COUNTIF('Round 1 - RIVER'!C42,"&gt;"&amp;$C$2+2.1))+(COUNTIF('Round 1 - RIVER'!D42,"&gt;"&amp;$D$2+2.1))+(COUNTIF('Round 1 - RIVER'!E42,"&gt;"&amp;$E$2+2.1))+(COUNTIF('Round 1 - RIVER'!F42,"&gt;"&amp;$F$2+2.1))+(COUNTIF('Round 1 - RIVER'!G42,"&gt;"&amp;$G$2+2.1))+(COUNTIF('Round 1 - RIVER'!H42,"&gt;"&amp;$H$2+2.1))+(COUNTIF('Round 1 - RIVER'!I42,"&gt;"&amp;$I$2+2.1))+(COUNTIF('Round 1 - RIVER'!J42,"&gt;"&amp;$J$2+2.1))+(COUNTIF('Round 1 - RIVER'!L42,"&gt;"&amp;$L$2+2.1))+(COUNTIF('Round 1 - RIVER'!M42,"&gt;"&amp;$M$2+2.1))+(COUNTIF('Round 1 - RIVER'!N42,"&gt;"&amp;$N$2+2.1))+(COUNTIF('Round 1 - RIVER'!O42,"&gt;"&amp;$O$2+2.1))+(COUNTIF('Round 1 - RIVER'!P42,"&gt;"&amp;$P$2+2.1))+(COUNTIF('Round 1 - RIVER'!Q42,"&gt;"&amp;$Q$2+2.1))+(COUNTIF('Round 1 - RIVER'!R42,"&gt;"&amp;$R$2+2.1))+(COUNTIF('Round 1 - RIVER'!S42,"&gt;"&amp;$S$2+2.1))+(COUNTIF('Round 1 - RIVER'!T42,"&gt;"&amp;$T$2+2.1))</f>
        <v>0</v>
      </c>
      <c r="I94" s="77"/>
      <c r="J94" s="99">
        <f>SUM(COUNTIF('Round 2 - HILLS'!B42,"&lt;"&amp;$B$3-1.9))+(COUNTIF('Round 2 - HILLS'!C42,"&lt;"&amp;$C$3-1.9))+(COUNTIF('Round 2 - HILLS'!D42,"&lt;"&amp;$D$3-1.9))+(COUNTIF('Round 2 - HILLS'!E42,"&lt;"&amp;$E$3-1.9))+(COUNTIF('Round 2 - HILLS'!F42,"&lt;"&amp;$F$3-1.9))+(COUNTIF('Round 2 - HILLS'!G42,"&lt;"&amp;$G$3-1.9))+(COUNTIF('Round 2 - HILLS'!H42,"&lt;"&amp;$H$3-1.9))+(COUNTIF('Round 2 - HILLS'!I42,"&lt;"&amp;$I$3-1.9))+(COUNTIF('Round 2 - HILLS'!J42,"&lt;"&amp;$J$3-1.9))+(COUNTIF('Round 2 - HILLS'!L42,"&lt;"&amp;$L$3-1.9))+(COUNTIF('Round 2 - HILLS'!M42,"&lt;"&amp;$M$3-1.9))+(COUNTIF('Round 2 - HILLS'!N42,"&lt;"&amp;$N$3-1.9))+(COUNTIF('Round 2 - HILLS'!O42,"&lt;"&amp;$O$3-1.9))+(COUNTIF('Round 2 - HILLS'!P42,"&lt;"&amp;$P$3-1.9))+(COUNTIF('Round 2 - HILLS'!Q42,"&lt;"&amp;$Q$3-1.9))+(COUNTIF('Round 2 - HILLS'!R42,"&lt;"&amp;$R$3-1.9))+(COUNTIF('Round 2 - HILLS'!S42,"&lt;"&amp;$S$3-1.9))+(COUNTIF('Round 2 - HILLS'!T42,"&lt;"&amp;$T$3-1.9))</f>
        <v>0</v>
      </c>
      <c r="K94" s="100">
        <f>SUM(COUNTIF('Round 2 - HILLS'!B42,"="&amp;$B$3-1))+(COUNTIF('Round 2 - HILLS'!C42,"="&amp;$C$3-1))+(COUNTIF('Round 2 - HILLS'!D42,"="&amp;$D$3-1))+(COUNTIF('Round 2 - HILLS'!E42,"="&amp;$E$3-1))+(COUNTIF('Round 2 - HILLS'!F42,"="&amp;$F$3-1))+(COUNTIF('Round 2 - HILLS'!G42,"="&amp;$G$3-1))+(COUNTIF('Round 2 - HILLS'!H42,"="&amp;$H$3-1))+(COUNTIF('Round 2 - HILLS'!I42,"="&amp;$I$3-1))+(COUNTIF('Round 2 - HILLS'!J42,"="&amp;$J$3-1))+(COUNTIF('Round 2 - HILLS'!L42,"="&amp;$L$3-1))+(COUNTIF('Round 2 - HILLS'!M42,"="&amp;$M$3-1))+(COUNTIF('Round 2 - HILLS'!N42,"="&amp;$N$3-1))+(COUNTIF('Round 2 - HILLS'!O42,"="&amp;$O$3-1))+(COUNTIF('Round 2 - HILLS'!P42,"="&amp;$P$3-1))+(COUNTIF('Round 2 - HILLS'!Q42,"="&amp;$Q$3-1))+(COUNTIF('Round 2 - HILLS'!R42,"="&amp;$R$3-1))+(COUNTIF('Round 2 - HILLS'!S42,"="&amp;$S$3-1))+(COUNTIF('Round 2 - HILLS'!T42,"="&amp;$T$3-1))</f>
        <v>0</v>
      </c>
      <c r="L94" s="100">
        <f>SUM(COUNTIF('Round 2 - HILLS'!B42,"="&amp;$B$3))+(COUNTIF('Round 2 - HILLS'!C42,"="&amp;$C$3))+(COUNTIF('Round 2 - HILLS'!D42,"="&amp;$D$3))+(COUNTIF('Round 2 - HILLS'!E42,"="&amp;$E$3))+(COUNTIF('Round 2 - HILLS'!F42,"="&amp;$F$3))+(COUNTIF('Round 2 - HILLS'!G42,"="&amp;$G$3))+(COUNTIF('Round 2 - HILLS'!H42,"="&amp;$H$3))+(COUNTIF('Round 2 - HILLS'!I42,"="&amp;$I$3))+(COUNTIF('Round 2 - HILLS'!J42,"="&amp;$J$3))+(COUNTIF('Round 2 - HILLS'!L42,"="&amp;$L$3))+(COUNTIF('Round 2 - HILLS'!M42,"="&amp;$M$3))+(COUNTIF('Round 2 - HILLS'!N42,"="&amp;$N$3))+(COUNTIF('Round 2 - HILLS'!O42,"="&amp;$O$3))+(COUNTIF('Round 2 - HILLS'!P42,"="&amp;$P$3))+(COUNTIF('Round 2 - HILLS'!Q42,"="&amp;$Q$3))+(COUNTIF('Round 2 - HILLS'!R42,"="&amp;$R$3))+(COUNTIF('Round 2 - HILLS'!S42,"="&amp;$S$3))+(COUNTIF('Round 2 - HILLS'!T42,"="&amp;$T$3))</f>
        <v>0</v>
      </c>
      <c r="M94" s="100">
        <f>SUM(COUNTIF('Round 2 - HILLS'!B42,"="&amp;$B$3+1))+(COUNTIF('Round 2 - HILLS'!C42,"="&amp;$C$3+1))+(COUNTIF('Round 2 - HILLS'!D42,"="&amp;$D$3+1))+(COUNTIF('Round 2 - HILLS'!E42,"="&amp;$E$3+1))+(COUNTIF('Round 2 - HILLS'!F42,"="&amp;$F$3+1))+(COUNTIF('Round 2 - HILLS'!G42,"="&amp;$G$3+1))+(COUNTIF('Round 2 - HILLS'!H42,"="&amp;$H$3+1))+(COUNTIF('Round 2 - HILLS'!I42,"="&amp;$I$3+1))+(COUNTIF('Round 2 - HILLS'!J42,"="&amp;$J$3+1))+(COUNTIF('Round 2 - HILLS'!L42,"="&amp;$L$3+1))+(COUNTIF('Round 2 - HILLS'!M42,"="&amp;$M$3+1))+(COUNTIF('Round 2 - HILLS'!N42,"="&amp;$N$3+1))+(COUNTIF('Round 2 - HILLS'!O42,"="&amp;$O$3+1))+(COUNTIF('Round 2 - HILLS'!P42,"="&amp;$P$3+1))+(COUNTIF('Round 2 - HILLS'!Q42,"="&amp;$Q$3+1))+(COUNTIF('Round 2 - HILLS'!R42,"="&amp;$R$3+1))+(COUNTIF('Round 2 - HILLS'!S42,"="&amp;$S$3+1))+(COUNTIF('Round 2 - HILLS'!T42,"="&amp;$T$3+1))</f>
        <v>0</v>
      </c>
      <c r="N94" s="100">
        <f>SUM(COUNTIF('Round 2 - HILLS'!B42,"="&amp;$B$3+2))+(COUNTIF('Round 2 - HILLS'!C42,"="&amp;$C$3+2))+(COUNTIF('Round 2 - HILLS'!D42,"="&amp;$D$3+2))+(COUNTIF('Round 2 - HILLS'!E42,"="&amp;$E$3+2))+(COUNTIF('Round 2 - HILLS'!F42,"="&amp;$F$3+2))+(COUNTIF('Round 2 - HILLS'!G42,"="&amp;$G$3+2))+(COUNTIF('Round 2 - HILLS'!H42,"="&amp;$H$3+2))+(COUNTIF('Round 2 - HILLS'!I42,"="&amp;$I$3+2))+(COUNTIF('Round 2 - HILLS'!J42,"="&amp;$J$3+2))+(COUNTIF('Round 2 - HILLS'!L42,"="&amp;$L$3+2))+(COUNTIF('Round 2 - HILLS'!M42,"="&amp;$M$3+2))+(COUNTIF('Round 2 - HILLS'!N42,"="&amp;$N$3+2))+(COUNTIF('Round 2 - HILLS'!O42,"="&amp;$O$3+2))+(COUNTIF('Round 2 - HILLS'!P42,"="&amp;$P$3+2))+(COUNTIF('Round 2 - HILLS'!Q42,"="&amp;$Q$3+2))+(COUNTIF('Round 2 - HILLS'!R42,"="&amp;$R$3+2))+(COUNTIF('Round 2 - HILLS'!S42,"="&amp;$S$3+2))+(COUNTIF('Round 2 - HILLS'!T42,"="&amp;$T$3+2))</f>
        <v>0</v>
      </c>
      <c r="O94" s="100">
        <f>SUM(COUNTIF('Round 2 - HILLS'!B42,"&gt;"&amp;$B$3+2.1))+(COUNTIF('Round 2 - HILLS'!C42,"&gt;"&amp;$C$3+2.1))+(COUNTIF('Round 2 - HILLS'!D42,"&gt;"&amp;$D$3+2.1))+(COUNTIF('Round 2 - HILLS'!E42,"&gt;"&amp;$E$3+2.1))+(COUNTIF('Round 2 - HILLS'!F42,"&gt;"&amp;$F$3+2.1))+(COUNTIF('Round 2 - HILLS'!G42,"&gt;"&amp;$G$3+2.1))+(COUNTIF('Round 2 - HILLS'!H42,"&gt;"&amp;$H$3+2.1))+(COUNTIF('Round 2 - HILLS'!I42,"&gt;"&amp;$I$3+2.1))+(COUNTIF('Round 2 - HILLS'!J42,"&gt;"&amp;$J$3+2.1))+(COUNTIF('Round 2 - HILLS'!L42,"&gt;"&amp;$L$3+2.1))+(COUNTIF('Round 2 - HILLS'!M42,"&gt;"&amp;$M$3+2.1))+(COUNTIF('Round 2 - HILLS'!N42,"&gt;"&amp;$N$3+2.1))+(COUNTIF('Round 2 - HILLS'!O42,"&gt;"&amp;$O$3+2.1))+(COUNTIF('Round 2 - HILLS'!P42,"&gt;"&amp;$P$3+2.1))+(COUNTIF('Round 2 - HILLS'!Q42,"&gt;"&amp;$Q$3+2.1))+(COUNTIF('Round 2 - HILLS'!R42,"&gt;"&amp;$R$3+2.1))+(COUNTIF('Round 2 - HILLS'!S42,"&gt;"&amp;$S$3+2.1))+(COUNTIF('Round 2 - HILLS'!T42,"&gt;"&amp;$T$3+2.1))</f>
        <v>0</v>
      </c>
      <c r="Q94" s="92"/>
      <c r="R94" s="93"/>
      <c r="S94" s="93"/>
      <c r="T94" s="93"/>
      <c r="U94" s="93"/>
      <c r="V94" s="93"/>
      <c r="X94" s="92">
        <f t="shared" si="77"/>
        <v>0</v>
      </c>
      <c r="Y94" s="93">
        <f t="shared" si="76"/>
        <v>0</v>
      </c>
      <c r="Z94" s="93">
        <f t="shared" si="76"/>
        <v>0</v>
      </c>
      <c r="AA94" s="93">
        <f t="shared" si="76"/>
        <v>0</v>
      </c>
      <c r="AB94" s="93">
        <f t="shared" si="76"/>
        <v>0</v>
      </c>
      <c r="AC94" s="93">
        <f t="shared" si="76"/>
        <v>0</v>
      </c>
    </row>
    <row r="95" spans="1:29" x14ac:dyDescent="0.2">
      <c r="A95" s="35" t="str">
        <f>'Players by Team'!A29</f>
        <v>Claire Wiebe</v>
      </c>
      <c r="B95" s="95"/>
      <c r="C95" s="105">
        <f>SUM(COUNTIF('Round 1 - RIVER'!B43,"&lt;"&amp;$B$2-1.9))+(COUNTIF('Round 1 - RIVER'!C43,"&lt;"&amp;$C$2-1.9))+(COUNTIF('Round 1 - RIVER'!D43,"&lt;"&amp;$D$2-1.9))+(COUNTIF('Round 1 - RIVER'!E43,"&lt;"&amp;$E$2-1.9))+(COUNTIF('Round 1 - RIVER'!F43,"&lt;"&amp;$F$2-1.9))+(COUNTIF('Round 1 - RIVER'!G43,"&lt;"&amp;$G$2-1.9))+(COUNTIF('Round 1 - RIVER'!H43,"&lt;"&amp;$H$2-1.9))+(COUNTIF('Round 1 - RIVER'!I43,"&lt;"&amp;$I$2-1.9))+(COUNTIF('Round 1 - RIVER'!J43,"&lt;"&amp;$J$2-1.9))+(COUNTIF('Round 1 - RIVER'!L43,"&lt;"&amp;$L$2-1.9))+(COUNTIF('Round 1 - RIVER'!M43,"&lt;"&amp;$M$2-1.9))+(COUNTIF('Round 1 - RIVER'!N43,"&lt;"&amp;$N$2-1.9))+(COUNTIF('Round 1 - RIVER'!O43,"&lt;"&amp;$O$2-1.9))+(COUNTIF('Round 1 - RIVER'!P43,"&lt;"&amp;$P$2-1.9))+(COUNTIF('Round 1 - RIVER'!Q43,"&lt;"&amp;$Q$2-1.9))+(COUNTIF('Round 1 - RIVER'!R43,"&lt;"&amp;$R$2-1.9))+(COUNTIF('Round 1 - RIVER'!S43,"&lt;"&amp;$S$2-1.9))+(COUNTIF('Round 1 - RIVER'!T43,"&lt;"&amp;$T$2-1.9))</f>
        <v>0</v>
      </c>
      <c r="D95" s="106">
        <f>SUM(COUNTIF('Round 1 - RIVER'!B43,"="&amp;$B$2-1))+(COUNTIF('Round 1 - RIVER'!C43,"="&amp;$C$2-1))+(COUNTIF('Round 1 - RIVER'!D43,"="&amp;$D$2-1))+(COUNTIF('Round 1 - RIVER'!E43,"="&amp;$E$2-1))+(COUNTIF('Round 1 - RIVER'!F43,"="&amp;$F$2-1))+(COUNTIF('Round 1 - RIVER'!G43,"="&amp;$G$2-1))+(COUNTIF('Round 1 - RIVER'!H43,"="&amp;$H$2-1))+(COUNTIF('Round 1 - RIVER'!I43,"="&amp;$I$2-1))+(COUNTIF('Round 1 - RIVER'!J43,"="&amp;$J$2-1))+(COUNTIF('Round 1 - RIVER'!L43,"="&amp;$L$2-1))+(COUNTIF('Round 1 - RIVER'!M43,"="&amp;$M$2-1))+(COUNTIF('Round 1 - RIVER'!N43,"="&amp;$N$2-1))+(COUNTIF('Round 1 - RIVER'!O43,"="&amp;$O$2-1))+(COUNTIF('Round 1 - RIVER'!P43,"="&amp;$P$2-1))+(COUNTIF('Round 1 - RIVER'!Q43,"="&amp;$Q$2-1))+(COUNTIF('Round 1 - RIVER'!R43,"="&amp;$R$2-1))+(COUNTIF('Round 1 - RIVER'!S43,"="&amp;$S$2-1))+(COUNTIF('Round 1 - RIVER'!T43,"="&amp;$T$2-1))</f>
        <v>0</v>
      </c>
      <c r="E95" s="106">
        <f>SUM(COUNTIF('Round 1 - RIVER'!B43,"="&amp;$B$3))+(COUNTIF('Round 1 - RIVER'!C43,"="&amp;$C$3))+(COUNTIF('Round 1 - RIVER'!D43,"="&amp;$D$3))+(COUNTIF('Round 1 - RIVER'!E43,"="&amp;$E$3))+(COUNTIF('Round 1 - RIVER'!F43,"="&amp;$F$3))+(COUNTIF('Round 1 - RIVER'!G43,"="&amp;$G$3))+(COUNTIF('Round 1 - RIVER'!H43,"="&amp;$H$3))+(COUNTIF('Round 1 - RIVER'!I43,"="&amp;$I$3))+(COUNTIF('Round 1 - RIVER'!J43,"="&amp;$J$3))+(COUNTIF('Round 1 - RIVER'!L43,"="&amp;$L$3))+(COUNTIF('Round 1 - RIVER'!M43,"="&amp;$M$3))+(COUNTIF('Round 1 - RIVER'!N43,"="&amp;$N$3))+(COUNTIF('Round 1 - RIVER'!O43,"="&amp;$O$3))+(COUNTIF('Round 1 - RIVER'!P43,"="&amp;$P$3))+(COUNTIF('Round 1 - RIVER'!Q43,"="&amp;$Q$3))+(COUNTIF('Round 1 - RIVER'!R43,"="&amp;$R$3))+(COUNTIF('Round 1 - RIVER'!S43,"="&amp;$S$3))+(COUNTIF('Round 1 - RIVER'!T43,"="&amp;$T$3))</f>
        <v>0</v>
      </c>
      <c r="F95" s="106">
        <f>SUM(COUNTIF('Round 1 - RIVER'!B43,"="&amp;$B$2+1))+(COUNTIF('Round 1 - RIVER'!C43,"="&amp;$C$2+1))+(COUNTIF('Round 1 - RIVER'!D43,"="&amp;$D$2+1))+(COUNTIF('Round 1 - RIVER'!E43,"="&amp;$E$2+1))+(COUNTIF('Round 1 - RIVER'!F43,"="&amp;$F$2+1))+(COUNTIF('Round 1 - RIVER'!G43,"="&amp;$G$2+1))+(COUNTIF('Round 1 - RIVER'!H43,"="&amp;$H$2+1))+(COUNTIF('Round 1 - RIVER'!I43,"="&amp;$I$2+1))+(COUNTIF('Round 1 - RIVER'!J43,"="&amp;$J$2+1))+(COUNTIF('Round 1 - RIVER'!L43,"="&amp;$L$2+1))+(COUNTIF('Round 1 - RIVER'!M43,"="&amp;$M$2+1))+(COUNTIF('Round 1 - RIVER'!N43,"="&amp;$N$2+1))+(COUNTIF('Round 1 - RIVER'!O43,"="&amp;$O$2+1))+(COUNTIF('Round 1 - RIVER'!P43,"="&amp;$P$2+1))+(COUNTIF('Round 1 - RIVER'!Q43,"="&amp;$Q$2+1))+(COUNTIF('Round 1 - RIVER'!R43,"="&amp;$R$2+1))+(COUNTIF('Round 1 - RIVER'!S43,"="&amp;$S$2+1))+(COUNTIF('Round 1 - RIVER'!T43,"="&amp;$T$2+1))</f>
        <v>0</v>
      </c>
      <c r="G95" s="106">
        <f>SUM(COUNTIF('Round 1 - RIVER'!B43,"="&amp;$B$2+2))+(COUNTIF('Round 1 - RIVER'!C43,"="&amp;$C$2+2))+(COUNTIF('Round 1 - RIVER'!D43,"="&amp;$D$2+2))+(COUNTIF('Round 1 - RIVER'!E43,"="&amp;$E$2+2))+(COUNTIF('Round 1 - RIVER'!F43,"="&amp;$F$2+2))+(COUNTIF('Round 1 - RIVER'!G43,"="&amp;$G$2+2))+(COUNTIF('Round 1 - RIVER'!H43,"="&amp;$H$2+2))+(COUNTIF('Round 1 - RIVER'!I43,"="&amp;$I$2+2))+(COUNTIF('Round 1 - RIVER'!J43,"="&amp;$J$2+2))+(COUNTIF('Round 1 - RIVER'!L43,"="&amp;$L$2+2))+(COUNTIF('Round 1 - RIVER'!M43,"="&amp;$M$2+2))+(COUNTIF('Round 1 - RIVER'!N43,"="&amp;$N$2+2))+(COUNTIF('Round 1 - RIVER'!O43,"="&amp;$O$2+2))+(COUNTIF('Round 1 - RIVER'!P43,"="&amp;$P$2+2))+(COUNTIF('Round 1 - RIVER'!Q43,"="&amp;$Q$2+2))+(COUNTIF('Round 1 - RIVER'!R43,"="&amp;$R$2+2))+(COUNTIF('Round 1 - RIVER'!S43,"="&amp;$S$2+2))+(COUNTIF('Round 1 - RIVER'!T43,"="&amp;$T$2+2))</f>
        <v>0</v>
      </c>
      <c r="H95" s="106">
        <f>SUM(COUNTIF('Round 1 - RIVER'!B43,"&gt;"&amp;$B$2+2.1))+(COUNTIF('Round 1 - RIVER'!C43,"&gt;"&amp;$C$2+2.1))+(COUNTIF('Round 1 - RIVER'!D43,"&gt;"&amp;$D$2+2.1))+(COUNTIF('Round 1 - RIVER'!E43,"&gt;"&amp;$E$2+2.1))+(COUNTIF('Round 1 - RIVER'!F43,"&gt;"&amp;$F$2+2.1))+(COUNTIF('Round 1 - RIVER'!G43,"&gt;"&amp;$G$2+2.1))+(COUNTIF('Round 1 - RIVER'!H43,"&gt;"&amp;$H$2+2.1))+(COUNTIF('Round 1 - RIVER'!I43,"&gt;"&amp;$I$2+2.1))+(COUNTIF('Round 1 - RIVER'!J43,"&gt;"&amp;$J$2+2.1))+(COUNTIF('Round 1 - RIVER'!L43,"&gt;"&amp;$L$2+2.1))+(COUNTIF('Round 1 - RIVER'!M43,"&gt;"&amp;$M$2+2.1))+(COUNTIF('Round 1 - RIVER'!N43,"&gt;"&amp;$N$2+2.1))+(COUNTIF('Round 1 - RIVER'!O43,"&gt;"&amp;$O$2+2.1))+(COUNTIF('Round 1 - RIVER'!P43,"&gt;"&amp;$P$2+2.1))+(COUNTIF('Round 1 - RIVER'!Q43,"&gt;"&amp;$Q$2+2.1))+(COUNTIF('Round 1 - RIVER'!R43,"&gt;"&amp;$R$2+2.1))+(COUNTIF('Round 1 - RIVER'!S43,"&gt;"&amp;$S$2+2.1))+(COUNTIF('Round 1 - RIVER'!T43,"&gt;"&amp;$T$2+2.1))</f>
        <v>0</v>
      </c>
      <c r="I95" s="77"/>
      <c r="J95" s="105">
        <f>SUM(COUNTIF('Round 2 - HILLS'!B43,"&lt;"&amp;$B$3-1.9))+(COUNTIF('Round 2 - HILLS'!C43,"&lt;"&amp;$C$3-1.9))+(COUNTIF('Round 2 - HILLS'!D43,"&lt;"&amp;$D$3-1.9))+(COUNTIF('Round 2 - HILLS'!E43,"&lt;"&amp;$E$3-1.9))+(COUNTIF('Round 2 - HILLS'!F43,"&lt;"&amp;$F$3-1.9))+(COUNTIF('Round 2 - HILLS'!G43,"&lt;"&amp;$G$3-1.9))+(COUNTIF('Round 2 - HILLS'!H43,"&lt;"&amp;$H$3-1.9))+(COUNTIF('Round 2 - HILLS'!I43,"&lt;"&amp;$I$3-1.9))+(COUNTIF('Round 2 - HILLS'!J43,"&lt;"&amp;$J$3-1.9))+(COUNTIF('Round 2 - HILLS'!L43,"&lt;"&amp;$L$3-1.9))+(COUNTIF('Round 2 - HILLS'!M43,"&lt;"&amp;$M$3-1.9))+(COUNTIF('Round 2 - HILLS'!N43,"&lt;"&amp;$N$3-1.9))+(COUNTIF('Round 2 - HILLS'!O43,"&lt;"&amp;$O$3-1.9))+(COUNTIF('Round 2 - HILLS'!P43,"&lt;"&amp;$P$3-1.9))+(COUNTIF('Round 2 - HILLS'!Q43,"&lt;"&amp;$Q$3-1.9))+(COUNTIF('Round 2 - HILLS'!R43,"&lt;"&amp;$R$3-1.9))+(COUNTIF('Round 2 - HILLS'!S43,"&lt;"&amp;$S$3-1.9))+(COUNTIF('Round 2 - HILLS'!T43,"&lt;"&amp;$T$3-1.9))</f>
        <v>0</v>
      </c>
      <c r="K95" s="106">
        <f>SUM(COUNTIF('Round 2 - HILLS'!B43,"="&amp;$B$3-1))+(COUNTIF('Round 2 - HILLS'!C43,"="&amp;$C$3-1))+(COUNTIF('Round 2 - HILLS'!D43,"="&amp;$D$3-1))+(COUNTIF('Round 2 - HILLS'!E43,"="&amp;$E$3-1))+(COUNTIF('Round 2 - HILLS'!F43,"="&amp;$F$3-1))+(COUNTIF('Round 2 - HILLS'!G43,"="&amp;$G$3-1))+(COUNTIF('Round 2 - HILLS'!H43,"="&amp;$H$3-1))+(COUNTIF('Round 2 - HILLS'!I43,"="&amp;$I$3-1))+(COUNTIF('Round 2 - HILLS'!J43,"="&amp;$J$3-1))+(COUNTIF('Round 2 - HILLS'!L43,"="&amp;$L$3-1))+(COUNTIF('Round 2 - HILLS'!M43,"="&amp;$M$3-1))+(COUNTIF('Round 2 - HILLS'!N43,"="&amp;$N$3-1))+(COUNTIF('Round 2 - HILLS'!O43,"="&amp;$O$3-1))+(COUNTIF('Round 2 - HILLS'!P43,"="&amp;$P$3-1))+(COUNTIF('Round 2 - HILLS'!Q43,"="&amp;$Q$3-1))+(COUNTIF('Round 2 - HILLS'!R43,"="&amp;$R$3-1))+(COUNTIF('Round 2 - HILLS'!S43,"="&amp;$S$3-1))+(COUNTIF('Round 2 - HILLS'!T43,"="&amp;$T$3-1))</f>
        <v>0</v>
      </c>
      <c r="L95" s="106">
        <f>SUM(COUNTIF('Round 2 - HILLS'!B43,"="&amp;$B$3))+(COUNTIF('Round 2 - HILLS'!C43,"="&amp;$C$3))+(COUNTIF('Round 2 - HILLS'!D43,"="&amp;$D$3))+(COUNTIF('Round 2 - HILLS'!E43,"="&amp;$E$3))+(COUNTIF('Round 2 - HILLS'!F43,"="&amp;$F$3))+(COUNTIF('Round 2 - HILLS'!G43,"="&amp;$G$3))+(COUNTIF('Round 2 - HILLS'!H43,"="&amp;$H$3))+(COUNTIF('Round 2 - HILLS'!I43,"="&amp;$I$3))+(COUNTIF('Round 2 - HILLS'!J43,"="&amp;$J$3))+(COUNTIF('Round 2 - HILLS'!L43,"="&amp;$L$3))+(COUNTIF('Round 2 - HILLS'!M43,"="&amp;$M$3))+(COUNTIF('Round 2 - HILLS'!N43,"="&amp;$N$3))+(COUNTIF('Round 2 - HILLS'!O43,"="&amp;$O$3))+(COUNTIF('Round 2 - HILLS'!P43,"="&amp;$P$3))+(COUNTIF('Round 2 - HILLS'!Q43,"="&amp;$Q$3))+(COUNTIF('Round 2 - HILLS'!R43,"="&amp;$R$3))+(COUNTIF('Round 2 - HILLS'!S43,"="&amp;$S$3))+(COUNTIF('Round 2 - HILLS'!T43,"="&amp;$T$3))</f>
        <v>0</v>
      </c>
      <c r="M95" s="106">
        <f>SUM(COUNTIF('Round 2 - HILLS'!B43,"="&amp;$B$3+1))+(COUNTIF('Round 2 - HILLS'!C43,"="&amp;$C$3+1))+(COUNTIF('Round 2 - HILLS'!D43,"="&amp;$D$3+1))+(COUNTIF('Round 2 - HILLS'!E43,"="&amp;$E$3+1))+(COUNTIF('Round 2 - HILLS'!F43,"="&amp;$F$3+1))+(COUNTIF('Round 2 - HILLS'!G43,"="&amp;$G$3+1))+(COUNTIF('Round 2 - HILLS'!H43,"="&amp;$H$3+1))+(COUNTIF('Round 2 - HILLS'!I43,"="&amp;$I$3+1))+(COUNTIF('Round 2 - HILLS'!J43,"="&amp;$J$3+1))+(COUNTIF('Round 2 - HILLS'!L43,"="&amp;$L$3+1))+(COUNTIF('Round 2 - HILLS'!M43,"="&amp;$M$3+1))+(COUNTIF('Round 2 - HILLS'!N43,"="&amp;$N$3+1))+(COUNTIF('Round 2 - HILLS'!O43,"="&amp;$O$3+1))+(COUNTIF('Round 2 - HILLS'!P43,"="&amp;$P$3+1))+(COUNTIF('Round 2 - HILLS'!Q43,"="&amp;$Q$3+1))+(COUNTIF('Round 2 - HILLS'!R43,"="&amp;$R$3+1))+(COUNTIF('Round 2 - HILLS'!S43,"="&amp;$S$3+1))+(COUNTIF('Round 2 - HILLS'!T43,"="&amp;$T$3+1))</f>
        <v>0</v>
      </c>
      <c r="N95" s="106">
        <f>SUM(COUNTIF('Round 2 - HILLS'!B43,"="&amp;$B$3+2))+(COUNTIF('Round 2 - HILLS'!C43,"="&amp;$C$3+2))+(COUNTIF('Round 2 - HILLS'!D43,"="&amp;$D$3+2))+(COUNTIF('Round 2 - HILLS'!E43,"="&amp;$E$3+2))+(COUNTIF('Round 2 - HILLS'!F43,"="&amp;$F$3+2))+(COUNTIF('Round 2 - HILLS'!G43,"="&amp;$G$3+2))+(COUNTIF('Round 2 - HILLS'!H43,"="&amp;$H$3+2))+(COUNTIF('Round 2 - HILLS'!I43,"="&amp;$I$3+2))+(COUNTIF('Round 2 - HILLS'!J43,"="&amp;$J$3+2))+(COUNTIF('Round 2 - HILLS'!L43,"="&amp;$L$3+2))+(COUNTIF('Round 2 - HILLS'!M43,"="&amp;$M$3+2))+(COUNTIF('Round 2 - HILLS'!N43,"="&amp;$N$3+2))+(COUNTIF('Round 2 - HILLS'!O43,"="&amp;$O$3+2))+(COUNTIF('Round 2 - HILLS'!P43,"="&amp;$P$3+2))+(COUNTIF('Round 2 - HILLS'!Q43,"="&amp;$Q$3+2))+(COUNTIF('Round 2 - HILLS'!R43,"="&amp;$R$3+2))+(COUNTIF('Round 2 - HILLS'!S43,"="&amp;$S$3+2))+(COUNTIF('Round 2 - HILLS'!T43,"="&amp;$T$3+2))</f>
        <v>0</v>
      </c>
      <c r="O95" s="106">
        <f>SUM(COUNTIF('Round 2 - HILLS'!B43,"&gt;"&amp;$B$3+2.1))+(COUNTIF('Round 2 - HILLS'!C43,"&gt;"&amp;$C$3+2.1))+(COUNTIF('Round 2 - HILLS'!D43,"&gt;"&amp;$D$3+2.1))+(COUNTIF('Round 2 - HILLS'!E43,"&gt;"&amp;$E$3+2.1))+(COUNTIF('Round 2 - HILLS'!F43,"&gt;"&amp;$F$3+2.1))+(COUNTIF('Round 2 - HILLS'!G43,"&gt;"&amp;$G$3+2.1))+(COUNTIF('Round 2 - HILLS'!H43,"&gt;"&amp;$H$3+2.1))+(COUNTIF('Round 2 - HILLS'!I43,"&gt;"&amp;$I$3+2.1))+(COUNTIF('Round 2 - HILLS'!J43,"&gt;"&amp;$J$3+2.1))+(COUNTIF('Round 2 - HILLS'!L43,"&gt;"&amp;$L$3+2.1))+(COUNTIF('Round 2 - HILLS'!M43,"&gt;"&amp;$M$3+2.1))+(COUNTIF('Round 2 - HILLS'!N43,"&gt;"&amp;$N$3+2.1))+(COUNTIF('Round 2 - HILLS'!O43,"&gt;"&amp;$O$3+2.1))+(COUNTIF('Round 2 - HILLS'!P43,"&gt;"&amp;$P$3+2.1))+(COUNTIF('Round 2 - HILLS'!Q43,"&gt;"&amp;$Q$3+2.1))+(COUNTIF('Round 2 - HILLS'!R43,"&gt;"&amp;$R$3+2.1))+(COUNTIF('Round 2 - HILLS'!S43,"&gt;"&amp;$S$3+2.1))+(COUNTIF('Round 2 - HILLS'!T43,"&gt;"&amp;$T$3+2.1))</f>
        <v>0</v>
      </c>
      <c r="Q95" s="94"/>
      <c r="R95" s="94"/>
      <c r="S95" s="94"/>
      <c r="T95" s="94"/>
      <c r="U95" s="94"/>
      <c r="V95" s="94"/>
      <c r="X95" s="99">
        <f t="shared" si="77"/>
        <v>0</v>
      </c>
      <c r="Y95" s="100">
        <f t="shared" si="76"/>
        <v>0</v>
      </c>
      <c r="Z95" s="100">
        <f t="shared" si="76"/>
        <v>0</v>
      </c>
      <c r="AA95" s="100">
        <f t="shared" si="76"/>
        <v>0</v>
      </c>
      <c r="AB95" s="100">
        <f t="shared" si="76"/>
        <v>0</v>
      </c>
      <c r="AC95" s="100">
        <f t="shared" si="76"/>
        <v>0</v>
      </c>
    </row>
    <row r="96" spans="1:29" x14ac:dyDescent="0.2">
      <c r="A96" s="35" t="str">
        <f>'Players by Team'!A30</f>
        <v>Allison McCain</v>
      </c>
      <c r="B96" s="95"/>
      <c r="C96" s="99">
        <f>SUM(COUNTIF('Round 1 - RIVER'!B44,"&lt;"&amp;$B$2-1.9))+(COUNTIF('Round 1 - RIVER'!C44,"&lt;"&amp;$C$2-1.9))+(COUNTIF('Round 1 - RIVER'!D44,"&lt;"&amp;$D$2-1.9))+(COUNTIF('Round 1 - RIVER'!E44,"&lt;"&amp;$E$2-1.9))+(COUNTIF('Round 1 - RIVER'!F44,"&lt;"&amp;$F$2-1.9))+(COUNTIF('Round 1 - RIVER'!G44,"&lt;"&amp;$G$2-1.9))+(COUNTIF('Round 1 - RIVER'!H44,"&lt;"&amp;$H$2-1.9))+(COUNTIF('Round 1 - RIVER'!I44,"&lt;"&amp;$I$2-1.9))+(COUNTIF('Round 1 - RIVER'!J44,"&lt;"&amp;$J$2-1.9))+(COUNTIF('Round 1 - RIVER'!L44,"&lt;"&amp;$L$2-1.9))+(COUNTIF('Round 1 - RIVER'!M44,"&lt;"&amp;$M$2-1.9))+(COUNTIF('Round 1 - RIVER'!N44,"&lt;"&amp;$N$2-1.9))+(COUNTIF('Round 1 - RIVER'!O44,"&lt;"&amp;$O$2-1.9))+(COUNTIF('Round 1 - RIVER'!P44,"&lt;"&amp;$P$2-1.9))+(COUNTIF('Round 1 - RIVER'!Q44,"&lt;"&amp;$Q$2-1.9))+(COUNTIF('Round 1 - RIVER'!R44,"&lt;"&amp;$R$2-1.9))+(COUNTIF('Round 1 - RIVER'!S44,"&lt;"&amp;$S$2-1.9))+(COUNTIF('Round 1 - RIVER'!T44,"&lt;"&amp;$T$2-1.9))</f>
        <v>0</v>
      </c>
      <c r="D96" s="100">
        <f>SUM(COUNTIF('Round 1 - RIVER'!B44,"="&amp;$B$2-1))+(COUNTIF('Round 1 - RIVER'!C44,"="&amp;$C$2-1))+(COUNTIF('Round 1 - RIVER'!D44,"="&amp;$D$2-1))+(COUNTIF('Round 1 - RIVER'!E44,"="&amp;$E$2-1))+(COUNTIF('Round 1 - RIVER'!F44,"="&amp;$F$2-1))+(COUNTIF('Round 1 - RIVER'!G44,"="&amp;$G$2-1))+(COUNTIF('Round 1 - RIVER'!H44,"="&amp;$H$2-1))+(COUNTIF('Round 1 - RIVER'!I44,"="&amp;$I$2-1))+(COUNTIF('Round 1 - RIVER'!J44,"="&amp;$J$2-1))+(COUNTIF('Round 1 - RIVER'!L44,"="&amp;$L$2-1))+(COUNTIF('Round 1 - RIVER'!M44,"="&amp;$M$2-1))+(COUNTIF('Round 1 - RIVER'!N44,"="&amp;$N$2-1))+(COUNTIF('Round 1 - RIVER'!O44,"="&amp;$O$2-1))+(COUNTIF('Round 1 - RIVER'!P44,"="&amp;$P$2-1))+(COUNTIF('Round 1 - RIVER'!Q44,"="&amp;$Q$2-1))+(COUNTIF('Round 1 - RIVER'!R44,"="&amp;$R$2-1))+(COUNTIF('Round 1 - RIVER'!S44,"="&amp;$S$2-1))+(COUNTIF('Round 1 - RIVER'!T44,"="&amp;$T$2-1))</f>
        <v>0</v>
      </c>
      <c r="E96" s="100">
        <f>SUM(COUNTIF('Round 1 - RIVER'!B44,"="&amp;$B$3))+(COUNTIF('Round 1 - RIVER'!C44,"="&amp;$C$3))+(COUNTIF('Round 1 - RIVER'!D44,"="&amp;$D$3))+(COUNTIF('Round 1 - RIVER'!E44,"="&amp;$E$3))+(COUNTIF('Round 1 - RIVER'!F44,"="&amp;$F$3))+(COUNTIF('Round 1 - RIVER'!G44,"="&amp;$G$3))+(COUNTIF('Round 1 - RIVER'!H44,"="&amp;$H$3))+(COUNTIF('Round 1 - RIVER'!I44,"="&amp;$I$3))+(COUNTIF('Round 1 - RIVER'!J44,"="&amp;$J$3))+(COUNTIF('Round 1 - RIVER'!L44,"="&amp;$L$3))+(COUNTIF('Round 1 - RIVER'!M44,"="&amp;$M$3))+(COUNTIF('Round 1 - RIVER'!N44,"="&amp;$N$3))+(COUNTIF('Round 1 - RIVER'!O44,"="&amp;$O$3))+(COUNTIF('Round 1 - RIVER'!P44,"="&amp;$P$3))+(COUNTIF('Round 1 - RIVER'!Q44,"="&amp;$Q$3))+(COUNTIF('Round 1 - RIVER'!R44,"="&amp;$R$3))+(COUNTIF('Round 1 - RIVER'!S44,"="&amp;$S$3))+(COUNTIF('Round 1 - RIVER'!T44,"="&amp;$T$3))</f>
        <v>0</v>
      </c>
      <c r="F96" s="100">
        <f>SUM(COUNTIF('Round 1 - RIVER'!B44,"="&amp;$B$2+1))+(COUNTIF('Round 1 - RIVER'!C44,"="&amp;$C$2+1))+(COUNTIF('Round 1 - RIVER'!D44,"="&amp;$D$2+1))+(COUNTIF('Round 1 - RIVER'!E44,"="&amp;$E$2+1))+(COUNTIF('Round 1 - RIVER'!F44,"="&amp;$F$2+1))+(COUNTIF('Round 1 - RIVER'!G44,"="&amp;$G$2+1))+(COUNTIF('Round 1 - RIVER'!H44,"="&amp;$H$2+1))+(COUNTIF('Round 1 - RIVER'!I44,"="&amp;$I$2+1))+(COUNTIF('Round 1 - RIVER'!J44,"="&amp;$J$2+1))+(COUNTIF('Round 1 - RIVER'!L44,"="&amp;$L$2+1))+(COUNTIF('Round 1 - RIVER'!M44,"="&amp;$M$2+1))+(COUNTIF('Round 1 - RIVER'!N44,"="&amp;$N$2+1))+(COUNTIF('Round 1 - RIVER'!O44,"="&amp;$O$2+1))+(COUNTIF('Round 1 - RIVER'!P44,"="&amp;$P$2+1))+(COUNTIF('Round 1 - RIVER'!Q44,"="&amp;$Q$2+1))+(COUNTIF('Round 1 - RIVER'!R44,"="&amp;$R$2+1))+(COUNTIF('Round 1 - RIVER'!S44,"="&amp;$S$2+1))+(COUNTIF('Round 1 - RIVER'!T44,"="&amp;$T$2+1))</f>
        <v>0</v>
      </c>
      <c r="G96" s="100">
        <f>SUM(COUNTIF('Round 1 - RIVER'!B44,"="&amp;$B$2+2))+(COUNTIF('Round 1 - RIVER'!C44,"="&amp;$C$2+2))+(COUNTIF('Round 1 - RIVER'!D44,"="&amp;$D$2+2))+(COUNTIF('Round 1 - RIVER'!E44,"="&amp;$E$2+2))+(COUNTIF('Round 1 - RIVER'!F44,"="&amp;$F$2+2))+(COUNTIF('Round 1 - RIVER'!G44,"="&amp;$G$2+2))+(COUNTIF('Round 1 - RIVER'!H44,"="&amp;$H$2+2))+(COUNTIF('Round 1 - RIVER'!I44,"="&amp;$I$2+2))+(COUNTIF('Round 1 - RIVER'!J44,"="&amp;$J$2+2))+(COUNTIF('Round 1 - RIVER'!L44,"="&amp;$L$2+2))+(COUNTIF('Round 1 - RIVER'!M44,"="&amp;$M$2+2))+(COUNTIF('Round 1 - RIVER'!N44,"="&amp;$N$2+2))+(COUNTIF('Round 1 - RIVER'!O44,"="&amp;$O$2+2))+(COUNTIF('Round 1 - RIVER'!P44,"="&amp;$P$2+2))+(COUNTIF('Round 1 - RIVER'!Q44,"="&amp;$Q$2+2))+(COUNTIF('Round 1 - RIVER'!R44,"="&amp;$R$2+2))+(COUNTIF('Round 1 - RIVER'!S44,"="&amp;$S$2+2))+(COUNTIF('Round 1 - RIVER'!T44,"="&amp;$T$2+2))</f>
        <v>0</v>
      </c>
      <c r="H96" s="100">
        <f>SUM(COUNTIF('Round 1 - RIVER'!B44,"&gt;"&amp;$B$2+2.1))+(COUNTIF('Round 1 - RIVER'!C44,"&gt;"&amp;$C$2+2.1))+(COUNTIF('Round 1 - RIVER'!D44,"&gt;"&amp;$D$2+2.1))+(COUNTIF('Round 1 - RIVER'!E44,"&gt;"&amp;$E$2+2.1))+(COUNTIF('Round 1 - RIVER'!F44,"&gt;"&amp;$F$2+2.1))+(COUNTIF('Round 1 - RIVER'!G44,"&gt;"&amp;$G$2+2.1))+(COUNTIF('Round 1 - RIVER'!H44,"&gt;"&amp;$H$2+2.1))+(COUNTIF('Round 1 - RIVER'!I44,"&gt;"&amp;$I$2+2.1))+(COUNTIF('Round 1 - RIVER'!J44,"&gt;"&amp;$J$2+2.1))+(COUNTIF('Round 1 - RIVER'!L44,"&gt;"&amp;$L$2+2.1))+(COUNTIF('Round 1 - RIVER'!M44,"&gt;"&amp;$M$2+2.1))+(COUNTIF('Round 1 - RIVER'!N44,"&gt;"&amp;$N$2+2.1))+(COUNTIF('Round 1 - RIVER'!O44,"&gt;"&amp;$O$2+2.1))+(COUNTIF('Round 1 - RIVER'!P44,"&gt;"&amp;$P$2+2.1))+(COUNTIF('Round 1 - RIVER'!Q44,"&gt;"&amp;$Q$2+2.1))+(COUNTIF('Round 1 - RIVER'!R44,"&gt;"&amp;$R$2+2.1))+(COUNTIF('Round 1 - RIVER'!S44,"&gt;"&amp;$S$2+2.1))+(COUNTIF('Round 1 - RIVER'!T44,"&gt;"&amp;$T$2+2.1))</f>
        <v>0</v>
      </c>
      <c r="I96" s="77"/>
      <c r="J96" s="99">
        <f>SUM(COUNTIF('Round 2 - HILLS'!B44,"&lt;"&amp;$B$3-1.9))+(COUNTIF('Round 2 - HILLS'!C44,"&lt;"&amp;$C$3-1.9))+(COUNTIF('Round 2 - HILLS'!D44,"&lt;"&amp;$D$3-1.9))+(COUNTIF('Round 2 - HILLS'!E44,"&lt;"&amp;$E$3-1.9))+(COUNTIF('Round 2 - HILLS'!F44,"&lt;"&amp;$F$3-1.9))+(COUNTIF('Round 2 - HILLS'!G44,"&lt;"&amp;$G$3-1.9))+(COUNTIF('Round 2 - HILLS'!H44,"&lt;"&amp;$H$3-1.9))+(COUNTIF('Round 2 - HILLS'!I44,"&lt;"&amp;$I$3-1.9))+(COUNTIF('Round 2 - HILLS'!J44,"&lt;"&amp;$J$3-1.9))+(COUNTIF('Round 2 - HILLS'!L44,"&lt;"&amp;$L$3-1.9))+(COUNTIF('Round 2 - HILLS'!M44,"&lt;"&amp;$M$3-1.9))+(COUNTIF('Round 2 - HILLS'!N44,"&lt;"&amp;$N$3-1.9))+(COUNTIF('Round 2 - HILLS'!O44,"&lt;"&amp;$O$3-1.9))+(COUNTIF('Round 2 - HILLS'!P44,"&lt;"&amp;$P$3-1.9))+(COUNTIF('Round 2 - HILLS'!Q44,"&lt;"&amp;$Q$3-1.9))+(COUNTIF('Round 2 - HILLS'!R44,"&lt;"&amp;$R$3-1.9))+(COUNTIF('Round 2 - HILLS'!S44,"&lt;"&amp;$S$3-1.9))+(COUNTIF('Round 2 - HILLS'!T44,"&lt;"&amp;$T$3-1.9))</f>
        <v>0</v>
      </c>
      <c r="K96" s="100">
        <f>SUM(COUNTIF('Round 2 - HILLS'!B44,"="&amp;$B$3-1))+(COUNTIF('Round 2 - HILLS'!C44,"="&amp;$C$3-1))+(COUNTIF('Round 2 - HILLS'!D44,"="&amp;$D$3-1))+(COUNTIF('Round 2 - HILLS'!E44,"="&amp;$E$3-1))+(COUNTIF('Round 2 - HILLS'!F44,"="&amp;$F$3-1))+(COUNTIF('Round 2 - HILLS'!G44,"="&amp;$G$3-1))+(COUNTIF('Round 2 - HILLS'!H44,"="&amp;$H$3-1))+(COUNTIF('Round 2 - HILLS'!I44,"="&amp;$I$3-1))+(COUNTIF('Round 2 - HILLS'!J44,"="&amp;$J$3-1))+(COUNTIF('Round 2 - HILLS'!L44,"="&amp;$L$3-1))+(COUNTIF('Round 2 - HILLS'!M44,"="&amp;$M$3-1))+(COUNTIF('Round 2 - HILLS'!N44,"="&amp;$N$3-1))+(COUNTIF('Round 2 - HILLS'!O44,"="&amp;$O$3-1))+(COUNTIF('Round 2 - HILLS'!P44,"="&amp;$P$3-1))+(COUNTIF('Round 2 - HILLS'!Q44,"="&amp;$Q$3-1))+(COUNTIF('Round 2 - HILLS'!R44,"="&amp;$R$3-1))+(COUNTIF('Round 2 - HILLS'!S44,"="&amp;$S$3-1))+(COUNTIF('Round 2 - HILLS'!T44,"="&amp;$T$3-1))</f>
        <v>0</v>
      </c>
      <c r="L96" s="100">
        <f>SUM(COUNTIF('Round 2 - HILLS'!B44,"="&amp;$B$3))+(COUNTIF('Round 2 - HILLS'!C44,"="&amp;$C$3))+(COUNTIF('Round 2 - HILLS'!D44,"="&amp;$D$3))+(COUNTIF('Round 2 - HILLS'!E44,"="&amp;$E$3))+(COUNTIF('Round 2 - HILLS'!F44,"="&amp;$F$3))+(COUNTIF('Round 2 - HILLS'!G44,"="&amp;$G$3))+(COUNTIF('Round 2 - HILLS'!H44,"="&amp;$H$3))+(COUNTIF('Round 2 - HILLS'!I44,"="&amp;$I$3))+(COUNTIF('Round 2 - HILLS'!J44,"="&amp;$J$3))+(COUNTIF('Round 2 - HILLS'!L44,"="&amp;$L$3))+(COUNTIF('Round 2 - HILLS'!M44,"="&amp;$M$3))+(COUNTIF('Round 2 - HILLS'!N44,"="&amp;$N$3))+(COUNTIF('Round 2 - HILLS'!O44,"="&amp;$O$3))+(COUNTIF('Round 2 - HILLS'!P44,"="&amp;$P$3))+(COUNTIF('Round 2 - HILLS'!Q44,"="&amp;$Q$3))+(COUNTIF('Round 2 - HILLS'!R44,"="&amp;$R$3))+(COUNTIF('Round 2 - HILLS'!S44,"="&amp;$S$3))+(COUNTIF('Round 2 - HILLS'!T44,"="&amp;$T$3))</f>
        <v>0</v>
      </c>
      <c r="M96" s="100">
        <f>SUM(COUNTIF('Round 2 - HILLS'!B44,"="&amp;$B$3+1))+(COUNTIF('Round 2 - HILLS'!C44,"="&amp;$C$3+1))+(COUNTIF('Round 2 - HILLS'!D44,"="&amp;$D$3+1))+(COUNTIF('Round 2 - HILLS'!E44,"="&amp;$E$3+1))+(COUNTIF('Round 2 - HILLS'!F44,"="&amp;$F$3+1))+(COUNTIF('Round 2 - HILLS'!G44,"="&amp;$G$3+1))+(COUNTIF('Round 2 - HILLS'!H44,"="&amp;$H$3+1))+(COUNTIF('Round 2 - HILLS'!I44,"="&amp;$I$3+1))+(COUNTIF('Round 2 - HILLS'!J44,"="&amp;$J$3+1))+(COUNTIF('Round 2 - HILLS'!L44,"="&amp;$L$3+1))+(COUNTIF('Round 2 - HILLS'!M44,"="&amp;$M$3+1))+(COUNTIF('Round 2 - HILLS'!N44,"="&amp;$N$3+1))+(COUNTIF('Round 2 - HILLS'!O44,"="&amp;$O$3+1))+(COUNTIF('Round 2 - HILLS'!P44,"="&amp;$P$3+1))+(COUNTIF('Round 2 - HILLS'!Q44,"="&amp;$Q$3+1))+(COUNTIF('Round 2 - HILLS'!R44,"="&amp;$R$3+1))+(COUNTIF('Round 2 - HILLS'!S44,"="&amp;$S$3+1))+(COUNTIF('Round 2 - HILLS'!T44,"="&amp;$T$3+1))</f>
        <v>0</v>
      </c>
      <c r="N96" s="100">
        <f>SUM(COUNTIF('Round 2 - HILLS'!B44,"="&amp;$B$3+2))+(COUNTIF('Round 2 - HILLS'!C44,"="&amp;$C$3+2))+(COUNTIF('Round 2 - HILLS'!D44,"="&amp;$D$3+2))+(COUNTIF('Round 2 - HILLS'!E44,"="&amp;$E$3+2))+(COUNTIF('Round 2 - HILLS'!F44,"="&amp;$F$3+2))+(COUNTIF('Round 2 - HILLS'!G44,"="&amp;$G$3+2))+(COUNTIF('Round 2 - HILLS'!H44,"="&amp;$H$3+2))+(COUNTIF('Round 2 - HILLS'!I44,"="&amp;$I$3+2))+(COUNTIF('Round 2 - HILLS'!J44,"="&amp;$J$3+2))+(COUNTIF('Round 2 - HILLS'!L44,"="&amp;$L$3+2))+(COUNTIF('Round 2 - HILLS'!M44,"="&amp;$M$3+2))+(COUNTIF('Round 2 - HILLS'!N44,"="&amp;$N$3+2))+(COUNTIF('Round 2 - HILLS'!O44,"="&amp;$O$3+2))+(COUNTIF('Round 2 - HILLS'!P44,"="&amp;$P$3+2))+(COUNTIF('Round 2 - HILLS'!Q44,"="&amp;$Q$3+2))+(COUNTIF('Round 2 - HILLS'!R44,"="&amp;$R$3+2))+(COUNTIF('Round 2 - HILLS'!S44,"="&amp;$S$3+2))+(COUNTIF('Round 2 - HILLS'!T44,"="&amp;$T$3+2))</f>
        <v>0</v>
      </c>
      <c r="O96" s="100">
        <f>SUM(COUNTIF('Round 2 - HILLS'!B44,"&gt;"&amp;$B$3+2.1))+(COUNTIF('Round 2 - HILLS'!C44,"&gt;"&amp;$C$3+2.1))+(COUNTIF('Round 2 - HILLS'!D44,"&gt;"&amp;$D$3+2.1))+(COUNTIF('Round 2 - HILLS'!E44,"&gt;"&amp;$E$3+2.1))+(COUNTIF('Round 2 - HILLS'!F44,"&gt;"&amp;$F$3+2.1))+(COUNTIF('Round 2 - HILLS'!G44,"&gt;"&amp;$G$3+2.1))+(COUNTIF('Round 2 - HILLS'!H44,"&gt;"&amp;$H$3+2.1))+(COUNTIF('Round 2 - HILLS'!I44,"&gt;"&amp;$I$3+2.1))+(COUNTIF('Round 2 - HILLS'!J44,"&gt;"&amp;$J$3+2.1))+(COUNTIF('Round 2 - HILLS'!L44,"&gt;"&amp;$L$3+2.1))+(COUNTIF('Round 2 - HILLS'!M44,"&gt;"&amp;$M$3+2.1))+(COUNTIF('Round 2 - HILLS'!N44,"&gt;"&amp;$N$3+2.1))+(COUNTIF('Round 2 - HILLS'!O44,"&gt;"&amp;$O$3+2.1))+(COUNTIF('Round 2 - HILLS'!P44,"&gt;"&amp;$P$3+2.1))+(COUNTIF('Round 2 - HILLS'!Q44,"&gt;"&amp;$Q$3+2.1))+(COUNTIF('Round 2 - HILLS'!R44,"&gt;"&amp;$R$3+2.1))+(COUNTIF('Round 2 - HILLS'!S44,"&gt;"&amp;$S$3+2.1))+(COUNTIF('Round 2 - HILLS'!T44,"&gt;"&amp;$T$3+2.1))</f>
        <v>0</v>
      </c>
      <c r="Q96" s="92"/>
      <c r="R96" s="93"/>
      <c r="S96" s="93"/>
      <c r="T96" s="93"/>
      <c r="U96" s="93"/>
      <c r="V96" s="93"/>
      <c r="X96" s="92">
        <f t="shared" si="77"/>
        <v>0</v>
      </c>
      <c r="Y96" s="93">
        <f t="shared" si="76"/>
        <v>0</v>
      </c>
      <c r="Z96" s="93">
        <f t="shared" si="76"/>
        <v>0</v>
      </c>
      <c r="AA96" s="93">
        <f t="shared" si="76"/>
        <v>0</v>
      </c>
      <c r="AB96" s="93">
        <f t="shared" si="76"/>
        <v>0</v>
      </c>
      <c r="AC96" s="93">
        <f t="shared" si="76"/>
        <v>0</v>
      </c>
    </row>
    <row r="98" spans="1:29" ht="15.75" x14ac:dyDescent="0.25">
      <c r="A98" s="108" t="str">
        <f>'Players by Team'!G25</f>
        <v>JOHNSON</v>
      </c>
      <c r="C98" s="90">
        <f t="shared" ref="C98:H98" si="78">SUM(C99:C103)</f>
        <v>0</v>
      </c>
      <c r="D98" s="90">
        <f t="shared" si="78"/>
        <v>0</v>
      </c>
      <c r="E98" s="90">
        <f t="shared" si="78"/>
        <v>0</v>
      </c>
      <c r="F98" s="90">
        <f t="shared" si="78"/>
        <v>0</v>
      </c>
      <c r="G98" s="90">
        <f t="shared" si="78"/>
        <v>0</v>
      </c>
      <c r="H98" s="90">
        <f t="shared" si="78"/>
        <v>0</v>
      </c>
      <c r="J98" s="90">
        <f t="shared" ref="J98:O98" si="79">SUM(J99:J103)</f>
        <v>0</v>
      </c>
      <c r="K98" s="90">
        <f t="shared" si="79"/>
        <v>0</v>
      </c>
      <c r="L98" s="90">
        <f t="shared" si="79"/>
        <v>0</v>
      </c>
      <c r="M98" s="90">
        <f t="shared" si="79"/>
        <v>0</v>
      </c>
      <c r="N98" s="90">
        <f t="shared" si="79"/>
        <v>0</v>
      </c>
      <c r="O98" s="90">
        <f t="shared" si="79"/>
        <v>0</v>
      </c>
      <c r="Q98" s="90">
        <f t="shared" ref="Q98:V98" si="80">SUM(Q99:Q103)</f>
        <v>0</v>
      </c>
      <c r="R98" s="90">
        <f t="shared" si="80"/>
        <v>0</v>
      </c>
      <c r="S98" s="90">
        <f t="shared" si="80"/>
        <v>0</v>
      </c>
      <c r="T98" s="90">
        <f t="shared" si="80"/>
        <v>0</v>
      </c>
      <c r="U98" s="90">
        <f t="shared" si="80"/>
        <v>0</v>
      </c>
      <c r="V98" s="90">
        <f t="shared" si="80"/>
        <v>0</v>
      </c>
      <c r="X98" s="90">
        <f t="shared" ref="X98:AC98" si="81">SUM(X99:X103)</f>
        <v>0</v>
      </c>
      <c r="Y98" s="90">
        <f t="shared" si="81"/>
        <v>0</v>
      </c>
      <c r="Z98" s="90">
        <f t="shared" si="81"/>
        <v>0</v>
      </c>
      <c r="AA98" s="90">
        <f t="shared" si="81"/>
        <v>0</v>
      </c>
      <c r="AB98" s="90">
        <f t="shared" si="81"/>
        <v>0</v>
      </c>
      <c r="AC98" s="90">
        <f t="shared" si="81"/>
        <v>0</v>
      </c>
    </row>
    <row r="99" spans="1:29" x14ac:dyDescent="0.2">
      <c r="A99" s="35" t="str">
        <f>'Players by Team'!G26</f>
        <v>Bella Saenz</v>
      </c>
      <c r="B99" s="95"/>
      <c r="C99" s="92">
        <f>SUM(COUNTIF('Round 1 - HILLS'!B54,"&lt;"&amp;$B$3-1.9))+(COUNTIF('Round 1 - HILLS'!C54,"&lt;"&amp;$C$3-1.9))+(COUNTIF('Round 1 - HILLS'!D54,"&lt;"&amp;$D$3-1.9))+(COUNTIF('Round 1 - HILLS'!E54,"&lt;"&amp;$E$3-1.9))+(COUNTIF('Round 1 - HILLS'!F54,"&lt;"&amp;$F$3-1.9))+(COUNTIF('Round 1 - HILLS'!G54,"&lt;"&amp;$G$3-1.9))+(COUNTIF('Round 1 - HILLS'!H54,"&lt;"&amp;$H$3-1.9))+(COUNTIF('Round 1 - HILLS'!I54,"&lt;"&amp;$I$3-1.9))+(COUNTIF('Round 1 - HILLS'!J54,"&lt;"&amp;$J$3-1.9))+(COUNTIF('Round 1 - HILLS'!L54,"&lt;"&amp;$L$3-1.9))+(COUNTIF('Round 1 - HILLS'!M54,"&lt;"&amp;$M$3-1.9))+(COUNTIF('Round 1 - HILLS'!N54,"&lt;"&amp;$N$3-1.9))+(COUNTIF('Round 1 - HILLS'!O54,"&lt;"&amp;$O$3-1.9))+(COUNTIF('Round 1 - HILLS'!P54,"&lt;"&amp;$P$3-1.9))+(COUNTIF('Round 1 - HILLS'!Q54,"&lt;"&amp;$Q$3-1.9))+(COUNTIF('Round 1 - HILLS'!R54,"&lt;"&amp;$R$3-1.9))+(COUNTIF('Round 1 - HILLS'!S54,"&lt;"&amp;$S$3-1.9))+(COUNTIF('Round 1 - HILLS'!T54,"&lt;"&amp;$T$3-1.9))</f>
        <v>0</v>
      </c>
      <c r="D99" s="93">
        <f>SUM(COUNTIF('Round 1 - HILLS'!B54,"="&amp;$B$3-1))+(COUNTIF('Round 1 - HILLS'!C54,"="&amp;$C$3-1))+(COUNTIF('Round 1 - HILLS'!D54,"="&amp;$D$3-1))+(COUNTIF('Round 1 - HILLS'!E54,"="&amp;$E$3-1))+(COUNTIF('Round 1 - HILLS'!F54,"="&amp;$F$3-1))+(COUNTIF('Round 1 - HILLS'!G54,"="&amp;$G$3-1))+(COUNTIF('Round 1 - HILLS'!H54,"="&amp;$H$3-1))+(COUNTIF('Round 1 - HILLS'!I54,"="&amp;$I$3-1))+(COUNTIF('Round 1 - HILLS'!J54,"="&amp;$J$3-1))+(COUNTIF('Round 1 - HILLS'!L54,"="&amp;$L$3-1))+(COUNTIF('Round 1 - HILLS'!M54,"="&amp;$M$3-1))+(COUNTIF('Round 1 - HILLS'!N54,"="&amp;$N$3-1))+(COUNTIF('Round 1 - HILLS'!O54,"="&amp;$O$3-1))+(COUNTIF('Round 1 - HILLS'!P54,"="&amp;$P$3-1))+(COUNTIF('Round 1 - HILLS'!Q54,"="&amp;$Q$3-1))+(COUNTIF('Round 1 - HILLS'!R54,"="&amp;$R$3-1))+(COUNTIF('Round 1 - HILLS'!S54,"="&amp;$S$3-1))+(COUNTIF('Round 1 - HILLS'!T54,"="&amp;$T$3-1))</f>
        <v>0</v>
      </c>
      <c r="E99" s="93">
        <f>SUM(COUNTIF('Round 1 - HILLS'!B54,"="&amp;$B$3))+(COUNTIF('Round 1 - HILLS'!C54,"="&amp;$C$3))+(COUNTIF('Round 1 - HILLS'!D54,"="&amp;$D$3))+(COUNTIF('Round 1 - HILLS'!E54,"="&amp;$E$3))+(COUNTIF('Round 1 - HILLS'!F54,"="&amp;$F$3))+(COUNTIF('Round 1 - HILLS'!G54,"="&amp;$G$3))+(COUNTIF('Round 1 - HILLS'!H54,"="&amp;$H$3))+(COUNTIF('Round 1 - HILLS'!I54,"="&amp;$I$3))+(COUNTIF('Round 1 - HILLS'!J54,"="&amp;$J$3))+(COUNTIF('Round 1 - HILLS'!L54,"="&amp;$L$3))+(COUNTIF('Round 1 - HILLS'!M54,"="&amp;$M$3))+(COUNTIF('Round 1 - HILLS'!N54,"="&amp;$N$3))+(COUNTIF('Round 1 - HILLS'!O54,"="&amp;$O$3))+(COUNTIF('Round 1 - HILLS'!P54,"="&amp;$P$3))+(COUNTIF('Round 1 - HILLS'!Q54,"="&amp;$Q$3))+(COUNTIF('Round 1 - HILLS'!R54,"="&amp;$R$3))+(COUNTIF('Round 1 - HILLS'!S54,"="&amp;$S$3))+(COUNTIF('Round 1 - HILLS'!T54,"="&amp;$T$3))</f>
        <v>0</v>
      </c>
      <c r="F99" s="93">
        <f>SUM(COUNTIF('Round 1 - HILLS'!B54,"="&amp;$B$3+1))+(COUNTIF('Round 1 - HILLS'!C54,"="&amp;$C$3+1))+(COUNTIF('Round 1 - HILLS'!D54,"="&amp;$D$3+1))+(COUNTIF('Round 1 - HILLS'!E54,"="&amp;$E$3+1))+(COUNTIF('Round 1 - HILLS'!F54,"="&amp;$F$3+1))+(COUNTIF('Round 1 - HILLS'!G54,"="&amp;$G$3+1))+(COUNTIF('Round 1 - HILLS'!H54,"="&amp;$H$3+1))+(COUNTIF('Round 1 - HILLS'!I54,"="&amp;$I$3+1))+(COUNTIF('Round 1 - HILLS'!J54,"="&amp;$J$3+1))+(COUNTIF('Round 1 - HILLS'!L54,"="&amp;$L$3+1))+(COUNTIF('Round 1 - HILLS'!M54,"="&amp;$M$3+1))+(COUNTIF('Round 1 - HILLS'!N54,"="&amp;$N$3+1))+(COUNTIF('Round 1 - HILLS'!O54,"="&amp;$O$3+1))+(COUNTIF('Round 1 - HILLS'!P54,"="&amp;$P$3+1))+(COUNTIF('Round 1 - HILLS'!Q54,"="&amp;$Q$3+1))+(COUNTIF('Round 1 - HILLS'!R54,"="&amp;$R$3+1))+(COUNTIF('Round 1 - HILLS'!S54,"="&amp;$S$3+1))+(COUNTIF('Round 1 - HILLS'!T54,"="&amp;$T$3+1))</f>
        <v>0</v>
      </c>
      <c r="G99" s="93">
        <f>SUM(COUNTIF('Round 1 - HILLS'!B54,"="&amp;$B$3+2))+(COUNTIF('Round 1 - HILLS'!C54,"="&amp;$C$3+2))+(COUNTIF('Round 1 - HILLS'!D54,"="&amp;$D$3+2))+(COUNTIF('Round 1 - HILLS'!E54,"="&amp;$E$3+2))+(COUNTIF('Round 1 - HILLS'!F54,"="&amp;$F$3+2))+(COUNTIF('Round 1 - HILLS'!G54,"="&amp;$G$3+2))+(COUNTIF('Round 1 - HILLS'!H54,"="&amp;$H$3+2))+(COUNTIF('Round 1 - HILLS'!I54,"="&amp;$I$3+2))+(COUNTIF('Round 1 - HILLS'!J54,"="&amp;$J$3+2))+(COUNTIF('Round 1 - HILLS'!L54,"="&amp;$L$3+2))+(COUNTIF('Round 1 - HILLS'!M54,"="&amp;$M$3+2))+(COUNTIF('Round 1 - HILLS'!N54,"="&amp;$N$3+2))+(COUNTIF('Round 1 - HILLS'!O54,"="&amp;$O$3+2))+(COUNTIF('Round 1 - HILLS'!P54,"="&amp;$P$3+2))+(COUNTIF('Round 1 - HILLS'!Q54,"="&amp;$Q$3+2))+(COUNTIF('Round 1 - HILLS'!R54,"="&amp;$R$3+2))+(COUNTIF('Round 1 - HILLS'!S54,"="&amp;$S$3+2))+(COUNTIF('Round 1 - HILLS'!T54,"="&amp;$T$3+2))</f>
        <v>0</v>
      </c>
      <c r="H99" s="93">
        <f>SUM(COUNTIF('Round 1 - HILLS'!B54,"&gt;"&amp;$B$3+2.1))+(COUNTIF('Round 1 - HILLS'!C54,"&gt;"&amp;$C$3+2.1))+(COUNTIF('Round 1 - HILLS'!D54,"&gt;"&amp;$D$3+2.1))+(COUNTIF('Round 1 - HILLS'!E54,"&gt;"&amp;$E$3+2.1))+(COUNTIF('Round 1 - HILLS'!F54,"&gt;"&amp;$F$3+2.1))+(COUNTIF('Round 1 - HILLS'!G54,"&gt;"&amp;$G$3+2.1))+(COUNTIF('Round 1 - HILLS'!H54,"&gt;"&amp;$H$3+2.1))+(COUNTIF('Round 1 - HILLS'!I54,"&gt;"&amp;$I$3+2.1))+(COUNTIF('Round 1 - HILLS'!J54,"&gt;"&amp;$J$3+2.1))+(COUNTIF('Round 1 - HILLS'!L54,"&gt;"&amp;$L$3+2.1))+(COUNTIF('Round 1 - HILLS'!M54,"&gt;"&amp;$M$3+2.1))+(COUNTIF('Round 1 - HILLS'!N54,"&gt;"&amp;$N$3+2.1))+(COUNTIF('Round 1 - HILLS'!O54,"&gt;"&amp;$O$3+2.1))+(COUNTIF('Round 1 - HILLS'!P54,"&gt;"&amp;$P$3+2.1))+(COUNTIF('Round 1 - HILLS'!Q54,"&gt;"&amp;$Q$3+2.1))+(COUNTIF('Round 1 - HILLS'!R54,"&gt;"&amp;$R$3+2.1))+(COUNTIF('Round 1 - HILLS'!S54,"&gt;"&amp;$S$3+2.1))+(COUNTIF('Round 1 - HILLS'!T54,"&gt;"&amp;$T$3+2.1))</f>
        <v>0</v>
      </c>
      <c r="J99" s="92">
        <f>SUM(COUNTIF('Round 2 - RIVER'!B54,"&lt;"&amp;$B$2-1.9))+(COUNTIF('Round 2 - RIVER'!C54,"&lt;"&amp;$C$2-1.9))+(COUNTIF('Round 2 - RIVER'!D54,"&lt;"&amp;$D$2-1.9))+(COUNTIF('Round 2 - RIVER'!E54,"&lt;"&amp;$E$2-1.9))+(COUNTIF('Round 2 - RIVER'!F54,"&lt;"&amp;$F$2-1.9))+(COUNTIF('Round 2 - RIVER'!G54,"&lt;"&amp;$G$2-1.9))+(COUNTIF('Round 2 - RIVER'!H54,"&lt;"&amp;$H$2-1.9))+(COUNTIF('Round 2 - RIVER'!I54,"&lt;"&amp;$I$2-1.9))+(COUNTIF('Round 2 - RIVER'!J54,"&lt;"&amp;$J$2-1.9))+(COUNTIF('Round 2 - RIVER'!L54,"&lt;"&amp;$L$2-1.9))+(COUNTIF('Round 2 - RIVER'!M54,"&lt;"&amp;$M$2-1.9))+(COUNTIF('Round 2 - RIVER'!N54,"&lt;"&amp;$N$2-1.9))+(COUNTIF('Round 2 - RIVER'!O54,"&lt;"&amp;$O$2-1.9))+(COUNTIF('Round 2 - RIVER'!P54,"&lt;"&amp;$P$2-1.9))+(COUNTIF('Round 2 - RIVER'!Q54,"&lt;"&amp;$Q$2-1.9))+(COUNTIF('Round 2 - RIVER'!R54,"&lt;"&amp;$R$2-1.9))+(COUNTIF('Round 2 - RIVER'!S54,"&lt;"&amp;$S$2-1.9))+(COUNTIF('Round 2 - RIVER'!T54,"&lt;"&amp;$T$2-1.9))</f>
        <v>0</v>
      </c>
      <c r="K99" s="93">
        <f>SUM(COUNTIF('Round 2 - RIVER'!B54,"="&amp;$B$2-1))+(COUNTIF('Round 2 - RIVER'!C54,"="&amp;$C$2-1))+(COUNTIF('Round 2 - RIVER'!D54,"="&amp;$D$2-1))+(COUNTIF('Round 2 - RIVER'!E54,"="&amp;$E$2-1))+(COUNTIF('Round 2 - RIVER'!F54,"="&amp;$F$2-1))+(COUNTIF('Round 2 - RIVER'!G54,"="&amp;$G$2-1))+(COUNTIF('Round 2 - RIVER'!H54,"="&amp;$H$2-1))+(COUNTIF('Round 2 - RIVER'!I54,"="&amp;$I$2-1))+(COUNTIF('Round 2 - RIVER'!J54,"="&amp;$J$2-1))+(COUNTIF('Round 2 - RIVER'!L54,"="&amp;$L$2-1))+(COUNTIF('Round 2 - RIVER'!M54,"="&amp;$M$2-1))+(COUNTIF('Round 2 - RIVER'!N54,"="&amp;$N$2-1))+(COUNTIF('Round 2 - RIVER'!O54,"="&amp;$O$2-1))+(COUNTIF('Round 2 - RIVER'!P54,"="&amp;$P$2-1))+(COUNTIF('Round 2 - RIVER'!Q54,"="&amp;$Q$2-1))+(COUNTIF('Round 2 - RIVER'!R54,"="&amp;$R$2-1))+(COUNTIF('Round 2 - RIVER'!S54,"="&amp;$S$2-1))+(COUNTIF('Round 2 - RIVER'!T54,"="&amp;$T$2-1))</f>
        <v>0</v>
      </c>
      <c r="L99" s="93">
        <f>SUM(COUNTIF('Round 2 - RIVER'!B54,"="&amp;$B$2))+(COUNTIF('Round 2 - RIVER'!C54,"="&amp;$C$2))+(COUNTIF('Round 2 - RIVER'!D54,"="&amp;$D$2))+(COUNTIF('Round 2 - RIVER'!E54,"="&amp;$E$2))+(COUNTIF('Round 2 - RIVER'!F54,"="&amp;$F$2))+(COUNTIF('Round 2 - RIVER'!G54,"="&amp;$G$2))+(COUNTIF('Round 2 - RIVER'!H54,"="&amp;$H$2))+(COUNTIF('Round 2 - RIVER'!I54,"="&amp;$I$2))+(COUNTIF('Round 2 - RIVER'!J54,"="&amp;$J$2))+(COUNTIF('Round 2 - RIVER'!L54,"="&amp;$L$2))+(COUNTIF('Round 2 - RIVER'!M54,"="&amp;$M$2))+(COUNTIF('Round 2 - RIVER'!N54,"="&amp;$N$2))+(COUNTIF('Round 2 - RIVER'!O54,"="&amp;$O$2))+(COUNTIF('Round 2 - RIVER'!P54,"="&amp;$P$2))+(COUNTIF('Round 2 - RIVER'!Q54,"="&amp;$Q$2))+(COUNTIF('Round 2 - RIVER'!R54,"="&amp;$R$2))+(COUNTIF('Round 2 - RIVER'!S54,"="&amp;$S$2))+(COUNTIF('Round 2 - RIVER'!T54,"="&amp;$T$2))</f>
        <v>0</v>
      </c>
      <c r="M99" s="93">
        <f>SUM(COUNTIF('Round 2 - RIVER'!B54,"="&amp;$B$2+1))+(COUNTIF('Round 2 - RIVER'!C54,"="&amp;$C$2+1))+(COUNTIF('Round 2 - RIVER'!D54,"="&amp;$D$2+1))+(COUNTIF('Round 2 - RIVER'!E54,"="&amp;$E$2+1))+(COUNTIF('Round 2 - RIVER'!F54,"="&amp;$F$2+1))+(COUNTIF('Round 2 - RIVER'!G54,"="&amp;$G$2+1))+(COUNTIF('Round 2 - RIVER'!H54,"="&amp;$H$2+1))+(COUNTIF('Round 2 - RIVER'!I54,"="&amp;$I$2+1))+(COUNTIF('Round 2 - RIVER'!J54,"="&amp;$J$2+1))+(COUNTIF('Round 2 - RIVER'!L54,"="&amp;$L$2+1))+(COUNTIF('Round 2 - RIVER'!M54,"="&amp;$M$2+1))+(COUNTIF('Round 2 - RIVER'!N54,"="&amp;$N$2+1))+(COUNTIF('Round 2 - RIVER'!O54,"="&amp;$O$2+1))+(COUNTIF('Round 2 - RIVER'!P54,"="&amp;$P$2+1))+(COUNTIF('Round 2 - RIVER'!Q54,"="&amp;$Q$2+1))+(COUNTIF('Round 2 - RIVER'!R54,"="&amp;$R$2+1))+(COUNTIF('Round 2 - RIVER'!S54,"="&amp;$S$2+1))+(COUNTIF('Round 2 - RIVER'!T54,"="&amp;$T$2+1))</f>
        <v>0</v>
      </c>
      <c r="N99" s="93">
        <f>SUM(COUNTIF('Round 2 - RIVER'!B54,"="&amp;$B$2+2))+(COUNTIF('Round 2 - RIVER'!C54,"="&amp;$C$2+2))+(COUNTIF('Round 2 - RIVER'!D54,"="&amp;$D$2+2))+(COUNTIF('Round 2 - RIVER'!E54,"="&amp;$E$2+2))+(COUNTIF('Round 2 - RIVER'!F54,"="&amp;$F$2+2))+(COUNTIF('Round 2 - RIVER'!G54,"="&amp;$G$2+2))+(COUNTIF('Round 2 - RIVER'!H54,"="&amp;$H$2+2))+(COUNTIF('Round 2 - RIVER'!I54,"="&amp;$I$2+2))+(COUNTIF('Round 2 - RIVER'!J54,"="&amp;$J$2+2))+(COUNTIF('Round 2 - RIVER'!L54,"="&amp;$L$2+2))+(COUNTIF('Round 2 - RIVER'!M54,"="&amp;$M$2+2))+(COUNTIF('Round 2 - RIVER'!N54,"="&amp;$N$2+2))+(COUNTIF('Round 2 - RIVER'!O54,"="&amp;$O$2+2))+(COUNTIF('Round 2 - RIVER'!P54,"="&amp;$P$2+2))+(COUNTIF('Round 2 - RIVER'!Q54,"="&amp;$Q$2+2))+(COUNTIF('Round 2 - RIVER'!R54,"="&amp;$R$2+2))+(COUNTIF('Round 2 - RIVER'!S54,"="&amp;$S$2+2))+(COUNTIF('Round 2 - RIVER'!T54,"="&amp;$T$2+2))</f>
        <v>0</v>
      </c>
      <c r="O99" s="93">
        <f>SUM(COUNTIF('Round 2 - RIVER'!B54,"&gt;"&amp;$B$2+2.1))+(COUNTIF('Round 2 - RIVER'!C54,"&gt;"&amp;$C$2+2.1))+(COUNTIF('Round 2 - RIVER'!D54,"&gt;"&amp;$D$2+2.1))+(COUNTIF('Round 2 - RIVER'!E54,"&gt;"&amp;$E$2+2.1))+(COUNTIF('Round 2 - RIVER'!F54,"&gt;"&amp;$F$2+2.1))+(COUNTIF('Round 2 - RIVER'!G54,"&gt;"&amp;$G$2+2.1))+(COUNTIF('Round 2 - RIVER'!H54,"&gt;"&amp;$H$2+2.1))+(COUNTIF('Round 2 - RIVER'!I54,"&gt;"&amp;$I$2+2.1))+(COUNTIF('Round 2 - RIVER'!J54,"&gt;"&amp;$J$2+2.1))+(COUNTIF('Round 2 - RIVER'!L54,"&gt;"&amp;$L$2+2.1))+(COUNTIF('Round 2 - RIVER'!M54,"&gt;"&amp;$M$2+2.1))+(COUNTIF('Round 2 - RIVER'!N54,"&gt;"&amp;$N$2+2.1))+(COUNTIF('Round 2 - RIVER'!O54,"&gt;"&amp;$O$2+2.1))+(COUNTIF('Round 2 - RIVER'!P54,"&gt;"&amp;$P$2+2.1))+(COUNTIF('Round 2 - RIVER'!Q54,"&gt;"&amp;$Q$2+2.1))+(COUNTIF('Round 2 - RIVER'!R54,"&gt;"&amp;$R$2+2.1))+(COUNTIF('Round 2 - RIVER'!S54,"&gt;"&amp;$S$2+2.1))+(COUNTIF('Round 2 - RIVER'!T54,"&gt;"&amp;$T$2+2.1))</f>
        <v>0</v>
      </c>
      <c r="Q99" s="92"/>
      <c r="R99" s="93"/>
      <c r="S99" s="93"/>
      <c r="T99" s="93"/>
      <c r="U99" s="93"/>
      <c r="V99" s="93"/>
      <c r="X99" s="92">
        <f>SUM(C99,J99,Q99)</f>
        <v>0</v>
      </c>
      <c r="Y99" s="93">
        <f t="shared" ref="Y99:AC103" si="82">SUM(D99,K99,R99)</f>
        <v>0</v>
      </c>
      <c r="Z99" s="93">
        <f t="shared" si="82"/>
        <v>0</v>
      </c>
      <c r="AA99" s="93">
        <f t="shared" si="82"/>
        <v>0</v>
      </c>
      <c r="AB99" s="93">
        <f t="shared" si="82"/>
        <v>0</v>
      </c>
      <c r="AC99" s="93">
        <f>SUM(H99,O99,V99)</f>
        <v>0</v>
      </c>
    </row>
    <row r="100" spans="1:29" x14ac:dyDescent="0.2">
      <c r="A100" s="35" t="str">
        <f>'Players by Team'!G27</f>
        <v>Preston Saiz</v>
      </c>
      <c r="B100" s="95"/>
      <c r="C100" s="99">
        <f>SUM(COUNTIF('Round 1 - HILLS'!B55,"&lt;"&amp;$B$3-1.9))+(COUNTIF('Round 1 - HILLS'!C55,"&lt;"&amp;$C$3-1.9))+(COUNTIF('Round 1 - HILLS'!D55,"&lt;"&amp;$D$3-1.9))+(COUNTIF('Round 1 - HILLS'!E55,"&lt;"&amp;$E$3-1.9))+(COUNTIF('Round 1 - HILLS'!F55,"&lt;"&amp;$F$3-1.9))+(COUNTIF('Round 1 - HILLS'!G55,"&lt;"&amp;$G$3-1.9))+(COUNTIF('Round 1 - HILLS'!H55,"&lt;"&amp;$H$3-1.9))+(COUNTIF('Round 1 - HILLS'!I55,"&lt;"&amp;$I$3-1.9))+(COUNTIF('Round 1 - HILLS'!J55,"&lt;"&amp;$J$3-1.9))+(COUNTIF('Round 1 - HILLS'!L55,"&lt;"&amp;$L$3-1.9))+(COUNTIF('Round 1 - HILLS'!M55,"&lt;"&amp;$M$3-1.9))+(COUNTIF('Round 1 - HILLS'!N55,"&lt;"&amp;$N$3-1.9))+(COUNTIF('Round 1 - HILLS'!O55,"&lt;"&amp;$O$3-1.9))+(COUNTIF('Round 1 - HILLS'!P55,"&lt;"&amp;$P$3-1.9))+(COUNTIF('Round 1 - HILLS'!Q55,"&lt;"&amp;$Q$3-1.9))+(COUNTIF('Round 1 - HILLS'!R55,"&lt;"&amp;$R$3-1.9))+(COUNTIF('Round 1 - HILLS'!S55,"&lt;"&amp;$S$3-1.9))+(COUNTIF('Round 1 - HILLS'!T55,"&lt;"&amp;$T$3-1.9))</f>
        <v>0</v>
      </c>
      <c r="D100" s="100">
        <f>SUM(COUNTIF('Round 1 - HILLS'!B55,"="&amp;$B$3-1))+(COUNTIF('Round 1 - HILLS'!C55,"="&amp;$C$3-1))+(COUNTIF('Round 1 - HILLS'!D55,"="&amp;$D$3-1))+(COUNTIF('Round 1 - HILLS'!E55,"="&amp;$E$3-1))+(COUNTIF('Round 1 - HILLS'!F55,"="&amp;$F$3-1))+(COUNTIF('Round 1 - HILLS'!G55,"="&amp;$G$3-1))+(COUNTIF('Round 1 - HILLS'!H55,"="&amp;$H$3-1))+(COUNTIF('Round 1 - HILLS'!I55,"="&amp;$I$3-1))+(COUNTIF('Round 1 - HILLS'!J55,"="&amp;$J$3-1))+(COUNTIF('Round 1 - HILLS'!L55,"="&amp;$L$3-1))+(COUNTIF('Round 1 - HILLS'!M55,"="&amp;$M$3-1))+(COUNTIF('Round 1 - HILLS'!N55,"="&amp;$N$3-1))+(COUNTIF('Round 1 - HILLS'!O55,"="&amp;$O$3-1))+(COUNTIF('Round 1 - HILLS'!P55,"="&amp;$P$3-1))+(COUNTIF('Round 1 - HILLS'!Q55,"="&amp;$Q$3-1))+(COUNTIF('Round 1 - HILLS'!R55,"="&amp;$R$3-1))+(COUNTIF('Round 1 - HILLS'!S55,"="&amp;$S$3-1))+(COUNTIF('Round 1 - HILLS'!T55,"="&amp;$T$3-1))</f>
        <v>0</v>
      </c>
      <c r="E100" s="100">
        <f>SUM(COUNTIF('Round 1 - HILLS'!B55,"="&amp;$B$3))+(COUNTIF('Round 1 - HILLS'!C55,"="&amp;$C$3))+(COUNTIF('Round 1 - HILLS'!D55,"="&amp;$D$3))+(COUNTIF('Round 1 - HILLS'!E55,"="&amp;$E$3))+(COUNTIF('Round 1 - HILLS'!F55,"="&amp;$F$3))+(COUNTIF('Round 1 - HILLS'!G55,"="&amp;$G$3))+(COUNTIF('Round 1 - HILLS'!H55,"="&amp;$H$3))+(COUNTIF('Round 1 - HILLS'!I55,"="&amp;$I$3))+(COUNTIF('Round 1 - HILLS'!J55,"="&amp;$J$3))+(COUNTIF('Round 1 - HILLS'!L55,"="&amp;$L$3))+(COUNTIF('Round 1 - HILLS'!M55,"="&amp;$M$3))+(COUNTIF('Round 1 - HILLS'!N55,"="&amp;$N$3))+(COUNTIF('Round 1 - HILLS'!O55,"="&amp;$O$3))+(COUNTIF('Round 1 - HILLS'!P55,"="&amp;$P$3))+(COUNTIF('Round 1 - HILLS'!Q55,"="&amp;$Q$3))+(COUNTIF('Round 1 - HILLS'!R55,"="&amp;$R$3))+(COUNTIF('Round 1 - HILLS'!S55,"="&amp;$S$3))+(COUNTIF('Round 1 - HILLS'!T55,"="&amp;$T$3))</f>
        <v>0</v>
      </c>
      <c r="F100" s="100">
        <f>SUM(COUNTIF('Round 1 - HILLS'!B55,"="&amp;$B$3+1))+(COUNTIF('Round 1 - HILLS'!C55,"="&amp;$C$3+1))+(COUNTIF('Round 1 - HILLS'!D55,"="&amp;$D$3+1))+(COUNTIF('Round 1 - HILLS'!E55,"="&amp;$E$3+1))+(COUNTIF('Round 1 - HILLS'!F55,"="&amp;$F$3+1))+(COUNTIF('Round 1 - HILLS'!G55,"="&amp;$G$3+1))+(COUNTIF('Round 1 - HILLS'!H55,"="&amp;$H$3+1))+(COUNTIF('Round 1 - HILLS'!I55,"="&amp;$I$3+1))+(COUNTIF('Round 1 - HILLS'!J55,"="&amp;$J$3+1))+(COUNTIF('Round 1 - HILLS'!L55,"="&amp;$L$3+1))+(COUNTIF('Round 1 - HILLS'!M55,"="&amp;$M$3+1))+(COUNTIF('Round 1 - HILLS'!N55,"="&amp;$N$3+1))+(COUNTIF('Round 1 - HILLS'!O55,"="&amp;$O$3+1))+(COUNTIF('Round 1 - HILLS'!P55,"="&amp;$P$3+1))+(COUNTIF('Round 1 - HILLS'!Q55,"="&amp;$Q$3+1))+(COUNTIF('Round 1 - HILLS'!R55,"="&amp;$R$3+1))+(COUNTIF('Round 1 - HILLS'!S55,"="&amp;$S$3+1))+(COUNTIF('Round 1 - HILLS'!T55,"="&amp;$T$3+1))</f>
        <v>0</v>
      </c>
      <c r="G100" s="100">
        <f>SUM(COUNTIF('Round 1 - HILLS'!B55,"="&amp;$B$3+2))+(COUNTIF('Round 1 - HILLS'!C55,"="&amp;$C$3+2))+(COUNTIF('Round 1 - HILLS'!D55,"="&amp;$D$3+2))+(COUNTIF('Round 1 - HILLS'!E55,"="&amp;$E$3+2))+(COUNTIF('Round 1 - HILLS'!F55,"="&amp;$F$3+2))+(COUNTIF('Round 1 - HILLS'!G55,"="&amp;$G$3+2))+(COUNTIF('Round 1 - HILLS'!H55,"="&amp;$H$3+2))+(COUNTIF('Round 1 - HILLS'!I55,"="&amp;$I$3+2))+(COUNTIF('Round 1 - HILLS'!J55,"="&amp;$J$3+2))+(COUNTIF('Round 1 - HILLS'!L55,"="&amp;$L$3+2))+(COUNTIF('Round 1 - HILLS'!M55,"="&amp;$M$3+2))+(COUNTIF('Round 1 - HILLS'!N55,"="&amp;$N$3+2))+(COUNTIF('Round 1 - HILLS'!O55,"="&amp;$O$3+2))+(COUNTIF('Round 1 - HILLS'!P55,"="&amp;$P$3+2))+(COUNTIF('Round 1 - HILLS'!Q55,"="&amp;$Q$3+2))+(COUNTIF('Round 1 - HILLS'!R55,"="&amp;$R$3+2))+(COUNTIF('Round 1 - HILLS'!S55,"="&amp;$S$3+2))+(COUNTIF('Round 1 - HILLS'!T55,"="&amp;$T$3+2))</f>
        <v>0</v>
      </c>
      <c r="H100" s="100">
        <f>SUM(COUNTIF('Round 1 - HILLS'!B55,"&gt;"&amp;$B$3+2.1))+(COUNTIF('Round 1 - HILLS'!C55,"&gt;"&amp;$C$3+2.1))+(COUNTIF('Round 1 - HILLS'!D55,"&gt;"&amp;$D$3+2.1))+(COUNTIF('Round 1 - HILLS'!E55,"&gt;"&amp;$E$3+2.1))+(COUNTIF('Round 1 - HILLS'!F55,"&gt;"&amp;$F$3+2.1))+(COUNTIF('Round 1 - HILLS'!G55,"&gt;"&amp;$G$3+2.1))+(COUNTIF('Round 1 - HILLS'!H55,"&gt;"&amp;$H$3+2.1))+(COUNTIF('Round 1 - HILLS'!I55,"&gt;"&amp;$I$3+2.1))+(COUNTIF('Round 1 - HILLS'!J55,"&gt;"&amp;$J$3+2.1))+(COUNTIF('Round 1 - HILLS'!L55,"&gt;"&amp;$L$3+2.1))+(COUNTIF('Round 1 - HILLS'!M55,"&gt;"&amp;$M$3+2.1))+(COUNTIF('Round 1 - HILLS'!N55,"&gt;"&amp;$N$3+2.1))+(COUNTIF('Round 1 - HILLS'!O55,"&gt;"&amp;$O$3+2.1))+(COUNTIF('Round 1 - HILLS'!P55,"&gt;"&amp;$P$3+2.1))+(COUNTIF('Round 1 - HILLS'!Q55,"&gt;"&amp;$Q$3+2.1))+(COUNTIF('Round 1 - HILLS'!R55,"&gt;"&amp;$R$3+2.1))+(COUNTIF('Round 1 - HILLS'!S55,"&gt;"&amp;$S$3+2.1))+(COUNTIF('Round 1 - HILLS'!T55,"&gt;"&amp;$T$3+2.1))</f>
        <v>0</v>
      </c>
      <c r="J100" s="99">
        <f>SUM(COUNTIF('Round 2 - RIVER'!B55,"&lt;"&amp;$B$2-1.9))+(COUNTIF('Round 2 - RIVER'!C55,"&lt;"&amp;$C$2-1.9))+(COUNTIF('Round 2 - RIVER'!D55,"&lt;"&amp;$D$2-1.9))+(COUNTIF('Round 2 - RIVER'!E55,"&lt;"&amp;$E$2-1.9))+(COUNTIF('Round 2 - RIVER'!F55,"&lt;"&amp;$F$2-1.9))+(COUNTIF('Round 2 - RIVER'!G55,"&lt;"&amp;$G$2-1.9))+(COUNTIF('Round 2 - RIVER'!H55,"&lt;"&amp;$H$2-1.9))+(COUNTIF('Round 2 - RIVER'!I55,"&lt;"&amp;$I$2-1.9))+(COUNTIF('Round 2 - RIVER'!J55,"&lt;"&amp;$J$2-1.9))+(COUNTIF('Round 2 - RIVER'!L55,"&lt;"&amp;$L$2-1.9))+(COUNTIF('Round 2 - RIVER'!M55,"&lt;"&amp;$M$2-1.9))+(COUNTIF('Round 2 - RIVER'!N55,"&lt;"&amp;$N$2-1.9))+(COUNTIF('Round 2 - RIVER'!O55,"&lt;"&amp;$O$2-1.9))+(COUNTIF('Round 2 - RIVER'!P55,"&lt;"&amp;$P$2-1.9))+(COUNTIF('Round 2 - RIVER'!Q55,"&lt;"&amp;$Q$2-1.9))+(COUNTIF('Round 2 - RIVER'!R55,"&lt;"&amp;$R$2-1.9))+(COUNTIF('Round 2 - RIVER'!S55,"&lt;"&amp;$S$2-1.9))+(COUNTIF('Round 2 - RIVER'!T55,"&lt;"&amp;$T$2-1.9))</f>
        <v>0</v>
      </c>
      <c r="K100" s="100">
        <f>SUM(COUNTIF('Round 2 - RIVER'!B55,"="&amp;$B$2-1))+(COUNTIF('Round 2 - RIVER'!C55,"="&amp;$C$2-1))+(COUNTIF('Round 2 - RIVER'!D55,"="&amp;$D$2-1))+(COUNTIF('Round 2 - RIVER'!E55,"="&amp;$E$2-1))+(COUNTIF('Round 2 - RIVER'!F55,"="&amp;$F$2-1))+(COUNTIF('Round 2 - RIVER'!G55,"="&amp;$G$2-1))+(COUNTIF('Round 2 - RIVER'!H55,"="&amp;$H$2-1))+(COUNTIF('Round 2 - RIVER'!I55,"="&amp;$I$2-1))+(COUNTIF('Round 2 - RIVER'!J55,"="&amp;$J$2-1))+(COUNTIF('Round 2 - RIVER'!L55,"="&amp;$L$2-1))+(COUNTIF('Round 2 - RIVER'!M55,"="&amp;$M$2-1))+(COUNTIF('Round 2 - RIVER'!N55,"="&amp;$N$2-1))+(COUNTIF('Round 2 - RIVER'!O55,"="&amp;$O$2-1))+(COUNTIF('Round 2 - RIVER'!P55,"="&amp;$P$2-1))+(COUNTIF('Round 2 - RIVER'!Q55,"="&amp;$Q$2-1))+(COUNTIF('Round 2 - RIVER'!R55,"="&amp;$R$2-1))+(COUNTIF('Round 2 - RIVER'!S55,"="&amp;$S$2-1))+(COUNTIF('Round 2 - RIVER'!T55,"="&amp;$T$2-1))</f>
        <v>0</v>
      </c>
      <c r="L100" s="100">
        <f>SUM(COUNTIF('Round 2 - RIVER'!B55,"="&amp;$B$2))+(COUNTIF('Round 2 - RIVER'!C55,"="&amp;$C$2))+(COUNTIF('Round 2 - RIVER'!D55,"="&amp;$D$2))+(COUNTIF('Round 2 - RIVER'!E55,"="&amp;$E$2))+(COUNTIF('Round 2 - RIVER'!F55,"="&amp;$F$2))+(COUNTIF('Round 2 - RIVER'!G55,"="&amp;$G$2))+(COUNTIF('Round 2 - RIVER'!H55,"="&amp;$H$2))+(COUNTIF('Round 2 - RIVER'!I55,"="&amp;$I$2))+(COUNTIF('Round 2 - RIVER'!J55,"="&amp;$J$2))+(COUNTIF('Round 2 - RIVER'!L55,"="&amp;$L$2))+(COUNTIF('Round 2 - RIVER'!M55,"="&amp;$M$2))+(COUNTIF('Round 2 - RIVER'!N55,"="&amp;$N$2))+(COUNTIF('Round 2 - RIVER'!O55,"="&amp;$O$2))+(COUNTIF('Round 2 - RIVER'!P55,"="&amp;$P$2))+(COUNTIF('Round 2 - RIVER'!Q55,"="&amp;$Q$2))+(COUNTIF('Round 2 - RIVER'!R55,"="&amp;$R$2))+(COUNTIF('Round 2 - RIVER'!S55,"="&amp;$S$2))+(COUNTIF('Round 2 - RIVER'!T55,"="&amp;$T$2))</f>
        <v>0</v>
      </c>
      <c r="M100" s="100">
        <f>SUM(COUNTIF('Round 2 - RIVER'!B55,"="&amp;$B$2+1))+(COUNTIF('Round 2 - RIVER'!C55,"="&amp;$C$2+1))+(COUNTIF('Round 2 - RIVER'!D55,"="&amp;$D$2+1))+(COUNTIF('Round 2 - RIVER'!E55,"="&amp;$E$2+1))+(COUNTIF('Round 2 - RIVER'!F55,"="&amp;$F$2+1))+(COUNTIF('Round 2 - RIVER'!G55,"="&amp;$G$2+1))+(COUNTIF('Round 2 - RIVER'!H55,"="&amp;$H$2+1))+(COUNTIF('Round 2 - RIVER'!I55,"="&amp;$I$2+1))+(COUNTIF('Round 2 - RIVER'!J55,"="&amp;$J$2+1))+(COUNTIF('Round 2 - RIVER'!L55,"="&amp;$L$2+1))+(COUNTIF('Round 2 - RIVER'!M55,"="&amp;$M$2+1))+(COUNTIF('Round 2 - RIVER'!N55,"="&amp;$N$2+1))+(COUNTIF('Round 2 - RIVER'!O55,"="&amp;$O$2+1))+(COUNTIF('Round 2 - RIVER'!P55,"="&amp;$P$2+1))+(COUNTIF('Round 2 - RIVER'!Q55,"="&amp;$Q$2+1))+(COUNTIF('Round 2 - RIVER'!R55,"="&amp;$R$2+1))+(COUNTIF('Round 2 - RIVER'!S55,"="&amp;$S$2+1))+(COUNTIF('Round 2 - RIVER'!T55,"="&amp;$T$2+1))</f>
        <v>0</v>
      </c>
      <c r="N100" s="100">
        <f>SUM(COUNTIF('Round 2 - RIVER'!B55,"="&amp;$B$2+2))+(COUNTIF('Round 2 - RIVER'!C55,"="&amp;$C$2+2))+(COUNTIF('Round 2 - RIVER'!D55,"="&amp;$D$2+2))+(COUNTIF('Round 2 - RIVER'!E55,"="&amp;$E$2+2))+(COUNTIF('Round 2 - RIVER'!F55,"="&amp;$F$2+2))+(COUNTIF('Round 2 - RIVER'!G55,"="&amp;$G$2+2))+(COUNTIF('Round 2 - RIVER'!H55,"="&amp;$H$2+2))+(COUNTIF('Round 2 - RIVER'!I55,"="&amp;$I$2+2))+(COUNTIF('Round 2 - RIVER'!J55,"="&amp;$J$2+2))+(COUNTIF('Round 2 - RIVER'!L55,"="&amp;$L$2+2))+(COUNTIF('Round 2 - RIVER'!M55,"="&amp;$M$2+2))+(COUNTIF('Round 2 - RIVER'!N55,"="&amp;$N$2+2))+(COUNTIF('Round 2 - RIVER'!O55,"="&amp;$O$2+2))+(COUNTIF('Round 2 - RIVER'!P55,"="&amp;$P$2+2))+(COUNTIF('Round 2 - RIVER'!Q55,"="&amp;$Q$2+2))+(COUNTIF('Round 2 - RIVER'!R55,"="&amp;$R$2+2))+(COUNTIF('Round 2 - RIVER'!S55,"="&amp;$S$2+2))+(COUNTIF('Round 2 - RIVER'!T55,"="&amp;$T$2+2))</f>
        <v>0</v>
      </c>
      <c r="O100" s="100">
        <f>SUM(COUNTIF('Round 2 - RIVER'!B55,"&gt;"&amp;$B$2+2.1))+(COUNTIF('Round 2 - RIVER'!C55,"&gt;"&amp;$C$2+2.1))+(COUNTIF('Round 2 - RIVER'!D55,"&gt;"&amp;$D$2+2.1))+(COUNTIF('Round 2 - RIVER'!E55,"&gt;"&amp;$E$2+2.1))+(COUNTIF('Round 2 - RIVER'!F55,"&gt;"&amp;$F$2+2.1))+(COUNTIF('Round 2 - RIVER'!G55,"&gt;"&amp;$G$2+2.1))+(COUNTIF('Round 2 - RIVER'!H55,"&gt;"&amp;$H$2+2.1))+(COUNTIF('Round 2 - RIVER'!I55,"&gt;"&amp;$I$2+2.1))+(COUNTIF('Round 2 - RIVER'!J55,"&gt;"&amp;$J$2+2.1))+(COUNTIF('Round 2 - RIVER'!L55,"&gt;"&amp;$L$2+2.1))+(COUNTIF('Round 2 - RIVER'!M55,"&gt;"&amp;$M$2+2.1))+(COUNTIF('Round 2 - RIVER'!N55,"&gt;"&amp;$N$2+2.1))+(COUNTIF('Round 2 - RIVER'!O55,"&gt;"&amp;$O$2+2.1))+(COUNTIF('Round 2 - RIVER'!P55,"&gt;"&amp;$P$2+2.1))+(COUNTIF('Round 2 - RIVER'!Q55,"&gt;"&amp;$Q$2+2.1))+(COUNTIF('Round 2 - RIVER'!R55,"&gt;"&amp;$R$2+2.1))+(COUNTIF('Round 2 - RIVER'!S55,"&gt;"&amp;$S$2+2.1))+(COUNTIF('Round 2 - RIVER'!T55,"&gt;"&amp;$T$2+2.1))</f>
        <v>0</v>
      </c>
      <c r="Q100" s="94"/>
      <c r="R100" s="94"/>
      <c r="S100" s="94"/>
      <c r="T100" s="94"/>
      <c r="U100" s="94"/>
      <c r="V100" s="94"/>
      <c r="X100" s="99">
        <f t="shared" ref="X100:X103" si="83">SUM(C100,J100,Q100)</f>
        <v>0</v>
      </c>
      <c r="Y100" s="100">
        <f t="shared" si="82"/>
        <v>0</v>
      </c>
      <c r="Z100" s="100">
        <f t="shared" si="82"/>
        <v>0</v>
      </c>
      <c r="AA100" s="100">
        <f t="shared" si="82"/>
        <v>0</v>
      </c>
      <c r="AB100" s="100">
        <f t="shared" si="82"/>
        <v>0</v>
      </c>
      <c r="AC100" s="100">
        <f t="shared" si="82"/>
        <v>0</v>
      </c>
    </row>
    <row r="101" spans="1:29" x14ac:dyDescent="0.2">
      <c r="A101" s="35" t="str">
        <f>'Players by Team'!G28</f>
        <v>Abby Jimenez</v>
      </c>
      <c r="B101" s="95"/>
      <c r="C101" s="92">
        <f>SUM(COUNTIF('Round 1 - HILLS'!B56,"&lt;"&amp;$B$3-1.9))+(COUNTIF('Round 1 - HILLS'!C56,"&lt;"&amp;$C$3-1.9))+(COUNTIF('Round 1 - HILLS'!D56,"&lt;"&amp;$D$3-1.9))+(COUNTIF('Round 1 - HILLS'!E56,"&lt;"&amp;$E$3-1.9))+(COUNTIF('Round 1 - HILLS'!F56,"&lt;"&amp;$F$3-1.9))+(COUNTIF('Round 1 - HILLS'!G56,"&lt;"&amp;$G$3-1.9))+(COUNTIF('Round 1 - HILLS'!H56,"&lt;"&amp;$H$3-1.9))+(COUNTIF('Round 1 - HILLS'!I56,"&lt;"&amp;$I$3-1.9))+(COUNTIF('Round 1 - HILLS'!J56,"&lt;"&amp;$J$3-1.9))+(COUNTIF('Round 1 - HILLS'!L56,"&lt;"&amp;$L$3-1.9))+(COUNTIF('Round 1 - HILLS'!M56,"&lt;"&amp;$M$3-1.9))+(COUNTIF('Round 1 - HILLS'!N56,"&lt;"&amp;$N$3-1.9))+(COUNTIF('Round 1 - HILLS'!O56,"&lt;"&amp;$O$3-1.9))+(COUNTIF('Round 1 - HILLS'!P56,"&lt;"&amp;$P$3-1.9))+(COUNTIF('Round 1 - HILLS'!Q56,"&lt;"&amp;$Q$3-1.9))+(COUNTIF('Round 1 - HILLS'!R56,"&lt;"&amp;$R$3-1.9))+(COUNTIF('Round 1 - HILLS'!S56,"&lt;"&amp;$S$3-1.9))+(COUNTIF('Round 1 - HILLS'!T56,"&lt;"&amp;$T$3-1.9))</f>
        <v>0</v>
      </c>
      <c r="D101" s="93">
        <f>SUM(COUNTIF('Round 1 - HILLS'!B56,"="&amp;$B$3-1))+(COUNTIF('Round 1 - HILLS'!C56,"="&amp;$C$3-1))+(COUNTIF('Round 1 - HILLS'!D56,"="&amp;$D$3-1))+(COUNTIF('Round 1 - HILLS'!E56,"="&amp;$E$3-1))+(COUNTIF('Round 1 - HILLS'!F56,"="&amp;$F$3-1))+(COUNTIF('Round 1 - HILLS'!G56,"="&amp;$G$3-1))+(COUNTIF('Round 1 - HILLS'!H56,"="&amp;$H$3-1))+(COUNTIF('Round 1 - HILLS'!I56,"="&amp;$I$3-1))+(COUNTIF('Round 1 - HILLS'!J56,"="&amp;$J$3-1))+(COUNTIF('Round 1 - HILLS'!L56,"="&amp;$L$3-1))+(COUNTIF('Round 1 - HILLS'!M56,"="&amp;$M$3-1))+(COUNTIF('Round 1 - HILLS'!N56,"="&amp;$N$3-1))+(COUNTIF('Round 1 - HILLS'!O56,"="&amp;$O$3-1))+(COUNTIF('Round 1 - HILLS'!P56,"="&amp;$P$3-1))+(COUNTIF('Round 1 - HILLS'!Q56,"="&amp;$Q$3-1))+(COUNTIF('Round 1 - HILLS'!R56,"="&amp;$R$3-1))+(COUNTIF('Round 1 - HILLS'!S56,"="&amp;$S$3-1))+(COUNTIF('Round 1 - HILLS'!T56,"="&amp;$T$3-1))</f>
        <v>0</v>
      </c>
      <c r="E101" s="93">
        <f>SUM(COUNTIF('Round 1 - HILLS'!B56,"="&amp;$B$3))+(COUNTIF('Round 1 - HILLS'!C56,"="&amp;$C$3))+(COUNTIF('Round 1 - HILLS'!D56,"="&amp;$D$3))+(COUNTIF('Round 1 - HILLS'!E56,"="&amp;$E$3))+(COUNTIF('Round 1 - HILLS'!F56,"="&amp;$F$3))+(COUNTIF('Round 1 - HILLS'!G56,"="&amp;$G$3))+(COUNTIF('Round 1 - HILLS'!H56,"="&amp;$H$3))+(COUNTIF('Round 1 - HILLS'!I56,"="&amp;$I$3))+(COUNTIF('Round 1 - HILLS'!J56,"="&amp;$J$3))+(COUNTIF('Round 1 - HILLS'!L56,"="&amp;$L$3))+(COUNTIF('Round 1 - HILLS'!M56,"="&amp;$M$3))+(COUNTIF('Round 1 - HILLS'!N56,"="&amp;$N$3))+(COUNTIF('Round 1 - HILLS'!O56,"="&amp;$O$3))+(COUNTIF('Round 1 - HILLS'!P56,"="&amp;$P$3))+(COUNTIF('Round 1 - HILLS'!Q56,"="&amp;$Q$3))+(COUNTIF('Round 1 - HILLS'!R56,"="&amp;$R$3))+(COUNTIF('Round 1 - HILLS'!S56,"="&amp;$S$3))+(COUNTIF('Round 1 - HILLS'!T56,"="&amp;$T$3))</f>
        <v>0</v>
      </c>
      <c r="F101" s="93">
        <f>SUM(COUNTIF('Round 1 - HILLS'!B56,"="&amp;$B$3+1))+(COUNTIF('Round 1 - HILLS'!C56,"="&amp;$C$3+1))+(COUNTIF('Round 1 - HILLS'!D56,"="&amp;$D$3+1))+(COUNTIF('Round 1 - HILLS'!E56,"="&amp;$E$3+1))+(COUNTIF('Round 1 - HILLS'!F56,"="&amp;$F$3+1))+(COUNTIF('Round 1 - HILLS'!G56,"="&amp;$G$3+1))+(COUNTIF('Round 1 - HILLS'!H56,"="&amp;$H$3+1))+(COUNTIF('Round 1 - HILLS'!I56,"="&amp;$I$3+1))+(COUNTIF('Round 1 - HILLS'!J56,"="&amp;$J$3+1))+(COUNTIF('Round 1 - HILLS'!L56,"="&amp;$L$3+1))+(COUNTIF('Round 1 - HILLS'!M56,"="&amp;$M$3+1))+(COUNTIF('Round 1 - HILLS'!N56,"="&amp;$N$3+1))+(COUNTIF('Round 1 - HILLS'!O56,"="&amp;$O$3+1))+(COUNTIF('Round 1 - HILLS'!P56,"="&amp;$P$3+1))+(COUNTIF('Round 1 - HILLS'!Q56,"="&amp;$Q$3+1))+(COUNTIF('Round 1 - HILLS'!R56,"="&amp;$R$3+1))+(COUNTIF('Round 1 - HILLS'!S56,"="&amp;$S$3+1))+(COUNTIF('Round 1 - HILLS'!T56,"="&amp;$T$3+1))</f>
        <v>0</v>
      </c>
      <c r="G101" s="93">
        <f>SUM(COUNTIF('Round 1 - HILLS'!B56,"="&amp;$B$3+2))+(COUNTIF('Round 1 - HILLS'!C56,"="&amp;$C$3+2))+(COUNTIF('Round 1 - HILLS'!D56,"="&amp;$D$3+2))+(COUNTIF('Round 1 - HILLS'!E56,"="&amp;$E$3+2))+(COUNTIF('Round 1 - HILLS'!F56,"="&amp;$F$3+2))+(COUNTIF('Round 1 - HILLS'!G56,"="&amp;$G$3+2))+(COUNTIF('Round 1 - HILLS'!H56,"="&amp;$H$3+2))+(COUNTIF('Round 1 - HILLS'!I56,"="&amp;$I$3+2))+(COUNTIF('Round 1 - HILLS'!J56,"="&amp;$J$3+2))+(COUNTIF('Round 1 - HILLS'!L56,"="&amp;$L$3+2))+(COUNTIF('Round 1 - HILLS'!M56,"="&amp;$M$3+2))+(COUNTIF('Round 1 - HILLS'!N56,"="&amp;$N$3+2))+(COUNTIF('Round 1 - HILLS'!O56,"="&amp;$O$3+2))+(COUNTIF('Round 1 - HILLS'!P56,"="&amp;$P$3+2))+(COUNTIF('Round 1 - HILLS'!Q56,"="&amp;$Q$3+2))+(COUNTIF('Round 1 - HILLS'!R56,"="&amp;$R$3+2))+(COUNTIF('Round 1 - HILLS'!S56,"="&amp;$S$3+2))+(COUNTIF('Round 1 - HILLS'!T56,"="&amp;$T$3+2))</f>
        <v>0</v>
      </c>
      <c r="H101" s="93">
        <f>SUM(COUNTIF('Round 1 - HILLS'!B56,"&gt;"&amp;$B$3+2.1))+(COUNTIF('Round 1 - HILLS'!C56,"&gt;"&amp;$C$3+2.1))+(COUNTIF('Round 1 - HILLS'!D56,"&gt;"&amp;$D$3+2.1))+(COUNTIF('Round 1 - HILLS'!E56,"&gt;"&amp;$E$3+2.1))+(COUNTIF('Round 1 - HILLS'!F56,"&gt;"&amp;$F$3+2.1))+(COUNTIF('Round 1 - HILLS'!G56,"&gt;"&amp;$G$3+2.1))+(COUNTIF('Round 1 - HILLS'!H56,"&gt;"&amp;$H$3+2.1))+(COUNTIF('Round 1 - HILLS'!I56,"&gt;"&amp;$I$3+2.1))+(COUNTIF('Round 1 - HILLS'!J56,"&gt;"&amp;$J$3+2.1))+(COUNTIF('Round 1 - HILLS'!L56,"&gt;"&amp;$L$3+2.1))+(COUNTIF('Round 1 - HILLS'!M56,"&gt;"&amp;$M$3+2.1))+(COUNTIF('Round 1 - HILLS'!N56,"&gt;"&amp;$N$3+2.1))+(COUNTIF('Round 1 - HILLS'!O56,"&gt;"&amp;$O$3+2.1))+(COUNTIF('Round 1 - HILLS'!P56,"&gt;"&amp;$P$3+2.1))+(COUNTIF('Round 1 - HILLS'!Q56,"&gt;"&amp;$Q$3+2.1))+(COUNTIF('Round 1 - HILLS'!R56,"&gt;"&amp;$R$3+2.1))+(COUNTIF('Round 1 - HILLS'!S56,"&gt;"&amp;$S$3+2.1))+(COUNTIF('Round 1 - HILLS'!T56,"&gt;"&amp;$T$3+2.1))</f>
        <v>0</v>
      </c>
      <c r="J101" s="92">
        <f>SUM(COUNTIF('Round 2 - RIVER'!B56,"&lt;"&amp;$B$2-1.9))+(COUNTIF('Round 2 - RIVER'!C56,"&lt;"&amp;$C$2-1.9))+(COUNTIF('Round 2 - RIVER'!D56,"&lt;"&amp;$D$2-1.9))+(COUNTIF('Round 2 - RIVER'!E56,"&lt;"&amp;$E$2-1.9))+(COUNTIF('Round 2 - RIVER'!F56,"&lt;"&amp;$F$2-1.9))+(COUNTIF('Round 2 - RIVER'!G56,"&lt;"&amp;$G$2-1.9))+(COUNTIF('Round 2 - RIVER'!H56,"&lt;"&amp;$H$2-1.9))+(COUNTIF('Round 2 - RIVER'!I56,"&lt;"&amp;$I$2-1.9))+(COUNTIF('Round 2 - RIVER'!J56,"&lt;"&amp;$J$2-1.9))+(COUNTIF('Round 2 - RIVER'!L56,"&lt;"&amp;$L$2-1.9))+(COUNTIF('Round 2 - RIVER'!M56,"&lt;"&amp;$M$2-1.9))+(COUNTIF('Round 2 - RIVER'!N56,"&lt;"&amp;$N$2-1.9))+(COUNTIF('Round 2 - RIVER'!O56,"&lt;"&amp;$O$2-1.9))+(COUNTIF('Round 2 - RIVER'!P56,"&lt;"&amp;$P$2-1.9))+(COUNTIF('Round 2 - RIVER'!Q56,"&lt;"&amp;$Q$2-1.9))+(COUNTIF('Round 2 - RIVER'!R56,"&lt;"&amp;$R$2-1.9))+(COUNTIF('Round 2 - RIVER'!S56,"&lt;"&amp;$S$2-1.9))+(COUNTIF('Round 2 - RIVER'!T56,"&lt;"&amp;$T$2-1.9))</f>
        <v>0</v>
      </c>
      <c r="K101" s="93">
        <f>SUM(COUNTIF('Round 2 - RIVER'!B56,"="&amp;$B$2-1))+(COUNTIF('Round 2 - RIVER'!C56,"="&amp;$C$2-1))+(COUNTIF('Round 2 - RIVER'!D56,"="&amp;$D$2-1))+(COUNTIF('Round 2 - RIVER'!E56,"="&amp;$E$2-1))+(COUNTIF('Round 2 - RIVER'!F56,"="&amp;$F$2-1))+(COUNTIF('Round 2 - RIVER'!G56,"="&amp;$G$2-1))+(COUNTIF('Round 2 - RIVER'!H56,"="&amp;$H$2-1))+(COUNTIF('Round 2 - RIVER'!I56,"="&amp;$I$2-1))+(COUNTIF('Round 2 - RIVER'!J56,"="&amp;$J$2-1))+(COUNTIF('Round 2 - RIVER'!L56,"="&amp;$L$2-1))+(COUNTIF('Round 2 - RIVER'!M56,"="&amp;$M$2-1))+(COUNTIF('Round 2 - RIVER'!N56,"="&amp;$N$2-1))+(COUNTIF('Round 2 - RIVER'!O56,"="&amp;$O$2-1))+(COUNTIF('Round 2 - RIVER'!P56,"="&amp;$P$2-1))+(COUNTIF('Round 2 - RIVER'!Q56,"="&amp;$Q$2-1))+(COUNTIF('Round 2 - RIVER'!R56,"="&amp;$R$2-1))+(COUNTIF('Round 2 - RIVER'!S56,"="&amp;$S$2-1))+(COUNTIF('Round 2 - RIVER'!T56,"="&amp;$T$2-1))</f>
        <v>0</v>
      </c>
      <c r="L101" s="93">
        <f>SUM(COUNTIF('Round 2 - RIVER'!B56,"="&amp;$B$2))+(COUNTIF('Round 2 - RIVER'!C56,"="&amp;$C$2))+(COUNTIF('Round 2 - RIVER'!D56,"="&amp;$D$2))+(COUNTIF('Round 2 - RIVER'!E56,"="&amp;$E$2))+(COUNTIF('Round 2 - RIVER'!F56,"="&amp;$F$2))+(COUNTIF('Round 2 - RIVER'!G56,"="&amp;$G$2))+(COUNTIF('Round 2 - RIVER'!H56,"="&amp;$H$2))+(COUNTIF('Round 2 - RIVER'!I56,"="&amp;$I$2))+(COUNTIF('Round 2 - RIVER'!J56,"="&amp;$J$2))+(COUNTIF('Round 2 - RIVER'!L56,"="&amp;$L$2))+(COUNTIF('Round 2 - RIVER'!M56,"="&amp;$M$2))+(COUNTIF('Round 2 - RIVER'!N56,"="&amp;$N$2))+(COUNTIF('Round 2 - RIVER'!O56,"="&amp;$O$2))+(COUNTIF('Round 2 - RIVER'!P56,"="&amp;$P$2))+(COUNTIF('Round 2 - RIVER'!Q56,"="&amp;$Q$2))+(COUNTIF('Round 2 - RIVER'!R56,"="&amp;$R$2))+(COUNTIF('Round 2 - RIVER'!S56,"="&amp;$S$2))+(COUNTIF('Round 2 - RIVER'!T56,"="&amp;$T$2))</f>
        <v>0</v>
      </c>
      <c r="M101" s="93">
        <f>SUM(COUNTIF('Round 2 - RIVER'!B56,"="&amp;$B$2+1))+(COUNTIF('Round 2 - RIVER'!C56,"="&amp;$C$2+1))+(COUNTIF('Round 2 - RIVER'!D56,"="&amp;$D$2+1))+(COUNTIF('Round 2 - RIVER'!E56,"="&amp;$E$2+1))+(COUNTIF('Round 2 - RIVER'!F56,"="&amp;$F$2+1))+(COUNTIF('Round 2 - RIVER'!G56,"="&amp;$G$2+1))+(COUNTIF('Round 2 - RIVER'!H56,"="&amp;$H$2+1))+(COUNTIF('Round 2 - RIVER'!I56,"="&amp;$I$2+1))+(COUNTIF('Round 2 - RIVER'!J56,"="&amp;$J$2+1))+(COUNTIF('Round 2 - RIVER'!L56,"="&amp;$L$2+1))+(COUNTIF('Round 2 - RIVER'!M56,"="&amp;$M$2+1))+(COUNTIF('Round 2 - RIVER'!N56,"="&amp;$N$2+1))+(COUNTIF('Round 2 - RIVER'!O56,"="&amp;$O$2+1))+(COUNTIF('Round 2 - RIVER'!P56,"="&amp;$P$2+1))+(COUNTIF('Round 2 - RIVER'!Q56,"="&amp;$Q$2+1))+(COUNTIF('Round 2 - RIVER'!R56,"="&amp;$R$2+1))+(COUNTIF('Round 2 - RIVER'!S56,"="&amp;$S$2+1))+(COUNTIF('Round 2 - RIVER'!T56,"="&amp;$T$2+1))</f>
        <v>0</v>
      </c>
      <c r="N101" s="93">
        <f>SUM(COUNTIF('Round 2 - RIVER'!B56,"="&amp;$B$2+2))+(COUNTIF('Round 2 - RIVER'!C56,"="&amp;$C$2+2))+(COUNTIF('Round 2 - RIVER'!D56,"="&amp;$D$2+2))+(COUNTIF('Round 2 - RIVER'!E56,"="&amp;$E$2+2))+(COUNTIF('Round 2 - RIVER'!F56,"="&amp;$F$2+2))+(COUNTIF('Round 2 - RIVER'!G56,"="&amp;$G$2+2))+(COUNTIF('Round 2 - RIVER'!H56,"="&amp;$H$2+2))+(COUNTIF('Round 2 - RIVER'!I56,"="&amp;$I$2+2))+(COUNTIF('Round 2 - RIVER'!J56,"="&amp;$J$2+2))+(COUNTIF('Round 2 - RIVER'!L56,"="&amp;$L$2+2))+(COUNTIF('Round 2 - RIVER'!M56,"="&amp;$M$2+2))+(COUNTIF('Round 2 - RIVER'!N56,"="&amp;$N$2+2))+(COUNTIF('Round 2 - RIVER'!O56,"="&amp;$O$2+2))+(COUNTIF('Round 2 - RIVER'!P56,"="&amp;$P$2+2))+(COUNTIF('Round 2 - RIVER'!Q56,"="&amp;$Q$2+2))+(COUNTIF('Round 2 - RIVER'!R56,"="&amp;$R$2+2))+(COUNTIF('Round 2 - RIVER'!S56,"="&amp;$S$2+2))+(COUNTIF('Round 2 - RIVER'!T56,"="&amp;$T$2+2))</f>
        <v>0</v>
      </c>
      <c r="O101" s="93">
        <f>SUM(COUNTIF('Round 2 - RIVER'!B56,"&gt;"&amp;$B$2+2.1))+(COUNTIF('Round 2 - RIVER'!C56,"&gt;"&amp;$C$2+2.1))+(COUNTIF('Round 2 - RIVER'!D56,"&gt;"&amp;$D$2+2.1))+(COUNTIF('Round 2 - RIVER'!E56,"&gt;"&amp;$E$2+2.1))+(COUNTIF('Round 2 - RIVER'!F56,"&gt;"&amp;$F$2+2.1))+(COUNTIF('Round 2 - RIVER'!G56,"&gt;"&amp;$G$2+2.1))+(COUNTIF('Round 2 - RIVER'!H56,"&gt;"&amp;$H$2+2.1))+(COUNTIF('Round 2 - RIVER'!I56,"&gt;"&amp;$I$2+2.1))+(COUNTIF('Round 2 - RIVER'!J56,"&gt;"&amp;$J$2+2.1))+(COUNTIF('Round 2 - RIVER'!L56,"&gt;"&amp;$L$2+2.1))+(COUNTIF('Round 2 - RIVER'!M56,"&gt;"&amp;$M$2+2.1))+(COUNTIF('Round 2 - RIVER'!N56,"&gt;"&amp;$N$2+2.1))+(COUNTIF('Round 2 - RIVER'!O56,"&gt;"&amp;$O$2+2.1))+(COUNTIF('Round 2 - RIVER'!P56,"&gt;"&amp;$P$2+2.1))+(COUNTIF('Round 2 - RIVER'!Q56,"&gt;"&amp;$Q$2+2.1))+(COUNTIF('Round 2 - RIVER'!R56,"&gt;"&amp;$R$2+2.1))+(COUNTIF('Round 2 - RIVER'!S56,"&gt;"&amp;$S$2+2.1))+(COUNTIF('Round 2 - RIVER'!T56,"&gt;"&amp;$T$2+2.1))</f>
        <v>0</v>
      </c>
      <c r="Q101" s="92"/>
      <c r="R101" s="93"/>
      <c r="S101" s="93"/>
      <c r="T101" s="93"/>
      <c r="U101" s="93"/>
      <c r="V101" s="93"/>
      <c r="X101" s="92">
        <f t="shared" si="83"/>
        <v>0</v>
      </c>
      <c r="Y101" s="93">
        <f t="shared" si="82"/>
        <v>0</v>
      </c>
      <c r="Z101" s="93">
        <f t="shared" si="82"/>
        <v>0</v>
      </c>
      <c r="AA101" s="93">
        <f t="shared" si="82"/>
        <v>0</v>
      </c>
      <c r="AB101" s="93">
        <f t="shared" si="82"/>
        <v>0</v>
      </c>
      <c r="AC101" s="93">
        <f t="shared" si="82"/>
        <v>0</v>
      </c>
    </row>
    <row r="102" spans="1:29" x14ac:dyDescent="0.2">
      <c r="A102" s="35" t="str">
        <f>'Players by Team'!G29</f>
        <v>Sejal Novak</v>
      </c>
      <c r="B102" s="95"/>
      <c r="C102" s="99">
        <f>SUM(COUNTIF('Round 1 - HILLS'!B57,"&lt;"&amp;$B$3-1.9))+(COUNTIF('Round 1 - HILLS'!C57,"&lt;"&amp;$C$3-1.9))+(COUNTIF('Round 1 - HILLS'!D57,"&lt;"&amp;$D$3-1.9))+(COUNTIF('Round 1 - HILLS'!E57,"&lt;"&amp;$E$3-1.9))+(COUNTIF('Round 1 - HILLS'!F57,"&lt;"&amp;$F$3-1.9))+(COUNTIF('Round 1 - HILLS'!G57,"&lt;"&amp;$G$3-1.9))+(COUNTIF('Round 1 - HILLS'!H57,"&lt;"&amp;$H$3-1.9))+(COUNTIF('Round 1 - HILLS'!I57,"&lt;"&amp;$I$3-1.9))+(COUNTIF('Round 1 - HILLS'!J57,"&lt;"&amp;$J$3-1.9))+(COUNTIF('Round 1 - HILLS'!L57,"&lt;"&amp;$L$3-1.9))+(COUNTIF('Round 1 - HILLS'!M57,"&lt;"&amp;$M$3-1.9))+(COUNTIF('Round 1 - HILLS'!N57,"&lt;"&amp;$N$3-1.9))+(COUNTIF('Round 1 - HILLS'!O57,"&lt;"&amp;$O$3-1.9))+(COUNTIF('Round 1 - HILLS'!P57,"&lt;"&amp;$P$3-1.9))+(COUNTIF('Round 1 - HILLS'!Q57,"&lt;"&amp;$Q$3-1.9))+(COUNTIF('Round 1 - HILLS'!R57,"&lt;"&amp;$R$3-1.9))+(COUNTIF('Round 1 - HILLS'!S57,"&lt;"&amp;$S$3-1.9))+(COUNTIF('Round 1 - HILLS'!T57,"&lt;"&amp;$T$3-1.9))</f>
        <v>0</v>
      </c>
      <c r="D102" s="100">
        <f>SUM(COUNTIF('Round 1 - HILLS'!B57,"="&amp;$B$3-1))+(COUNTIF('Round 1 - HILLS'!C57,"="&amp;$C$3-1))+(COUNTIF('Round 1 - HILLS'!D57,"="&amp;$D$3-1))+(COUNTIF('Round 1 - HILLS'!E57,"="&amp;$E$3-1))+(COUNTIF('Round 1 - HILLS'!F57,"="&amp;$F$3-1))+(COUNTIF('Round 1 - HILLS'!G57,"="&amp;$G$3-1))+(COUNTIF('Round 1 - HILLS'!H57,"="&amp;$H$3-1))+(COUNTIF('Round 1 - HILLS'!I57,"="&amp;$I$3-1))+(COUNTIF('Round 1 - HILLS'!J57,"="&amp;$J$3-1))+(COUNTIF('Round 1 - HILLS'!L57,"="&amp;$L$3-1))+(COUNTIF('Round 1 - HILLS'!M57,"="&amp;$M$3-1))+(COUNTIF('Round 1 - HILLS'!N57,"="&amp;$N$3-1))+(COUNTIF('Round 1 - HILLS'!O57,"="&amp;$O$3-1))+(COUNTIF('Round 1 - HILLS'!P57,"="&amp;$P$3-1))+(COUNTIF('Round 1 - HILLS'!Q57,"="&amp;$Q$3-1))+(COUNTIF('Round 1 - HILLS'!R57,"="&amp;$R$3-1))+(COUNTIF('Round 1 - HILLS'!S57,"="&amp;$S$3-1))+(COUNTIF('Round 1 - HILLS'!T57,"="&amp;$T$3-1))</f>
        <v>0</v>
      </c>
      <c r="E102" s="100">
        <f>SUM(COUNTIF('Round 1 - HILLS'!B57,"="&amp;$B$3))+(COUNTIF('Round 1 - HILLS'!C57,"="&amp;$C$3))+(COUNTIF('Round 1 - HILLS'!D57,"="&amp;$D$3))+(COUNTIF('Round 1 - HILLS'!E57,"="&amp;$E$3))+(COUNTIF('Round 1 - HILLS'!F57,"="&amp;$F$3))+(COUNTIF('Round 1 - HILLS'!G57,"="&amp;$G$3))+(COUNTIF('Round 1 - HILLS'!H57,"="&amp;$H$3))+(COUNTIF('Round 1 - HILLS'!I57,"="&amp;$I$3))+(COUNTIF('Round 1 - HILLS'!J57,"="&amp;$J$3))+(COUNTIF('Round 1 - HILLS'!L57,"="&amp;$L$3))+(COUNTIF('Round 1 - HILLS'!M57,"="&amp;$M$3))+(COUNTIF('Round 1 - HILLS'!N57,"="&amp;$N$3))+(COUNTIF('Round 1 - HILLS'!O57,"="&amp;$O$3))+(COUNTIF('Round 1 - HILLS'!P57,"="&amp;$P$3))+(COUNTIF('Round 1 - HILLS'!Q57,"="&amp;$Q$3))+(COUNTIF('Round 1 - HILLS'!R57,"="&amp;$R$3))+(COUNTIF('Round 1 - HILLS'!S57,"="&amp;$S$3))+(COUNTIF('Round 1 - HILLS'!T57,"="&amp;$T$3))</f>
        <v>0</v>
      </c>
      <c r="F102" s="100">
        <f>SUM(COUNTIF('Round 1 - HILLS'!B57,"="&amp;$B$3+1))+(COUNTIF('Round 1 - HILLS'!C57,"="&amp;$C$3+1))+(COUNTIF('Round 1 - HILLS'!D57,"="&amp;$D$3+1))+(COUNTIF('Round 1 - HILLS'!E57,"="&amp;$E$3+1))+(COUNTIF('Round 1 - HILLS'!F57,"="&amp;$F$3+1))+(COUNTIF('Round 1 - HILLS'!G57,"="&amp;$G$3+1))+(COUNTIF('Round 1 - HILLS'!H57,"="&amp;$H$3+1))+(COUNTIF('Round 1 - HILLS'!I57,"="&amp;$I$3+1))+(COUNTIF('Round 1 - HILLS'!J57,"="&amp;$J$3+1))+(COUNTIF('Round 1 - HILLS'!L57,"="&amp;$L$3+1))+(COUNTIF('Round 1 - HILLS'!M57,"="&amp;$M$3+1))+(COUNTIF('Round 1 - HILLS'!N57,"="&amp;$N$3+1))+(COUNTIF('Round 1 - HILLS'!O57,"="&amp;$O$3+1))+(COUNTIF('Round 1 - HILLS'!P57,"="&amp;$P$3+1))+(COUNTIF('Round 1 - HILLS'!Q57,"="&amp;$Q$3+1))+(COUNTIF('Round 1 - HILLS'!R57,"="&amp;$R$3+1))+(COUNTIF('Round 1 - HILLS'!S57,"="&amp;$S$3+1))+(COUNTIF('Round 1 - HILLS'!T57,"="&amp;$T$3+1))</f>
        <v>0</v>
      </c>
      <c r="G102" s="100">
        <f>SUM(COUNTIF('Round 1 - HILLS'!B57,"="&amp;$B$3+2))+(COUNTIF('Round 1 - HILLS'!C57,"="&amp;$C$3+2))+(COUNTIF('Round 1 - HILLS'!D57,"="&amp;$D$3+2))+(COUNTIF('Round 1 - HILLS'!E57,"="&amp;$E$3+2))+(COUNTIF('Round 1 - HILLS'!F57,"="&amp;$F$3+2))+(COUNTIF('Round 1 - HILLS'!G57,"="&amp;$G$3+2))+(COUNTIF('Round 1 - HILLS'!H57,"="&amp;$H$3+2))+(COUNTIF('Round 1 - HILLS'!I57,"="&amp;$I$3+2))+(COUNTIF('Round 1 - HILLS'!J57,"="&amp;$J$3+2))+(COUNTIF('Round 1 - HILLS'!L57,"="&amp;$L$3+2))+(COUNTIF('Round 1 - HILLS'!M57,"="&amp;$M$3+2))+(COUNTIF('Round 1 - HILLS'!N57,"="&amp;$N$3+2))+(COUNTIF('Round 1 - HILLS'!O57,"="&amp;$O$3+2))+(COUNTIF('Round 1 - HILLS'!P57,"="&amp;$P$3+2))+(COUNTIF('Round 1 - HILLS'!Q57,"="&amp;$Q$3+2))+(COUNTIF('Round 1 - HILLS'!R57,"="&amp;$R$3+2))+(COUNTIF('Round 1 - HILLS'!S57,"="&amp;$S$3+2))+(COUNTIF('Round 1 - HILLS'!T57,"="&amp;$T$3+2))</f>
        <v>0</v>
      </c>
      <c r="H102" s="100">
        <f>SUM(COUNTIF('Round 1 - HILLS'!B57,"&gt;"&amp;$B$3+2.1))+(COUNTIF('Round 1 - HILLS'!C57,"&gt;"&amp;$C$3+2.1))+(COUNTIF('Round 1 - HILLS'!D57,"&gt;"&amp;$D$3+2.1))+(COUNTIF('Round 1 - HILLS'!E57,"&gt;"&amp;$E$3+2.1))+(COUNTIF('Round 1 - HILLS'!F57,"&gt;"&amp;$F$3+2.1))+(COUNTIF('Round 1 - HILLS'!G57,"&gt;"&amp;$G$3+2.1))+(COUNTIF('Round 1 - HILLS'!H57,"&gt;"&amp;$H$3+2.1))+(COUNTIF('Round 1 - HILLS'!I57,"&gt;"&amp;$I$3+2.1))+(COUNTIF('Round 1 - HILLS'!J57,"&gt;"&amp;$J$3+2.1))+(COUNTIF('Round 1 - HILLS'!L57,"&gt;"&amp;$L$3+2.1))+(COUNTIF('Round 1 - HILLS'!M57,"&gt;"&amp;$M$3+2.1))+(COUNTIF('Round 1 - HILLS'!N57,"&gt;"&amp;$N$3+2.1))+(COUNTIF('Round 1 - HILLS'!O57,"&gt;"&amp;$O$3+2.1))+(COUNTIF('Round 1 - HILLS'!P57,"&gt;"&amp;$P$3+2.1))+(COUNTIF('Round 1 - HILLS'!Q57,"&gt;"&amp;$Q$3+2.1))+(COUNTIF('Round 1 - HILLS'!R57,"&gt;"&amp;$R$3+2.1))+(COUNTIF('Round 1 - HILLS'!S57,"&gt;"&amp;$S$3+2.1))+(COUNTIF('Round 1 - HILLS'!T57,"&gt;"&amp;$T$3+2.1))</f>
        <v>0</v>
      </c>
      <c r="J102" s="99">
        <f>SUM(COUNTIF('Round 2 - RIVER'!B57,"&lt;"&amp;$B$2-1.9))+(COUNTIF('Round 2 - RIVER'!C57,"&lt;"&amp;$C$2-1.9))+(COUNTIF('Round 2 - RIVER'!D57,"&lt;"&amp;$D$2-1.9))+(COUNTIF('Round 2 - RIVER'!E57,"&lt;"&amp;$E$2-1.9))+(COUNTIF('Round 2 - RIVER'!F57,"&lt;"&amp;$F$2-1.9))+(COUNTIF('Round 2 - RIVER'!G57,"&lt;"&amp;$G$2-1.9))+(COUNTIF('Round 2 - RIVER'!H57,"&lt;"&amp;$H$2-1.9))+(COUNTIF('Round 2 - RIVER'!I57,"&lt;"&amp;$I$2-1.9))+(COUNTIF('Round 2 - RIVER'!J57,"&lt;"&amp;$J$2-1.9))+(COUNTIF('Round 2 - RIVER'!L57,"&lt;"&amp;$L$2-1.9))+(COUNTIF('Round 2 - RIVER'!M57,"&lt;"&amp;$M$2-1.9))+(COUNTIF('Round 2 - RIVER'!N57,"&lt;"&amp;$N$2-1.9))+(COUNTIF('Round 2 - RIVER'!O57,"&lt;"&amp;$O$2-1.9))+(COUNTIF('Round 2 - RIVER'!P57,"&lt;"&amp;$P$2-1.9))+(COUNTIF('Round 2 - RIVER'!Q57,"&lt;"&amp;$Q$2-1.9))+(COUNTIF('Round 2 - RIVER'!R57,"&lt;"&amp;$R$2-1.9))+(COUNTIF('Round 2 - RIVER'!S57,"&lt;"&amp;$S$2-1.9))+(COUNTIF('Round 2 - RIVER'!T57,"&lt;"&amp;$T$2-1.9))</f>
        <v>0</v>
      </c>
      <c r="K102" s="100">
        <f>SUM(COUNTIF('Round 2 - RIVER'!B57,"="&amp;$B$2-1))+(COUNTIF('Round 2 - RIVER'!C57,"="&amp;$C$2-1))+(COUNTIF('Round 2 - RIVER'!D57,"="&amp;$D$2-1))+(COUNTIF('Round 2 - RIVER'!E57,"="&amp;$E$2-1))+(COUNTIF('Round 2 - RIVER'!F57,"="&amp;$F$2-1))+(COUNTIF('Round 2 - RIVER'!G57,"="&amp;$G$2-1))+(COUNTIF('Round 2 - RIVER'!H57,"="&amp;$H$2-1))+(COUNTIF('Round 2 - RIVER'!I57,"="&amp;$I$2-1))+(COUNTIF('Round 2 - RIVER'!J57,"="&amp;$J$2-1))+(COUNTIF('Round 2 - RIVER'!L57,"="&amp;$L$2-1))+(COUNTIF('Round 2 - RIVER'!M57,"="&amp;$M$2-1))+(COUNTIF('Round 2 - RIVER'!N57,"="&amp;$N$2-1))+(COUNTIF('Round 2 - RIVER'!O57,"="&amp;$O$2-1))+(COUNTIF('Round 2 - RIVER'!P57,"="&amp;$P$2-1))+(COUNTIF('Round 2 - RIVER'!Q57,"="&amp;$Q$2-1))+(COUNTIF('Round 2 - RIVER'!R57,"="&amp;$R$2-1))+(COUNTIF('Round 2 - RIVER'!S57,"="&amp;$S$2-1))+(COUNTIF('Round 2 - RIVER'!T57,"="&amp;$T$2-1))</f>
        <v>0</v>
      </c>
      <c r="L102" s="100">
        <f>SUM(COUNTIF('Round 2 - RIVER'!B57,"="&amp;$B$2))+(COUNTIF('Round 2 - RIVER'!C57,"="&amp;$C$2))+(COUNTIF('Round 2 - RIVER'!D57,"="&amp;$D$2))+(COUNTIF('Round 2 - RIVER'!E57,"="&amp;$E$2))+(COUNTIF('Round 2 - RIVER'!F57,"="&amp;$F$2))+(COUNTIF('Round 2 - RIVER'!G57,"="&amp;$G$2))+(COUNTIF('Round 2 - RIVER'!H57,"="&amp;$H$2))+(COUNTIF('Round 2 - RIVER'!I57,"="&amp;$I$2))+(COUNTIF('Round 2 - RIVER'!J57,"="&amp;$J$2))+(COUNTIF('Round 2 - RIVER'!L57,"="&amp;$L$2))+(COUNTIF('Round 2 - RIVER'!M57,"="&amp;$M$2))+(COUNTIF('Round 2 - RIVER'!N57,"="&amp;$N$2))+(COUNTIF('Round 2 - RIVER'!O57,"="&amp;$O$2))+(COUNTIF('Round 2 - RIVER'!P57,"="&amp;$P$2))+(COUNTIF('Round 2 - RIVER'!Q57,"="&amp;$Q$2))+(COUNTIF('Round 2 - RIVER'!R57,"="&amp;$R$2))+(COUNTIF('Round 2 - RIVER'!S57,"="&amp;$S$2))+(COUNTIF('Round 2 - RIVER'!T57,"="&amp;$T$2))</f>
        <v>0</v>
      </c>
      <c r="M102" s="100">
        <f>SUM(COUNTIF('Round 2 - RIVER'!B57,"="&amp;$B$2+1))+(COUNTIF('Round 2 - RIVER'!C57,"="&amp;$C$2+1))+(COUNTIF('Round 2 - RIVER'!D57,"="&amp;$D$2+1))+(COUNTIF('Round 2 - RIVER'!E57,"="&amp;$E$2+1))+(COUNTIF('Round 2 - RIVER'!F57,"="&amp;$F$2+1))+(COUNTIF('Round 2 - RIVER'!G57,"="&amp;$G$2+1))+(COUNTIF('Round 2 - RIVER'!H57,"="&amp;$H$2+1))+(COUNTIF('Round 2 - RIVER'!I57,"="&amp;$I$2+1))+(COUNTIF('Round 2 - RIVER'!J57,"="&amp;$J$2+1))+(COUNTIF('Round 2 - RIVER'!L57,"="&amp;$L$2+1))+(COUNTIF('Round 2 - RIVER'!M57,"="&amp;$M$2+1))+(COUNTIF('Round 2 - RIVER'!N57,"="&amp;$N$2+1))+(COUNTIF('Round 2 - RIVER'!O57,"="&amp;$O$2+1))+(COUNTIF('Round 2 - RIVER'!P57,"="&amp;$P$2+1))+(COUNTIF('Round 2 - RIVER'!Q57,"="&amp;$Q$2+1))+(COUNTIF('Round 2 - RIVER'!R57,"="&amp;$R$2+1))+(COUNTIF('Round 2 - RIVER'!S57,"="&amp;$S$2+1))+(COUNTIF('Round 2 - RIVER'!T57,"="&amp;$T$2+1))</f>
        <v>0</v>
      </c>
      <c r="N102" s="100">
        <f>SUM(COUNTIF('Round 2 - RIVER'!B57,"="&amp;$B$2+2))+(COUNTIF('Round 2 - RIVER'!C57,"="&amp;$C$2+2))+(COUNTIF('Round 2 - RIVER'!D57,"="&amp;$D$2+2))+(COUNTIF('Round 2 - RIVER'!E57,"="&amp;$E$2+2))+(COUNTIF('Round 2 - RIVER'!F57,"="&amp;$F$2+2))+(COUNTIF('Round 2 - RIVER'!G57,"="&amp;$G$2+2))+(COUNTIF('Round 2 - RIVER'!H57,"="&amp;$H$2+2))+(COUNTIF('Round 2 - RIVER'!I57,"="&amp;$I$2+2))+(COUNTIF('Round 2 - RIVER'!J57,"="&amp;$J$2+2))+(COUNTIF('Round 2 - RIVER'!L57,"="&amp;$L$2+2))+(COUNTIF('Round 2 - RIVER'!M57,"="&amp;$M$2+2))+(COUNTIF('Round 2 - RIVER'!N57,"="&amp;$N$2+2))+(COUNTIF('Round 2 - RIVER'!O57,"="&amp;$O$2+2))+(COUNTIF('Round 2 - RIVER'!P57,"="&amp;$P$2+2))+(COUNTIF('Round 2 - RIVER'!Q57,"="&amp;$Q$2+2))+(COUNTIF('Round 2 - RIVER'!R57,"="&amp;$R$2+2))+(COUNTIF('Round 2 - RIVER'!S57,"="&amp;$S$2+2))+(COUNTIF('Round 2 - RIVER'!T57,"="&amp;$T$2+2))</f>
        <v>0</v>
      </c>
      <c r="O102" s="100">
        <f>SUM(COUNTIF('Round 2 - RIVER'!B57,"&gt;"&amp;$B$2+2.1))+(COUNTIF('Round 2 - RIVER'!C57,"&gt;"&amp;$C$2+2.1))+(COUNTIF('Round 2 - RIVER'!D57,"&gt;"&amp;$D$2+2.1))+(COUNTIF('Round 2 - RIVER'!E57,"&gt;"&amp;$E$2+2.1))+(COUNTIF('Round 2 - RIVER'!F57,"&gt;"&amp;$F$2+2.1))+(COUNTIF('Round 2 - RIVER'!G57,"&gt;"&amp;$G$2+2.1))+(COUNTIF('Round 2 - RIVER'!H57,"&gt;"&amp;$H$2+2.1))+(COUNTIF('Round 2 - RIVER'!I57,"&gt;"&amp;$I$2+2.1))+(COUNTIF('Round 2 - RIVER'!J57,"&gt;"&amp;$J$2+2.1))+(COUNTIF('Round 2 - RIVER'!L57,"&gt;"&amp;$L$2+2.1))+(COUNTIF('Round 2 - RIVER'!M57,"&gt;"&amp;$M$2+2.1))+(COUNTIF('Round 2 - RIVER'!N57,"&gt;"&amp;$N$2+2.1))+(COUNTIF('Round 2 - RIVER'!O57,"&gt;"&amp;$O$2+2.1))+(COUNTIF('Round 2 - RIVER'!P57,"&gt;"&amp;$P$2+2.1))+(COUNTIF('Round 2 - RIVER'!Q57,"&gt;"&amp;$Q$2+2.1))+(COUNTIF('Round 2 - RIVER'!R57,"&gt;"&amp;$R$2+2.1))+(COUNTIF('Round 2 - RIVER'!S57,"&gt;"&amp;$S$2+2.1))+(COUNTIF('Round 2 - RIVER'!T57,"&gt;"&amp;$T$2+2.1))</f>
        <v>0</v>
      </c>
      <c r="Q102" s="94"/>
      <c r="R102" s="94"/>
      <c r="S102" s="94"/>
      <c r="T102" s="94"/>
      <c r="U102" s="94"/>
      <c r="V102" s="94"/>
      <c r="X102" s="99">
        <f t="shared" si="83"/>
        <v>0</v>
      </c>
      <c r="Y102" s="100">
        <f t="shared" si="82"/>
        <v>0</v>
      </c>
      <c r="Z102" s="100">
        <f t="shared" si="82"/>
        <v>0</v>
      </c>
      <c r="AA102" s="100">
        <f t="shared" si="82"/>
        <v>0</v>
      </c>
      <c r="AB102" s="100">
        <f t="shared" si="82"/>
        <v>0</v>
      </c>
      <c r="AC102" s="100">
        <f t="shared" si="82"/>
        <v>0</v>
      </c>
    </row>
    <row r="103" spans="1:29" x14ac:dyDescent="0.2">
      <c r="A103" s="35" t="str">
        <f>'Players by Team'!G30</f>
        <v>Sofia Wildeman</v>
      </c>
      <c r="B103" s="95"/>
      <c r="C103" s="92">
        <f>SUM(COUNTIF('Round 1 - HILLS'!B58,"&lt;"&amp;$B$3-1.9))+(COUNTIF('Round 1 - HILLS'!C58,"&lt;"&amp;$C$3-1.9))+(COUNTIF('Round 1 - HILLS'!D58,"&lt;"&amp;$D$3-1.9))+(COUNTIF('Round 1 - HILLS'!E58,"&lt;"&amp;$E$3-1.9))+(COUNTIF('Round 1 - HILLS'!F58,"&lt;"&amp;$F$3-1.9))+(COUNTIF('Round 1 - HILLS'!G58,"&lt;"&amp;$G$3-1.9))+(COUNTIF('Round 1 - HILLS'!H58,"&lt;"&amp;$H$3-1.9))+(COUNTIF('Round 1 - HILLS'!I58,"&lt;"&amp;$I$3-1.9))+(COUNTIF('Round 1 - HILLS'!J58,"&lt;"&amp;$J$3-1.9))+(COUNTIF('Round 1 - HILLS'!L58,"&lt;"&amp;$L$3-1.9))+(COUNTIF('Round 1 - HILLS'!M58,"&lt;"&amp;$M$3-1.9))+(COUNTIF('Round 1 - HILLS'!N58,"&lt;"&amp;$N$3-1.9))+(COUNTIF('Round 1 - HILLS'!O58,"&lt;"&amp;$O$3-1.9))+(COUNTIF('Round 1 - HILLS'!P58,"&lt;"&amp;$P$3-1.9))+(COUNTIF('Round 1 - HILLS'!Q58,"&lt;"&amp;$Q$3-1.9))+(COUNTIF('Round 1 - HILLS'!R58,"&lt;"&amp;$R$3-1.9))+(COUNTIF('Round 1 - HILLS'!S58,"&lt;"&amp;$S$3-1.9))+(COUNTIF('Round 1 - HILLS'!T58,"&lt;"&amp;$T$3-1.9))</f>
        <v>0</v>
      </c>
      <c r="D103" s="93">
        <f>SUM(COUNTIF('Round 1 - HILLS'!B58,"="&amp;$B$3-1))+(COUNTIF('Round 1 - HILLS'!C58,"="&amp;$C$3-1))+(COUNTIF('Round 1 - HILLS'!D58,"="&amp;$D$3-1))+(COUNTIF('Round 1 - HILLS'!E58,"="&amp;$E$3-1))+(COUNTIF('Round 1 - HILLS'!F58,"="&amp;$F$3-1))+(COUNTIF('Round 1 - HILLS'!G58,"="&amp;$G$3-1))+(COUNTIF('Round 1 - HILLS'!H58,"="&amp;$H$3-1))+(COUNTIF('Round 1 - HILLS'!I58,"="&amp;$I$3-1))+(COUNTIF('Round 1 - HILLS'!J58,"="&amp;$J$3-1))+(COUNTIF('Round 1 - HILLS'!L58,"="&amp;$L$3-1))+(COUNTIF('Round 1 - HILLS'!M58,"="&amp;$M$3-1))+(COUNTIF('Round 1 - HILLS'!N58,"="&amp;$N$3-1))+(COUNTIF('Round 1 - HILLS'!O58,"="&amp;$O$3-1))+(COUNTIF('Round 1 - HILLS'!P58,"="&amp;$P$3-1))+(COUNTIF('Round 1 - HILLS'!Q58,"="&amp;$Q$3-1))+(COUNTIF('Round 1 - HILLS'!R58,"="&amp;$R$3-1))+(COUNTIF('Round 1 - HILLS'!S58,"="&amp;$S$3-1))+(COUNTIF('Round 1 - HILLS'!T58,"="&amp;$T$3-1))</f>
        <v>0</v>
      </c>
      <c r="E103" s="93">
        <f>SUM(COUNTIF('Round 1 - HILLS'!B58,"="&amp;$B$3))+(COUNTIF('Round 1 - HILLS'!C58,"="&amp;$C$3))+(COUNTIF('Round 1 - HILLS'!D58,"="&amp;$D$3))+(COUNTIF('Round 1 - HILLS'!E58,"="&amp;$E$3))+(COUNTIF('Round 1 - HILLS'!F58,"="&amp;$F$3))+(COUNTIF('Round 1 - HILLS'!G58,"="&amp;$G$3))+(COUNTIF('Round 1 - HILLS'!H58,"="&amp;$H$3))+(COUNTIF('Round 1 - HILLS'!I58,"="&amp;$I$3))+(COUNTIF('Round 1 - HILLS'!J58,"="&amp;$J$3))+(COUNTIF('Round 1 - HILLS'!L58,"="&amp;$L$3))+(COUNTIF('Round 1 - HILLS'!M58,"="&amp;$M$3))+(COUNTIF('Round 1 - HILLS'!N58,"="&amp;$N$3))+(COUNTIF('Round 1 - HILLS'!O58,"="&amp;$O$3))+(COUNTIF('Round 1 - HILLS'!P58,"="&amp;$P$3))+(COUNTIF('Round 1 - HILLS'!Q58,"="&amp;$Q$3))+(COUNTIF('Round 1 - HILLS'!R58,"="&amp;$R$3))+(COUNTIF('Round 1 - HILLS'!S58,"="&amp;$S$3))+(COUNTIF('Round 1 - HILLS'!T58,"="&amp;$T$3))</f>
        <v>0</v>
      </c>
      <c r="F103" s="93">
        <f>SUM(COUNTIF('Round 1 - HILLS'!B58,"="&amp;$B$3+1))+(COUNTIF('Round 1 - HILLS'!C58,"="&amp;$C$3+1))+(COUNTIF('Round 1 - HILLS'!D58,"="&amp;$D$3+1))+(COUNTIF('Round 1 - HILLS'!E58,"="&amp;$E$3+1))+(COUNTIF('Round 1 - HILLS'!F58,"="&amp;$F$3+1))+(COUNTIF('Round 1 - HILLS'!G58,"="&amp;$G$3+1))+(COUNTIF('Round 1 - HILLS'!H58,"="&amp;$H$3+1))+(COUNTIF('Round 1 - HILLS'!I58,"="&amp;$I$3+1))+(COUNTIF('Round 1 - HILLS'!J58,"="&amp;$J$3+1))+(COUNTIF('Round 1 - HILLS'!L58,"="&amp;$L$3+1))+(COUNTIF('Round 1 - HILLS'!M58,"="&amp;$M$3+1))+(COUNTIF('Round 1 - HILLS'!N58,"="&amp;$N$3+1))+(COUNTIF('Round 1 - HILLS'!O58,"="&amp;$O$3+1))+(COUNTIF('Round 1 - HILLS'!P58,"="&amp;$P$3+1))+(COUNTIF('Round 1 - HILLS'!Q58,"="&amp;$Q$3+1))+(COUNTIF('Round 1 - HILLS'!R58,"="&amp;$R$3+1))+(COUNTIF('Round 1 - HILLS'!S58,"="&amp;$S$3+1))+(COUNTIF('Round 1 - HILLS'!T58,"="&amp;$T$3+1))</f>
        <v>0</v>
      </c>
      <c r="G103" s="93">
        <f>SUM(COUNTIF('Round 1 - HILLS'!B58,"="&amp;$B$3+2))+(COUNTIF('Round 1 - HILLS'!C58,"="&amp;$C$3+2))+(COUNTIF('Round 1 - HILLS'!D58,"="&amp;$D$3+2))+(COUNTIF('Round 1 - HILLS'!E58,"="&amp;$E$3+2))+(COUNTIF('Round 1 - HILLS'!F58,"="&amp;$F$3+2))+(COUNTIF('Round 1 - HILLS'!G58,"="&amp;$G$3+2))+(COUNTIF('Round 1 - HILLS'!H58,"="&amp;$H$3+2))+(COUNTIF('Round 1 - HILLS'!I58,"="&amp;$I$3+2))+(COUNTIF('Round 1 - HILLS'!J58,"="&amp;$J$3+2))+(COUNTIF('Round 1 - HILLS'!L58,"="&amp;$L$3+2))+(COUNTIF('Round 1 - HILLS'!M58,"="&amp;$M$3+2))+(COUNTIF('Round 1 - HILLS'!N58,"="&amp;$N$3+2))+(COUNTIF('Round 1 - HILLS'!O58,"="&amp;$O$3+2))+(COUNTIF('Round 1 - HILLS'!P58,"="&amp;$P$3+2))+(COUNTIF('Round 1 - HILLS'!Q58,"="&amp;$Q$3+2))+(COUNTIF('Round 1 - HILLS'!R58,"="&amp;$R$3+2))+(COUNTIF('Round 1 - HILLS'!S58,"="&amp;$S$3+2))+(COUNTIF('Round 1 - HILLS'!T58,"="&amp;$T$3+2))</f>
        <v>0</v>
      </c>
      <c r="H103" s="93">
        <f>SUM(COUNTIF('Round 1 - HILLS'!B58,"&gt;"&amp;$B$3+2.1))+(COUNTIF('Round 1 - HILLS'!C58,"&gt;"&amp;$C$3+2.1))+(COUNTIF('Round 1 - HILLS'!D58,"&gt;"&amp;$D$3+2.1))+(COUNTIF('Round 1 - HILLS'!E58,"&gt;"&amp;$E$3+2.1))+(COUNTIF('Round 1 - HILLS'!F58,"&gt;"&amp;$F$3+2.1))+(COUNTIF('Round 1 - HILLS'!G58,"&gt;"&amp;$G$3+2.1))+(COUNTIF('Round 1 - HILLS'!H58,"&gt;"&amp;$H$3+2.1))+(COUNTIF('Round 1 - HILLS'!I58,"&gt;"&amp;$I$3+2.1))+(COUNTIF('Round 1 - HILLS'!J58,"&gt;"&amp;$J$3+2.1))+(COUNTIF('Round 1 - HILLS'!L58,"&gt;"&amp;$L$3+2.1))+(COUNTIF('Round 1 - HILLS'!M58,"&gt;"&amp;$M$3+2.1))+(COUNTIF('Round 1 - HILLS'!N58,"&gt;"&amp;$N$3+2.1))+(COUNTIF('Round 1 - HILLS'!O58,"&gt;"&amp;$O$3+2.1))+(COUNTIF('Round 1 - HILLS'!P58,"&gt;"&amp;$P$3+2.1))+(COUNTIF('Round 1 - HILLS'!Q58,"&gt;"&amp;$Q$3+2.1))+(COUNTIF('Round 1 - HILLS'!R58,"&gt;"&amp;$R$3+2.1))+(COUNTIF('Round 1 - HILLS'!S58,"&gt;"&amp;$S$3+2.1))+(COUNTIF('Round 1 - HILLS'!T58,"&gt;"&amp;$T$3+2.1))</f>
        <v>0</v>
      </c>
      <c r="J103" s="92">
        <f>SUM(COUNTIF('Round 2 - RIVER'!B58,"&lt;"&amp;$B$2-1.9))+(COUNTIF('Round 2 - RIVER'!C58,"&lt;"&amp;$C$2-1.9))+(COUNTIF('Round 2 - RIVER'!D58,"&lt;"&amp;$D$2-1.9))+(COUNTIF('Round 2 - RIVER'!E58,"&lt;"&amp;$E$2-1.9))+(COUNTIF('Round 2 - RIVER'!F58,"&lt;"&amp;$F$2-1.9))+(COUNTIF('Round 2 - RIVER'!G58,"&lt;"&amp;$G$2-1.9))+(COUNTIF('Round 2 - RIVER'!H58,"&lt;"&amp;$H$2-1.9))+(COUNTIF('Round 2 - RIVER'!I58,"&lt;"&amp;$I$2-1.9))+(COUNTIF('Round 2 - RIVER'!J58,"&lt;"&amp;$J$2-1.9))+(COUNTIF('Round 2 - RIVER'!L58,"&lt;"&amp;$L$2-1.9))+(COUNTIF('Round 2 - RIVER'!M58,"&lt;"&amp;$M$2-1.9))+(COUNTIF('Round 2 - RIVER'!N58,"&lt;"&amp;$N$2-1.9))+(COUNTIF('Round 2 - RIVER'!O58,"&lt;"&amp;$O$2-1.9))+(COUNTIF('Round 2 - RIVER'!P58,"&lt;"&amp;$P$2-1.9))+(COUNTIF('Round 2 - RIVER'!Q58,"&lt;"&amp;$Q$2-1.9))+(COUNTIF('Round 2 - RIVER'!R58,"&lt;"&amp;$R$2-1.9))+(COUNTIF('Round 2 - RIVER'!S58,"&lt;"&amp;$S$2-1.9))+(COUNTIF('Round 2 - RIVER'!T58,"&lt;"&amp;$T$2-1.9))</f>
        <v>0</v>
      </c>
      <c r="K103" s="93">
        <f>SUM(COUNTIF('Round 2 - RIVER'!B58,"="&amp;$B$2-1))+(COUNTIF('Round 2 - RIVER'!C58,"="&amp;$C$2-1))+(COUNTIF('Round 2 - RIVER'!D58,"="&amp;$D$2-1))+(COUNTIF('Round 2 - RIVER'!E58,"="&amp;$E$2-1))+(COUNTIF('Round 2 - RIVER'!F58,"="&amp;$F$2-1))+(COUNTIF('Round 2 - RIVER'!G58,"="&amp;$G$2-1))+(COUNTIF('Round 2 - RIVER'!H58,"="&amp;$H$2-1))+(COUNTIF('Round 2 - RIVER'!I58,"="&amp;$I$2-1))+(COUNTIF('Round 2 - RIVER'!J58,"="&amp;$J$2-1))+(COUNTIF('Round 2 - RIVER'!L58,"="&amp;$L$2-1))+(COUNTIF('Round 2 - RIVER'!M58,"="&amp;$M$2-1))+(COUNTIF('Round 2 - RIVER'!N58,"="&amp;$N$2-1))+(COUNTIF('Round 2 - RIVER'!O58,"="&amp;$O$2-1))+(COUNTIF('Round 2 - RIVER'!P58,"="&amp;$P$2-1))+(COUNTIF('Round 2 - RIVER'!Q58,"="&amp;$Q$2-1))+(COUNTIF('Round 2 - RIVER'!R58,"="&amp;$R$2-1))+(COUNTIF('Round 2 - RIVER'!S58,"="&amp;$S$2-1))+(COUNTIF('Round 2 - RIVER'!T58,"="&amp;$T$2-1))</f>
        <v>0</v>
      </c>
      <c r="L103" s="93">
        <f>SUM(COUNTIF('Round 2 - RIVER'!B58,"="&amp;$B$2))+(COUNTIF('Round 2 - RIVER'!C58,"="&amp;$C$2))+(COUNTIF('Round 2 - RIVER'!D58,"="&amp;$D$2))+(COUNTIF('Round 2 - RIVER'!E58,"="&amp;$E$2))+(COUNTIF('Round 2 - RIVER'!F58,"="&amp;$F$2))+(COUNTIF('Round 2 - RIVER'!G58,"="&amp;$G$2))+(COUNTIF('Round 2 - RIVER'!H58,"="&amp;$H$2))+(COUNTIF('Round 2 - RIVER'!I58,"="&amp;$I$2))+(COUNTIF('Round 2 - RIVER'!J58,"="&amp;$J$2))+(COUNTIF('Round 2 - RIVER'!L58,"="&amp;$L$2))+(COUNTIF('Round 2 - RIVER'!M58,"="&amp;$M$2))+(COUNTIF('Round 2 - RIVER'!N58,"="&amp;$N$2))+(COUNTIF('Round 2 - RIVER'!O58,"="&amp;$O$2))+(COUNTIF('Round 2 - RIVER'!P58,"="&amp;$P$2))+(COUNTIF('Round 2 - RIVER'!Q58,"="&amp;$Q$2))+(COUNTIF('Round 2 - RIVER'!R58,"="&amp;$R$2))+(COUNTIF('Round 2 - RIVER'!S58,"="&amp;$S$2))+(COUNTIF('Round 2 - RIVER'!T58,"="&amp;$T$2))</f>
        <v>0</v>
      </c>
      <c r="M103" s="93">
        <f>SUM(COUNTIF('Round 2 - RIVER'!B58,"="&amp;$B$2+1))+(COUNTIF('Round 2 - RIVER'!C58,"="&amp;$C$2+1))+(COUNTIF('Round 2 - RIVER'!D58,"="&amp;$D$2+1))+(COUNTIF('Round 2 - RIVER'!E58,"="&amp;$E$2+1))+(COUNTIF('Round 2 - RIVER'!F58,"="&amp;$F$2+1))+(COUNTIF('Round 2 - RIVER'!G58,"="&amp;$G$2+1))+(COUNTIF('Round 2 - RIVER'!H58,"="&amp;$H$2+1))+(COUNTIF('Round 2 - RIVER'!I58,"="&amp;$I$2+1))+(COUNTIF('Round 2 - RIVER'!J58,"="&amp;$J$2+1))+(COUNTIF('Round 2 - RIVER'!L58,"="&amp;$L$2+1))+(COUNTIF('Round 2 - RIVER'!M58,"="&amp;$M$2+1))+(COUNTIF('Round 2 - RIVER'!N58,"="&amp;$N$2+1))+(COUNTIF('Round 2 - RIVER'!O58,"="&amp;$O$2+1))+(COUNTIF('Round 2 - RIVER'!P58,"="&amp;$P$2+1))+(COUNTIF('Round 2 - RIVER'!Q58,"="&amp;$Q$2+1))+(COUNTIF('Round 2 - RIVER'!R58,"="&amp;$R$2+1))+(COUNTIF('Round 2 - RIVER'!S58,"="&amp;$S$2+1))+(COUNTIF('Round 2 - RIVER'!T58,"="&amp;$T$2+1))</f>
        <v>0</v>
      </c>
      <c r="N103" s="93">
        <f>SUM(COUNTIF('Round 2 - RIVER'!B58,"="&amp;$B$2+2))+(COUNTIF('Round 2 - RIVER'!C58,"="&amp;$C$2+2))+(COUNTIF('Round 2 - RIVER'!D58,"="&amp;$D$2+2))+(COUNTIF('Round 2 - RIVER'!E58,"="&amp;$E$2+2))+(COUNTIF('Round 2 - RIVER'!F58,"="&amp;$F$2+2))+(COUNTIF('Round 2 - RIVER'!G58,"="&amp;$G$2+2))+(COUNTIF('Round 2 - RIVER'!H58,"="&amp;$H$2+2))+(COUNTIF('Round 2 - RIVER'!I58,"="&amp;$I$2+2))+(COUNTIF('Round 2 - RIVER'!J58,"="&amp;$J$2+2))+(COUNTIF('Round 2 - RIVER'!L58,"="&amp;$L$2+2))+(COUNTIF('Round 2 - RIVER'!M58,"="&amp;$M$2+2))+(COUNTIF('Round 2 - RIVER'!N58,"="&amp;$N$2+2))+(COUNTIF('Round 2 - RIVER'!O58,"="&amp;$O$2+2))+(COUNTIF('Round 2 - RIVER'!P58,"="&amp;$P$2+2))+(COUNTIF('Round 2 - RIVER'!Q58,"="&amp;$Q$2+2))+(COUNTIF('Round 2 - RIVER'!R58,"="&amp;$R$2+2))+(COUNTIF('Round 2 - RIVER'!S58,"="&amp;$S$2+2))+(COUNTIF('Round 2 - RIVER'!T58,"="&amp;$T$2+2))</f>
        <v>0</v>
      </c>
      <c r="O103" s="93">
        <f>SUM(COUNTIF('Round 2 - RIVER'!B58,"&gt;"&amp;$B$2+2.1))+(COUNTIF('Round 2 - RIVER'!C58,"&gt;"&amp;$C$2+2.1))+(COUNTIF('Round 2 - RIVER'!D58,"&gt;"&amp;$D$2+2.1))+(COUNTIF('Round 2 - RIVER'!E58,"&gt;"&amp;$E$2+2.1))+(COUNTIF('Round 2 - RIVER'!F58,"&gt;"&amp;$F$2+2.1))+(COUNTIF('Round 2 - RIVER'!G58,"&gt;"&amp;$G$2+2.1))+(COUNTIF('Round 2 - RIVER'!H58,"&gt;"&amp;$H$2+2.1))+(COUNTIF('Round 2 - RIVER'!I58,"&gt;"&amp;$I$2+2.1))+(COUNTIF('Round 2 - RIVER'!J58,"&gt;"&amp;$J$2+2.1))+(COUNTIF('Round 2 - RIVER'!L58,"&gt;"&amp;$L$2+2.1))+(COUNTIF('Round 2 - RIVER'!M58,"&gt;"&amp;$M$2+2.1))+(COUNTIF('Round 2 - RIVER'!N58,"&gt;"&amp;$N$2+2.1))+(COUNTIF('Round 2 - RIVER'!O58,"&gt;"&amp;$O$2+2.1))+(COUNTIF('Round 2 - RIVER'!P58,"&gt;"&amp;$P$2+2.1))+(COUNTIF('Round 2 - RIVER'!Q58,"&gt;"&amp;$Q$2+2.1))+(COUNTIF('Round 2 - RIVER'!R58,"&gt;"&amp;$R$2+2.1))+(COUNTIF('Round 2 - RIVER'!S58,"&gt;"&amp;$S$2+2.1))+(COUNTIF('Round 2 - RIVER'!T58,"&gt;"&amp;$T$2+2.1))</f>
        <v>0</v>
      </c>
      <c r="Q103" s="92"/>
      <c r="R103" s="93"/>
      <c r="S103" s="93"/>
      <c r="T103" s="93"/>
      <c r="U103" s="93"/>
      <c r="V103" s="93"/>
      <c r="X103" s="92">
        <f t="shared" si="83"/>
        <v>0</v>
      </c>
      <c r="Y103" s="93">
        <f t="shared" si="82"/>
        <v>0</v>
      </c>
      <c r="Z103" s="93">
        <f t="shared" si="82"/>
        <v>0</v>
      </c>
      <c r="AA103" s="93">
        <f t="shared" si="82"/>
        <v>0</v>
      </c>
      <c r="AB103" s="93">
        <f t="shared" si="82"/>
        <v>0</v>
      </c>
      <c r="AC103" s="93">
        <f t="shared" si="82"/>
        <v>0</v>
      </c>
    </row>
    <row r="105" spans="1:29" ht="15.75" x14ac:dyDescent="0.25">
      <c r="A105" s="108" t="str">
        <f>'Players by Team'!M25</f>
        <v>KELLER</v>
      </c>
      <c r="C105" s="90">
        <f t="shared" ref="C105:H105" si="84">SUM(C106:C110)</f>
        <v>0</v>
      </c>
      <c r="D105" s="90">
        <f t="shared" si="84"/>
        <v>0</v>
      </c>
      <c r="E105" s="90">
        <f t="shared" si="84"/>
        <v>0</v>
      </c>
      <c r="F105" s="90">
        <f t="shared" si="84"/>
        <v>0</v>
      </c>
      <c r="G105" s="90">
        <f t="shared" si="84"/>
        <v>0</v>
      </c>
      <c r="H105" s="90">
        <f t="shared" si="84"/>
        <v>0</v>
      </c>
      <c r="J105" s="90">
        <f t="shared" ref="J105:O105" si="85">SUM(J106:J110)</f>
        <v>0</v>
      </c>
      <c r="K105" s="90">
        <f t="shared" si="85"/>
        <v>0</v>
      </c>
      <c r="L105" s="90">
        <f t="shared" si="85"/>
        <v>0</v>
      </c>
      <c r="M105" s="90">
        <f t="shared" si="85"/>
        <v>0</v>
      </c>
      <c r="N105" s="90">
        <f t="shared" si="85"/>
        <v>0</v>
      </c>
      <c r="O105" s="90">
        <f t="shared" si="85"/>
        <v>0</v>
      </c>
      <c r="Q105" s="90">
        <f t="shared" ref="Q105:V105" si="86">SUM(Q106:Q110)</f>
        <v>0</v>
      </c>
      <c r="R105" s="90">
        <f t="shared" si="86"/>
        <v>0</v>
      </c>
      <c r="S105" s="90">
        <f t="shared" si="86"/>
        <v>0</v>
      </c>
      <c r="T105" s="90">
        <f t="shared" si="86"/>
        <v>0</v>
      </c>
      <c r="U105" s="90">
        <f t="shared" si="86"/>
        <v>0</v>
      </c>
      <c r="V105" s="90">
        <f t="shared" si="86"/>
        <v>0</v>
      </c>
      <c r="X105" s="90">
        <f t="shared" ref="X105:AC105" si="87">SUM(X106:X110)</f>
        <v>0</v>
      </c>
      <c r="Y105" s="90">
        <f t="shared" si="87"/>
        <v>0</v>
      </c>
      <c r="Z105" s="90">
        <f t="shared" si="87"/>
        <v>0</v>
      </c>
      <c r="AA105" s="90">
        <f t="shared" si="87"/>
        <v>0</v>
      </c>
      <c r="AB105" s="90">
        <f t="shared" si="87"/>
        <v>0</v>
      </c>
      <c r="AC105" s="90">
        <f t="shared" si="87"/>
        <v>0</v>
      </c>
    </row>
    <row r="106" spans="1:29" x14ac:dyDescent="0.2">
      <c r="A106" s="35" t="str">
        <f>'Players by Team'!M26</f>
        <v>Amelia Stankiewicz</v>
      </c>
      <c r="B106" s="95"/>
      <c r="C106" s="99">
        <f>SUM(COUNTIF('Round 1 - HILLS'!B61,"&lt;"&amp;$B$3-1.9))+(COUNTIF('Round 1 - HILLS'!C61,"&lt;"&amp;$C$3-1.9))+(COUNTIF('Round 1 - HILLS'!D61,"&lt;"&amp;$D$3-1.9))+(COUNTIF('Round 1 - HILLS'!E61,"&lt;"&amp;$E$3-1.9))+(COUNTIF('Round 1 - HILLS'!F61,"&lt;"&amp;$F$3-1.9))+(COUNTIF('Round 1 - HILLS'!G61,"&lt;"&amp;$G$3-1.9))+(COUNTIF('Round 1 - HILLS'!H61,"&lt;"&amp;$H$3-1.9))+(COUNTIF('Round 1 - HILLS'!I61,"&lt;"&amp;$I$3-1.9))+(COUNTIF('Round 1 - HILLS'!J61,"&lt;"&amp;$J$3-1.9))+(COUNTIF('Round 1 - HILLS'!L61,"&lt;"&amp;$L$3-1.9))+(COUNTIF('Round 1 - HILLS'!M61,"&lt;"&amp;$M$3-1.9))+(COUNTIF('Round 1 - HILLS'!N61,"&lt;"&amp;$N$3-1.9))+(COUNTIF('Round 1 - HILLS'!O61,"&lt;"&amp;$O$3-1.9))+(COUNTIF('Round 1 - HILLS'!P61,"&lt;"&amp;$P$3-1.9))+(COUNTIF('Round 1 - HILLS'!Q61,"&lt;"&amp;$Q$3-1.9))+(COUNTIF('Round 1 - HILLS'!R61,"&lt;"&amp;$R$3-1.9))+(COUNTIF('Round 1 - HILLS'!S61,"&lt;"&amp;$S$3-1.9))+(COUNTIF('Round 1 - HILLS'!T61,"&lt;"&amp;$T$3-1.9))</f>
        <v>0</v>
      </c>
      <c r="D106" s="100">
        <f>SUM(COUNTIF('Round 1 - HILLS'!B61,"="&amp;$B$3-1))+(COUNTIF('Round 1 - HILLS'!C61,"="&amp;$C$3-1))+(COUNTIF('Round 1 - HILLS'!D61,"="&amp;$D$3-1))+(COUNTIF('Round 1 - HILLS'!E61,"="&amp;$E$3-1))+(COUNTIF('Round 1 - HILLS'!F61,"="&amp;$F$3-1))+(COUNTIF('Round 1 - HILLS'!G61,"="&amp;$G$3-1))+(COUNTIF('Round 1 - HILLS'!H61,"="&amp;$H$3-1))+(COUNTIF('Round 1 - HILLS'!I61,"="&amp;$I$3-1))+(COUNTIF('Round 1 - HILLS'!J61,"="&amp;$J$3-1))+(COUNTIF('Round 1 - HILLS'!L61,"="&amp;$L$3-1))+(COUNTIF('Round 1 - HILLS'!M61,"="&amp;$M$3-1))+(COUNTIF('Round 1 - HILLS'!N61,"="&amp;$N$3-1))+(COUNTIF('Round 1 - HILLS'!O61,"="&amp;$O$3-1))+(COUNTIF('Round 1 - HILLS'!P61,"="&amp;$P$3-1))+(COUNTIF('Round 1 - HILLS'!Q61,"="&amp;$Q$3-1))+(COUNTIF('Round 1 - HILLS'!R61,"="&amp;$R$3-1))+(COUNTIF('Round 1 - HILLS'!S61,"="&amp;$S$3-1))+(COUNTIF('Round 1 - HILLS'!T61,"="&amp;$T$3-1))</f>
        <v>0</v>
      </c>
      <c r="E106" s="100">
        <f>SUM(COUNTIF('Round 1 - HILLS'!B61,"="&amp;$B$3))+(COUNTIF('Round 1 - HILLS'!C61,"="&amp;$C$3))+(COUNTIF('Round 1 - HILLS'!D61,"="&amp;$D$3))+(COUNTIF('Round 1 - HILLS'!E61,"="&amp;$E$3))+(COUNTIF('Round 1 - HILLS'!F61,"="&amp;$F$3))+(COUNTIF('Round 1 - HILLS'!G61,"="&amp;$G$3))+(COUNTIF('Round 1 - HILLS'!H61,"="&amp;$H$3))+(COUNTIF('Round 1 - HILLS'!I61,"="&amp;$I$3))+(COUNTIF('Round 1 - HILLS'!J61,"="&amp;$J$3))+(COUNTIF('Round 1 - HILLS'!L61,"="&amp;$L$3))+(COUNTIF('Round 1 - HILLS'!M61,"="&amp;$M$3))+(COUNTIF('Round 1 - HILLS'!N61,"="&amp;$N$3))+(COUNTIF('Round 1 - HILLS'!O61,"="&amp;$O$3))+(COUNTIF('Round 1 - HILLS'!P61,"="&amp;$P$3))+(COUNTIF('Round 1 - HILLS'!Q61,"="&amp;$Q$3))+(COUNTIF('Round 1 - HILLS'!R61,"="&amp;$R$3))+(COUNTIF('Round 1 - HILLS'!S61,"="&amp;$S$3))+(COUNTIF('Round 1 - HILLS'!T61,"="&amp;$T$3))</f>
        <v>0</v>
      </c>
      <c r="F106" s="100">
        <f>SUM(COUNTIF('Round 1 - HILLS'!B61,"="&amp;$B$3+1))+(COUNTIF('Round 1 - HILLS'!C61,"="&amp;$C$3+1))+(COUNTIF('Round 1 - HILLS'!D61,"="&amp;$D$3+1))+(COUNTIF('Round 1 - HILLS'!E61,"="&amp;$E$3+1))+(COUNTIF('Round 1 - HILLS'!F61,"="&amp;$F$3+1))+(COUNTIF('Round 1 - HILLS'!G61,"="&amp;$G$3+1))+(COUNTIF('Round 1 - HILLS'!H61,"="&amp;$H$3+1))+(COUNTIF('Round 1 - HILLS'!I61,"="&amp;$I$3+1))+(COUNTIF('Round 1 - HILLS'!J61,"="&amp;$J$3+1))+(COUNTIF('Round 1 - HILLS'!L61,"="&amp;$L$3+1))+(COUNTIF('Round 1 - HILLS'!M61,"="&amp;$M$3+1))+(COUNTIF('Round 1 - HILLS'!N61,"="&amp;$N$3+1))+(COUNTIF('Round 1 - HILLS'!O61,"="&amp;$O$3+1))+(COUNTIF('Round 1 - HILLS'!P61,"="&amp;$P$3+1))+(COUNTIF('Round 1 - HILLS'!Q61,"="&amp;$Q$3+1))+(COUNTIF('Round 1 - HILLS'!R61,"="&amp;$R$3+1))+(COUNTIF('Round 1 - HILLS'!S61,"="&amp;$S$3+1))+(COUNTIF('Round 1 - HILLS'!T61,"="&amp;$T$3+1))</f>
        <v>0</v>
      </c>
      <c r="G106" s="100">
        <f>SUM(COUNTIF('Round 1 - HILLS'!B61,"="&amp;$B$3+2))+(COUNTIF('Round 1 - HILLS'!C61,"="&amp;$C$3+2))+(COUNTIF('Round 1 - HILLS'!D61,"="&amp;$D$3+2))+(COUNTIF('Round 1 - HILLS'!E61,"="&amp;$E$3+2))+(COUNTIF('Round 1 - HILLS'!F61,"="&amp;$F$3+2))+(COUNTIF('Round 1 - HILLS'!G61,"="&amp;$G$3+2))+(COUNTIF('Round 1 - HILLS'!H61,"="&amp;$H$3+2))+(COUNTIF('Round 1 - HILLS'!I61,"="&amp;$I$3+2))+(COUNTIF('Round 1 - HILLS'!J61,"="&amp;$J$3+2))+(COUNTIF('Round 1 - HILLS'!L61,"="&amp;$L$3+2))+(COUNTIF('Round 1 - HILLS'!M61,"="&amp;$M$3+2))+(COUNTIF('Round 1 - HILLS'!N61,"="&amp;$N$3+2))+(COUNTIF('Round 1 - HILLS'!O61,"="&amp;$O$3+2))+(COUNTIF('Round 1 - HILLS'!P61,"="&amp;$P$3+2))+(COUNTIF('Round 1 - HILLS'!Q61,"="&amp;$Q$3+2))+(COUNTIF('Round 1 - HILLS'!R61,"="&amp;$R$3+2))+(COUNTIF('Round 1 - HILLS'!S61,"="&amp;$S$3+2))+(COUNTIF('Round 1 - HILLS'!T61,"="&amp;$T$3+2))</f>
        <v>0</v>
      </c>
      <c r="H106" s="100">
        <f>SUM(COUNTIF('Round 1 - HILLS'!B61,"&gt;"&amp;$B$3+2.1))+(COUNTIF('Round 1 - HILLS'!C61,"&gt;"&amp;$C$3+2.1))+(COUNTIF('Round 1 - HILLS'!D61,"&gt;"&amp;$D$3+2.1))+(COUNTIF('Round 1 - HILLS'!E61,"&gt;"&amp;$E$3+2.1))+(COUNTIF('Round 1 - HILLS'!F61,"&gt;"&amp;$F$3+2.1))+(COUNTIF('Round 1 - HILLS'!G61,"&gt;"&amp;$G$3+2.1))+(COUNTIF('Round 1 - HILLS'!H61,"&gt;"&amp;$H$3+2.1))+(COUNTIF('Round 1 - HILLS'!I61,"&gt;"&amp;$I$3+2.1))+(COUNTIF('Round 1 - HILLS'!J61,"&gt;"&amp;$J$3+2.1))+(COUNTIF('Round 1 - HILLS'!L61,"&gt;"&amp;$L$3+2.1))+(COUNTIF('Round 1 - HILLS'!M61,"&gt;"&amp;$M$3+2.1))+(COUNTIF('Round 1 - HILLS'!N61,"&gt;"&amp;$N$3+2.1))+(COUNTIF('Round 1 - HILLS'!O61,"&gt;"&amp;$O$3+2.1))+(COUNTIF('Round 1 - HILLS'!P61,"&gt;"&amp;$P$3+2.1))+(COUNTIF('Round 1 - HILLS'!Q61,"&gt;"&amp;$Q$3+2.1))+(COUNTIF('Round 1 - HILLS'!R61,"&gt;"&amp;$R$3+2.1))+(COUNTIF('Round 1 - HILLS'!S61,"&gt;"&amp;$S$3+2.1))+(COUNTIF('Round 1 - HILLS'!T61,"&gt;"&amp;$T$3+2.1))</f>
        <v>0</v>
      </c>
      <c r="I106" s="77"/>
      <c r="J106" s="99">
        <f>SUM(COUNTIF('Round 2 - RIVER'!B61,"&lt;"&amp;$B$2-1.9))+(COUNTIF('Round 2 - RIVER'!C61,"&lt;"&amp;$C$2-1.9))+(COUNTIF('Round 2 - RIVER'!D61,"&lt;"&amp;$D$2-1.9))+(COUNTIF('Round 2 - RIVER'!E61,"&lt;"&amp;$E$2-1.9))+(COUNTIF('Round 2 - RIVER'!F61,"&lt;"&amp;$F$2-1.9))+(COUNTIF('Round 2 - RIVER'!G61,"&lt;"&amp;$G$2-1.9))+(COUNTIF('Round 2 - RIVER'!H61,"&lt;"&amp;$H$2-1.9))+(COUNTIF('Round 2 - RIVER'!I61,"&lt;"&amp;$I$2-1.9))+(COUNTIF('Round 2 - RIVER'!J61,"&lt;"&amp;$J$2-1.9))+(COUNTIF('Round 2 - RIVER'!L61,"&lt;"&amp;$L$2-1.9))+(COUNTIF('Round 2 - RIVER'!M61,"&lt;"&amp;$M$2-1.9))+(COUNTIF('Round 2 - RIVER'!N61,"&lt;"&amp;$N$2-1.9))+(COUNTIF('Round 2 - RIVER'!O61,"&lt;"&amp;$O$2-1.9))+(COUNTIF('Round 2 - RIVER'!P61,"&lt;"&amp;$P$2-1.9))+(COUNTIF('Round 2 - RIVER'!Q61,"&lt;"&amp;$Q$2-1.9))+(COUNTIF('Round 2 - RIVER'!R61,"&lt;"&amp;$R$2-1.9))+(COUNTIF('Round 2 - RIVER'!S61,"&lt;"&amp;$S$2-1.9))+(COUNTIF('Round 2 - RIVER'!T61,"&lt;"&amp;$T$2-1.9))</f>
        <v>0</v>
      </c>
      <c r="K106" s="100">
        <f>SUM(COUNTIF('Round 2 - RIVER'!B61,"="&amp;$B$2-1))+(COUNTIF('Round 2 - RIVER'!C61,"="&amp;$C$2-1))+(COUNTIF('Round 2 - RIVER'!D61,"="&amp;$D$2-1))+(COUNTIF('Round 2 - RIVER'!E61,"="&amp;$E$2-1))+(COUNTIF('Round 2 - RIVER'!F61,"="&amp;$F$2-1))+(COUNTIF('Round 2 - RIVER'!G61,"="&amp;$G$2-1))+(COUNTIF('Round 2 - RIVER'!H61,"="&amp;$H$2-1))+(COUNTIF('Round 2 - RIVER'!I61,"="&amp;$I$2-1))+(COUNTIF('Round 2 - RIVER'!J61,"="&amp;$J$2-1))+(COUNTIF('Round 2 - RIVER'!L61,"="&amp;$L$2-1))+(COUNTIF('Round 2 - RIVER'!M61,"="&amp;$M$2-1))+(COUNTIF('Round 2 - RIVER'!N61,"="&amp;$N$2-1))+(COUNTIF('Round 2 - RIVER'!O61,"="&amp;$O$2-1))+(COUNTIF('Round 2 - RIVER'!P61,"="&amp;$P$2-1))+(COUNTIF('Round 2 - RIVER'!Q61,"="&amp;$Q$2-1))+(COUNTIF('Round 2 - RIVER'!R61,"="&amp;$R$2-1))+(COUNTIF('Round 2 - RIVER'!S61,"="&amp;$S$2-1))+(COUNTIF('Round 2 - RIVER'!T61,"="&amp;$T$2-1))</f>
        <v>0</v>
      </c>
      <c r="L106" s="100">
        <f>SUM(COUNTIF('Round 2 - RIVER'!B61,"="&amp;$B$2))+(COUNTIF('Round 2 - RIVER'!C61,"="&amp;$C$2))+(COUNTIF('Round 2 - RIVER'!D61,"="&amp;$D$2))+(COUNTIF('Round 2 - RIVER'!E61,"="&amp;$E$2))+(COUNTIF('Round 2 - RIVER'!F61,"="&amp;$F$2))+(COUNTIF('Round 2 - RIVER'!G61,"="&amp;$G$2))+(COUNTIF('Round 2 - RIVER'!H61,"="&amp;$H$2))+(COUNTIF('Round 2 - RIVER'!I61,"="&amp;$I$2))+(COUNTIF('Round 2 - RIVER'!J61,"="&amp;$J$2))+(COUNTIF('Round 2 - RIVER'!L61,"="&amp;$L$2))+(COUNTIF('Round 2 - RIVER'!M61,"="&amp;$M$2))+(COUNTIF('Round 2 - RIVER'!N61,"="&amp;$N$2))+(COUNTIF('Round 2 - RIVER'!O61,"="&amp;$O$2))+(COUNTIF('Round 2 - RIVER'!P61,"="&amp;$P$2))+(COUNTIF('Round 2 - RIVER'!Q61,"="&amp;$Q$2))+(COUNTIF('Round 2 - RIVER'!R61,"="&amp;$R$2))+(COUNTIF('Round 2 - RIVER'!S61,"="&amp;$S$2))+(COUNTIF('Round 2 - RIVER'!T61,"="&amp;$T$2))</f>
        <v>0</v>
      </c>
      <c r="M106" s="100">
        <f>SUM(COUNTIF('Round 2 - RIVER'!B61,"="&amp;$B$2+1))+(COUNTIF('Round 2 - RIVER'!C61,"="&amp;$C$2+1))+(COUNTIF('Round 2 - RIVER'!D61,"="&amp;$D$2+1))+(COUNTIF('Round 2 - RIVER'!E61,"="&amp;$E$2+1))+(COUNTIF('Round 2 - RIVER'!F61,"="&amp;$F$2+1))+(COUNTIF('Round 2 - RIVER'!G61,"="&amp;$G$2+1))+(COUNTIF('Round 2 - RIVER'!H61,"="&amp;$H$2+1))+(COUNTIF('Round 2 - RIVER'!I61,"="&amp;$I$2+1))+(COUNTIF('Round 2 - RIVER'!J61,"="&amp;$J$2+1))+(COUNTIF('Round 2 - RIVER'!L61,"="&amp;$L$2+1))+(COUNTIF('Round 2 - RIVER'!M61,"="&amp;$M$2+1))+(COUNTIF('Round 2 - RIVER'!N61,"="&amp;$N$2+1))+(COUNTIF('Round 2 - RIVER'!O61,"="&amp;$O$2+1))+(COUNTIF('Round 2 - RIVER'!P61,"="&amp;$P$2+1))+(COUNTIF('Round 2 - RIVER'!Q61,"="&amp;$Q$2+1))+(COUNTIF('Round 2 - RIVER'!R61,"="&amp;$R$2+1))+(COUNTIF('Round 2 - RIVER'!S61,"="&amp;$S$2+1))+(COUNTIF('Round 2 - RIVER'!T61,"="&amp;$T$2+1))</f>
        <v>0</v>
      </c>
      <c r="N106" s="100">
        <f>SUM(COUNTIF('Round 2 - RIVER'!B61,"="&amp;$B$2+2))+(COUNTIF('Round 2 - RIVER'!C61,"="&amp;$C$2+2))+(COUNTIF('Round 2 - RIVER'!D61,"="&amp;$D$2+2))+(COUNTIF('Round 2 - RIVER'!E61,"="&amp;$E$2+2))+(COUNTIF('Round 2 - RIVER'!F61,"="&amp;$F$2+2))+(COUNTIF('Round 2 - RIVER'!G61,"="&amp;$G$2+2))+(COUNTIF('Round 2 - RIVER'!H61,"="&amp;$H$2+2))+(COUNTIF('Round 2 - RIVER'!I61,"="&amp;$I$2+2))+(COUNTIF('Round 2 - RIVER'!J61,"="&amp;$J$2+2))+(COUNTIF('Round 2 - RIVER'!L61,"="&amp;$L$2+2))+(COUNTIF('Round 2 - RIVER'!M61,"="&amp;$M$2+2))+(COUNTIF('Round 2 - RIVER'!N61,"="&amp;$N$2+2))+(COUNTIF('Round 2 - RIVER'!O61,"="&amp;$O$2+2))+(COUNTIF('Round 2 - RIVER'!P61,"="&amp;$P$2+2))+(COUNTIF('Round 2 - RIVER'!Q61,"="&amp;$Q$2+2))+(COUNTIF('Round 2 - RIVER'!R61,"="&amp;$R$2+2))+(COUNTIF('Round 2 - RIVER'!S61,"="&amp;$S$2+2))+(COUNTIF('Round 2 - RIVER'!T61,"="&amp;$T$2+2))</f>
        <v>0</v>
      </c>
      <c r="O106" s="100">
        <f>SUM(COUNTIF('Round 2 - RIVER'!B61,"&gt;"&amp;$B$2+2.1))+(COUNTIF('Round 2 - RIVER'!C61,"&gt;"&amp;$C$2+2.1))+(COUNTIF('Round 2 - RIVER'!D61,"&gt;"&amp;$D$2+2.1))+(COUNTIF('Round 2 - RIVER'!E61,"&gt;"&amp;$E$2+2.1))+(COUNTIF('Round 2 - RIVER'!F61,"&gt;"&amp;$F$2+2.1))+(COUNTIF('Round 2 - RIVER'!G61,"&gt;"&amp;$G$2+2.1))+(COUNTIF('Round 2 - RIVER'!H61,"&gt;"&amp;$H$2+2.1))+(COUNTIF('Round 2 - RIVER'!I61,"&gt;"&amp;$I$2+2.1))+(COUNTIF('Round 2 - RIVER'!J61,"&gt;"&amp;$J$2+2.1))+(COUNTIF('Round 2 - RIVER'!L61,"&gt;"&amp;$L$2+2.1))+(COUNTIF('Round 2 - RIVER'!M61,"&gt;"&amp;$M$2+2.1))+(COUNTIF('Round 2 - RIVER'!N61,"&gt;"&amp;$N$2+2.1))+(COUNTIF('Round 2 - RIVER'!O61,"&gt;"&amp;$O$2+2.1))+(COUNTIF('Round 2 - RIVER'!P61,"&gt;"&amp;$P$2+2.1))+(COUNTIF('Round 2 - RIVER'!Q61,"&gt;"&amp;$Q$2+2.1))+(COUNTIF('Round 2 - RIVER'!R61,"&gt;"&amp;$R$2+2.1))+(COUNTIF('Round 2 - RIVER'!S61,"&gt;"&amp;$S$2+2.1))+(COUNTIF('Round 2 - RIVER'!T61,"&gt;"&amp;$T$2+2.1))</f>
        <v>0</v>
      </c>
      <c r="Q106" s="92"/>
      <c r="R106" s="93"/>
      <c r="S106" s="93"/>
      <c r="T106" s="93"/>
      <c r="U106" s="93"/>
      <c r="V106" s="93"/>
      <c r="X106" s="92">
        <f>SUM(C106,J106,Q106)</f>
        <v>0</v>
      </c>
      <c r="Y106" s="93">
        <f t="shared" ref="Y106:AC110" si="88">SUM(D106,K106,R106)</f>
        <v>0</v>
      </c>
      <c r="Z106" s="93">
        <f t="shared" si="88"/>
        <v>0</v>
      </c>
      <c r="AA106" s="93">
        <f t="shared" si="88"/>
        <v>0</v>
      </c>
      <c r="AB106" s="93">
        <f t="shared" si="88"/>
        <v>0</v>
      </c>
      <c r="AC106" s="93">
        <f>SUM(H106,O106,V106)</f>
        <v>0</v>
      </c>
    </row>
    <row r="107" spans="1:29" x14ac:dyDescent="0.2">
      <c r="A107" s="35" t="str">
        <f>'Players by Team'!M27</f>
        <v>Kelsey Kline</v>
      </c>
      <c r="B107" s="95"/>
      <c r="C107" s="105">
        <f>SUM(COUNTIF('Round 1 - HILLS'!B62,"&lt;"&amp;$B$3-1.9))+(COUNTIF('Round 1 - HILLS'!C62,"&lt;"&amp;$C$3-1.9))+(COUNTIF('Round 1 - HILLS'!D62,"&lt;"&amp;$D$3-1.9))+(COUNTIF('Round 1 - HILLS'!E62,"&lt;"&amp;$E$3-1.9))+(COUNTIF('Round 1 - HILLS'!F62,"&lt;"&amp;$F$3-1.9))+(COUNTIF('Round 1 - HILLS'!G62,"&lt;"&amp;$G$3-1.9))+(COUNTIF('Round 1 - HILLS'!H62,"&lt;"&amp;$H$3-1.9))+(COUNTIF('Round 1 - HILLS'!I62,"&lt;"&amp;$I$3-1.9))+(COUNTIF('Round 1 - HILLS'!J62,"&lt;"&amp;$J$3-1.9))+(COUNTIF('Round 1 - HILLS'!L62,"&lt;"&amp;$L$3-1.9))+(COUNTIF('Round 1 - HILLS'!M62,"&lt;"&amp;$M$3-1.9))+(COUNTIF('Round 1 - HILLS'!N62,"&lt;"&amp;$N$3-1.9))+(COUNTIF('Round 1 - HILLS'!O62,"&lt;"&amp;$O$3-1.9))+(COUNTIF('Round 1 - HILLS'!P62,"&lt;"&amp;$P$3-1.9))+(COUNTIF('Round 1 - HILLS'!Q62,"&lt;"&amp;$Q$3-1.9))+(COUNTIF('Round 1 - HILLS'!R62,"&lt;"&amp;$R$3-1.9))+(COUNTIF('Round 1 - HILLS'!S62,"&lt;"&amp;$S$3-1.9))+(COUNTIF('Round 1 - HILLS'!T62,"&lt;"&amp;$T$3-1.9))</f>
        <v>0</v>
      </c>
      <c r="D107" s="106">
        <f>SUM(COUNTIF('Round 1 - HILLS'!B62,"="&amp;$B$3-1))+(COUNTIF('Round 1 - HILLS'!C62,"="&amp;$C$3-1))+(COUNTIF('Round 1 - HILLS'!D62,"="&amp;$D$3-1))+(COUNTIF('Round 1 - HILLS'!E62,"="&amp;$E$3-1))+(COUNTIF('Round 1 - HILLS'!F62,"="&amp;$F$3-1))+(COUNTIF('Round 1 - HILLS'!G62,"="&amp;$G$3-1))+(COUNTIF('Round 1 - HILLS'!H62,"="&amp;$H$3-1))+(COUNTIF('Round 1 - HILLS'!I62,"="&amp;$I$3-1))+(COUNTIF('Round 1 - HILLS'!J62,"="&amp;$J$3-1))+(COUNTIF('Round 1 - HILLS'!L62,"="&amp;$L$3-1))+(COUNTIF('Round 1 - HILLS'!M62,"="&amp;$M$3-1))+(COUNTIF('Round 1 - HILLS'!N62,"="&amp;$N$3-1))+(COUNTIF('Round 1 - HILLS'!O62,"="&amp;$O$3-1))+(COUNTIF('Round 1 - HILLS'!P62,"="&amp;$P$3-1))+(COUNTIF('Round 1 - HILLS'!Q62,"="&amp;$Q$3-1))+(COUNTIF('Round 1 - HILLS'!R62,"="&amp;$R$3-1))+(COUNTIF('Round 1 - HILLS'!S62,"="&amp;$S$3-1))+(COUNTIF('Round 1 - HILLS'!T62,"="&amp;$T$3-1))</f>
        <v>0</v>
      </c>
      <c r="E107" s="106">
        <f>SUM(COUNTIF('Round 1 - HILLS'!B62,"="&amp;$B$3))+(COUNTIF('Round 1 - HILLS'!C62,"="&amp;$C$3))+(COUNTIF('Round 1 - HILLS'!D62,"="&amp;$D$3))+(COUNTIF('Round 1 - HILLS'!E62,"="&amp;$E$3))+(COUNTIF('Round 1 - HILLS'!F62,"="&amp;$F$3))+(COUNTIF('Round 1 - HILLS'!G62,"="&amp;$G$3))+(COUNTIF('Round 1 - HILLS'!H62,"="&amp;$H$3))+(COUNTIF('Round 1 - HILLS'!I62,"="&amp;$I$3))+(COUNTIF('Round 1 - HILLS'!J62,"="&amp;$J$3))+(COUNTIF('Round 1 - HILLS'!L62,"="&amp;$L$3))+(COUNTIF('Round 1 - HILLS'!M62,"="&amp;$M$3))+(COUNTIF('Round 1 - HILLS'!N62,"="&amp;$N$3))+(COUNTIF('Round 1 - HILLS'!O62,"="&amp;$O$3))+(COUNTIF('Round 1 - HILLS'!P62,"="&amp;$P$3))+(COUNTIF('Round 1 - HILLS'!Q62,"="&amp;$Q$3))+(COUNTIF('Round 1 - HILLS'!R62,"="&amp;$R$3))+(COUNTIF('Round 1 - HILLS'!S62,"="&amp;$S$3))+(COUNTIF('Round 1 - HILLS'!T62,"="&amp;$T$3))</f>
        <v>0</v>
      </c>
      <c r="F107" s="106">
        <f>SUM(COUNTIF('Round 1 - HILLS'!B62,"="&amp;$B$3+1))+(COUNTIF('Round 1 - HILLS'!C62,"="&amp;$C$3+1))+(COUNTIF('Round 1 - HILLS'!D62,"="&amp;$D$3+1))+(COUNTIF('Round 1 - HILLS'!E62,"="&amp;$E$3+1))+(COUNTIF('Round 1 - HILLS'!F62,"="&amp;$F$3+1))+(COUNTIF('Round 1 - HILLS'!G62,"="&amp;$G$3+1))+(COUNTIF('Round 1 - HILLS'!H62,"="&amp;$H$3+1))+(COUNTIF('Round 1 - HILLS'!I62,"="&amp;$I$3+1))+(COUNTIF('Round 1 - HILLS'!J62,"="&amp;$J$3+1))+(COUNTIF('Round 1 - HILLS'!L62,"="&amp;$L$3+1))+(COUNTIF('Round 1 - HILLS'!M62,"="&amp;$M$3+1))+(COUNTIF('Round 1 - HILLS'!N62,"="&amp;$N$3+1))+(COUNTIF('Round 1 - HILLS'!O62,"="&amp;$O$3+1))+(COUNTIF('Round 1 - HILLS'!P62,"="&amp;$P$3+1))+(COUNTIF('Round 1 - HILLS'!Q62,"="&amp;$Q$3+1))+(COUNTIF('Round 1 - HILLS'!R62,"="&amp;$R$3+1))+(COUNTIF('Round 1 - HILLS'!S62,"="&amp;$S$3+1))+(COUNTIF('Round 1 - HILLS'!T62,"="&amp;$T$3+1))</f>
        <v>0</v>
      </c>
      <c r="G107" s="106">
        <f>SUM(COUNTIF('Round 1 - HILLS'!B62,"="&amp;$B$3+2))+(COUNTIF('Round 1 - HILLS'!C62,"="&amp;$C$3+2))+(COUNTIF('Round 1 - HILLS'!D62,"="&amp;$D$3+2))+(COUNTIF('Round 1 - HILLS'!E62,"="&amp;$E$3+2))+(COUNTIF('Round 1 - HILLS'!F62,"="&amp;$F$3+2))+(COUNTIF('Round 1 - HILLS'!G62,"="&amp;$G$3+2))+(COUNTIF('Round 1 - HILLS'!H62,"="&amp;$H$3+2))+(COUNTIF('Round 1 - HILLS'!I62,"="&amp;$I$3+2))+(COUNTIF('Round 1 - HILLS'!J62,"="&amp;$J$3+2))+(COUNTIF('Round 1 - HILLS'!L62,"="&amp;$L$3+2))+(COUNTIF('Round 1 - HILLS'!M62,"="&amp;$M$3+2))+(COUNTIF('Round 1 - HILLS'!N62,"="&amp;$N$3+2))+(COUNTIF('Round 1 - HILLS'!O62,"="&amp;$O$3+2))+(COUNTIF('Round 1 - HILLS'!P62,"="&amp;$P$3+2))+(COUNTIF('Round 1 - HILLS'!Q62,"="&amp;$Q$3+2))+(COUNTIF('Round 1 - HILLS'!R62,"="&amp;$R$3+2))+(COUNTIF('Round 1 - HILLS'!S62,"="&amp;$S$3+2))+(COUNTIF('Round 1 - HILLS'!T62,"="&amp;$T$3+2))</f>
        <v>0</v>
      </c>
      <c r="H107" s="106">
        <f>SUM(COUNTIF('Round 1 - HILLS'!B62,"&gt;"&amp;$B$3+2.1))+(COUNTIF('Round 1 - HILLS'!C62,"&gt;"&amp;$C$3+2.1))+(COUNTIF('Round 1 - HILLS'!D62,"&gt;"&amp;$D$3+2.1))+(COUNTIF('Round 1 - HILLS'!E62,"&gt;"&amp;$E$3+2.1))+(COUNTIF('Round 1 - HILLS'!F62,"&gt;"&amp;$F$3+2.1))+(COUNTIF('Round 1 - HILLS'!G62,"&gt;"&amp;$G$3+2.1))+(COUNTIF('Round 1 - HILLS'!H62,"&gt;"&amp;$H$3+2.1))+(COUNTIF('Round 1 - HILLS'!I62,"&gt;"&amp;$I$3+2.1))+(COUNTIF('Round 1 - HILLS'!J62,"&gt;"&amp;$J$3+2.1))+(COUNTIF('Round 1 - HILLS'!L62,"&gt;"&amp;$L$3+2.1))+(COUNTIF('Round 1 - HILLS'!M62,"&gt;"&amp;$M$3+2.1))+(COUNTIF('Round 1 - HILLS'!N62,"&gt;"&amp;$N$3+2.1))+(COUNTIF('Round 1 - HILLS'!O62,"&gt;"&amp;$O$3+2.1))+(COUNTIF('Round 1 - HILLS'!P62,"&gt;"&amp;$P$3+2.1))+(COUNTIF('Round 1 - HILLS'!Q62,"&gt;"&amp;$Q$3+2.1))+(COUNTIF('Round 1 - HILLS'!R62,"&gt;"&amp;$R$3+2.1))+(COUNTIF('Round 1 - HILLS'!S62,"&gt;"&amp;$S$3+2.1))+(COUNTIF('Round 1 - HILLS'!T62,"&gt;"&amp;$T$3+2.1))</f>
        <v>0</v>
      </c>
      <c r="I107" s="77"/>
      <c r="J107" s="105">
        <f>SUM(COUNTIF('Round 2 - RIVER'!B62,"&lt;"&amp;$B$2-1.9))+(COUNTIF('Round 2 - RIVER'!C62,"&lt;"&amp;$C$2-1.9))+(COUNTIF('Round 2 - RIVER'!D62,"&lt;"&amp;$D$2-1.9))+(COUNTIF('Round 2 - RIVER'!E62,"&lt;"&amp;$E$2-1.9))+(COUNTIF('Round 2 - RIVER'!F62,"&lt;"&amp;$F$2-1.9))+(COUNTIF('Round 2 - RIVER'!G62,"&lt;"&amp;$G$2-1.9))+(COUNTIF('Round 2 - RIVER'!H62,"&lt;"&amp;$H$2-1.9))+(COUNTIF('Round 2 - RIVER'!I62,"&lt;"&amp;$I$2-1.9))+(COUNTIF('Round 2 - RIVER'!J62,"&lt;"&amp;$J$2-1.9))+(COUNTIF('Round 2 - RIVER'!L62,"&lt;"&amp;$L$2-1.9))+(COUNTIF('Round 2 - RIVER'!M62,"&lt;"&amp;$M$2-1.9))+(COUNTIF('Round 2 - RIVER'!N62,"&lt;"&amp;$N$2-1.9))+(COUNTIF('Round 2 - RIVER'!O62,"&lt;"&amp;$O$2-1.9))+(COUNTIF('Round 2 - RIVER'!P62,"&lt;"&amp;$P$2-1.9))+(COUNTIF('Round 2 - RIVER'!Q62,"&lt;"&amp;$Q$2-1.9))+(COUNTIF('Round 2 - RIVER'!R62,"&lt;"&amp;$R$2-1.9))+(COUNTIF('Round 2 - RIVER'!S62,"&lt;"&amp;$S$2-1.9))+(COUNTIF('Round 2 - RIVER'!T62,"&lt;"&amp;$T$2-1.9))</f>
        <v>0</v>
      </c>
      <c r="K107" s="106">
        <f>SUM(COUNTIF('Round 2 - RIVER'!B62,"="&amp;$B$2-1))+(COUNTIF('Round 2 - RIVER'!C62,"="&amp;$C$2-1))+(COUNTIF('Round 2 - RIVER'!D62,"="&amp;$D$2-1))+(COUNTIF('Round 2 - RIVER'!E62,"="&amp;$E$2-1))+(COUNTIF('Round 2 - RIVER'!F62,"="&amp;$F$2-1))+(COUNTIF('Round 2 - RIVER'!G62,"="&amp;$G$2-1))+(COUNTIF('Round 2 - RIVER'!H62,"="&amp;$H$2-1))+(COUNTIF('Round 2 - RIVER'!I62,"="&amp;$I$2-1))+(COUNTIF('Round 2 - RIVER'!J62,"="&amp;$J$2-1))+(COUNTIF('Round 2 - RIVER'!L62,"="&amp;$L$2-1))+(COUNTIF('Round 2 - RIVER'!M62,"="&amp;$M$2-1))+(COUNTIF('Round 2 - RIVER'!N62,"="&amp;$N$2-1))+(COUNTIF('Round 2 - RIVER'!O62,"="&amp;$O$2-1))+(COUNTIF('Round 2 - RIVER'!P62,"="&amp;$P$2-1))+(COUNTIF('Round 2 - RIVER'!Q62,"="&amp;$Q$2-1))+(COUNTIF('Round 2 - RIVER'!R62,"="&amp;$R$2-1))+(COUNTIF('Round 2 - RIVER'!S62,"="&amp;$S$2-1))+(COUNTIF('Round 2 - RIVER'!T62,"="&amp;$T$2-1))</f>
        <v>0</v>
      </c>
      <c r="L107" s="106">
        <f>SUM(COUNTIF('Round 2 - RIVER'!B62,"="&amp;$B$2))+(COUNTIF('Round 2 - RIVER'!C62,"="&amp;$C$2))+(COUNTIF('Round 2 - RIVER'!D62,"="&amp;$D$2))+(COUNTIF('Round 2 - RIVER'!E62,"="&amp;$E$2))+(COUNTIF('Round 2 - RIVER'!F62,"="&amp;$F$2))+(COUNTIF('Round 2 - RIVER'!G62,"="&amp;$G$2))+(COUNTIF('Round 2 - RIVER'!H62,"="&amp;$H$2))+(COUNTIF('Round 2 - RIVER'!I62,"="&amp;$I$2))+(COUNTIF('Round 2 - RIVER'!J62,"="&amp;$J$2))+(COUNTIF('Round 2 - RIVER'!L62,"="&amp;$L$2))+(COUNTIF('Round 2 - RIVER'!M62,"="&amp;$M$2))+(COUNTIF('Round 2 - RIVER'!N62,"="&amp;$N$2))+(COUNTIF('Round 2 - RIVER'!O62,"="&amp;$O$2))+(COUNTIF('Round 2 - RIVER'!P62,"="&amp;$P$2))+(COUNTIF('Round 2 - RIVER'!Q62,"="&amp;$Q$2))+(COUNTIF('Round 2 - RIVER'!R62,"="&amp;$R$2))+(COUNTIF('Round 2 - RIVER'!S62,"="&amp;$S$2))+(COUNTIF('Round 2 - RIVER'!T62,"="&amp;$T$2))</f>
        <v>0</v>
      </c>
      <c r="M107" s="106">
        <f>SUM(COUNTIF('Round 2 - RIVER'!B62,"="&amp;$B$2+1))+(COUNTIF('Round 2 - RIVER'!C62,"="&amp;$C$2+1))+(COUNTIF('Round 2 - RIVER'!D62,"="&amp;$D$2+1))+(COUNTIF('Round 2 - RIVER'!E62,"="&amp;$E$2+1))+(COUNTIF('Round 2 - RIVER'!F62,"="&amp;$F$2+1))+(COUNTIF('Round 2 - RIVER'!G62,"="&amp;$G$2+1))+(COUNTIF('Round 2 - RIVER'!H62,"="&amp;$H$2+1))+(COUNTIF('Round 2 - RIVER'!I62,"="&amp;$I$2+1))+(COUNTIF('Round 2 - RIVER'!J62,"="&amp;$J$2+1))+(COUNTIF('Round 2 - RIVER'!L62,"="&amp;$L$2+1))+(COUNTIF('Round 2 - RIVER'!M62,"="&amp;$M$2+1))+(COUNTIF('Round 2 - RIVER'!N62,"="&amp;$N$2+1))+(COUNTIF('Round 2 - RIVER'!O62,"="&amp;$O$2+1))+(COUNTIF('Round 2 - RIVER'!P62,"="&amp;$P$2+1))+(COUNTIF('Round 2 - RIVER'!Q62,"="&amp;$Q$2+1))+(COUNTIF('Round 2 - RIVER'!R62,"="&amp;$R$2+1))+(COUNTIF('Round 2 - RIVER'!S62,"="&amp;$S$2+1))+(COUNTIF('Round 2 - RIVER'!T62,"="&amp;$T$2+1))</f>
        <v>0</v>
      </c>
      <c r="N107" s="106">
        <f>SUM(COUNTIF('Round 2 - RIVER'!B62,"="&amp;$B$2+2))+(COUNTIF('Round 2 - RIVER'!C62,"="&amp;$C$2+2))+(COUNTIF('Round 2 - RIVER'!D62,"="&amp;$D$2+2))+(COUNTIF('Round 2 - RIVER'!E62,"="&amp;$E$2+2))+(COUNTIF('Round 2 - RIVER'!F62,"="&amp;$F$2+2))+(COUNTIF('Round 2 - RIVER'!G62,"="&amp;$G$2+2))+(COUNTIF('Round 2 - RIVER'!H62,"="&amp;$H$2+2))+(COUNTIF('Round 2 - RIVER'!I62,"="&amp;$I$2+2))+(COUNTIF('Round 2 - RIVER'!J62,"="&amp;$J$2+2))+(COUNTIF('Round 2 - RIVER'!L62,"="&amp;$L$2+2))+(COUNTIF('Round 2 - RIVER'!M62,"="&amp;$M$2+2))+(COUNTIF('Round 2 - RIVER'!N62,"="&amp;$N$2+2))+(COUNTIF('Round 2 - RIVER'!O62,"="&amp;$O$2+2))+(COUNTIF('Round 2 - RIVER'!P62,"="&amp;$P$2+2))+(COUNTIF('Round 2 - RIVER'!Q62,"="&amp;$Q$2+2))+(COUNTIF('Round 2 - RIVER'!R62,"="&amp;$R$2+2))+(COUNTIF('Round 2 - RIVER'!S62,"="&amp;$S$2+2))+(COUNTIF('Round 2 - RIVER'!T62,"="&amp;$T$2+2))</f>
        <v>0</v>
      </c>
      <c r="O107" s="106">
        <f>SUM(COUNTIF('Round 2 - RIVER'!B62,"&gt;"&amp;$B$2+2.1))+(COUNTIF('Round 2 - RIVER'!C62,"&gt;"&amp;$C$2+2.1))+(COUNTIF('Round 2 - RIVER'!D62,"&gt;"&amp;$D$2+2.1))+(COUNTIF('Round 2 - RIVER'!E62,"&gt;"&amp;$E$2+2.1))+(COUNTIF('Round 2 - RIVER'!F62,"&gt;"&amp;$F$2+2.1))+(COUNTIF('Round 2 - RIVER'!G62,"&gt;"&amp;$G$2+2.1))+(COUNTIF('Round 2 - RIVER'!H62,"&gt;"&amp;$H$2+2.1))+(COUNTIF('Round 2 - RIVER'!I62,"&gt;"&amp;$I$2+2.1))+(COUNTIF('Round 2 - RIVER'!J62,"&gt;"&amp;$J$2+2.1))+(COUNTIF('Round 2 - RIVER'!L62,"&gt;"&amp;$L$2+2.1))+(COUNTIF('Round 2 - RIVER'!M62,"&gt;"&amp;$M$2+2.1))+(COUNTIF('Round 2 - RIVER'!N62,"&gt;"&amp;$N$2+2.1))+(COUNTIF('Round 2 - RIVER'!O62,"&gt;"&amp;$O$2+2.1))+(COUNTIF('Round 2 - RIVER'!P62,"&gt;"&amp;$P$2+2.1))+(COUNTIF('Round 2 - RIVER'!Q62,"&gt;"&amp;$Q$2+2.1))+(COUNTIF('Round 2 - RIVER'!R62,"&gt;"&amp;$R$2+2.1))+(COUNTIF('Round 2 - RIVER'!S62,"&gt;"&amp;$S$2+2.1))+(COUNTIF('Round 2 - RIVER'!T62,"&gt;"&amp;$T$2+2.1))</f>
        <v>0</v>
      </c>
      <c r="Q107" s="94"/>
      <c r="R107" s="94"/>
      <c r="S107" s="94"/>
      <c r="T107" s="94"/>
      <c r="U107" s="94"/>
      <c r="V107" s="94"/>
      <c r="X107" s="99">
        <f t="shared" ref="X107:X110" si="89">SUM(C107,J107,Q107)</f>
        <v>0</v>
      </c>
      <c r="Y107" s="100">
        <f t="shared" si="88"/>
        <v>0</v>
      </c>
      <c r="Z107" s="100">
        <f t="shared" si="88"/>
        <v>0</v>
      </c>
      <c r="AA107" s="100">
        <f t="shared" si="88"/>
        <v>0</v>
      </c>
      <c r="AB107" s="100">
        <f t="shared" si="88"/>
        <v>0</v>
      </c>
      <c r="AC107" s="100">
        <f t="shared" si="88"/>
        <v>0</v>
      </c>
    </row>
    <row r="108" spans="1:29" x14ac:dyDescent="0.2">
      <c r="A108" s="35" t="str">
        <f>'Players by Team'!M28</f>
        <v>Ava Knez</v>
      </c>
      <c r="B108" s="95"/>
      <c r="C108" s="99">
        <f>SUM(COUNTIF('Round 1 - HILLS'!B63,"&lt;"&amp;$B$3-1.9))+(COUNTIF('Round 1 - HILLS'!C63,"&lt;"&amp;$C$3-1.9))+(COUNTIF('Round 1 - HILLS'!D63,"&lt;"&amp;$D$3-1.9))+(COUNTIF('Round 1 - HILLS'!E63,"&lt;"&amp;$E$3-1.9))+(COUNTIF('Round 1 - HILLS'!F63,"&lt;"&amp;$F$3-1.9))+(COUNTIF('Round 1 - HILLS'!G63,"&lt;"&amp;$G$3-1.9))+(COUNTIF('Round 1 - HILLS'!H63,"&lt;"&amp;$H$3-1.9))+(COUNTIF('Round 1 - HILLS'!I63,"&lt;"&amp;$I$3-1.9))+(COUNTIF('Round 1 - HILLS'!J63,"&lt;"&amp;$J$3-1.9))+(COUNTIF('Round 1 - HILLS'!L63,"&lt;"&amp;$L$3-1.9))+(COUNTIF('Round 1 - HILLS'!M63,"&lt;"&amp;$M$3-1.9))+(COUNTIF('Round 1 - HILLS'!N63,"&lt;"&amp;$N$3-1.9))+(COUNTIF('Round 1 - HILLS'!O63,"&lt;"&amp;$O$3-1.9))+(COUNTIF('Round 1 - HILLS'!P63,"&lt;"&amp;$P$3-1.9))+(COUNTIF('Round 1 - HILLS'!Q63,"&lt;"&amp;$Q$3-1.9))+(COUNTIF('Round 1 - HILLS'!R63,"&lt;"&amp;$R$3-1.9))+(COUNTIF('Round 1 - HILLS'!S63,"&lt;"&amp;$S$3-1.9))+(COUNTIF('Round 1 - HILLS'!T63,"&lt;"&amp;$T$3-1.9))</f>
        <v>0</v>
      </c>
      <c r="D108" s="100">
        <f>SUM(COUNTIF('Round 1 - HILLS'!B63,"="&amp;$B$3-1))+(COUNTIF('Round 1 - HILLS'!C63,"="&amp;$C$3-1))+(COUNTIF('Round 1 - HILLS'!D63,"="&amp;$D$3-1))+(COUNTIF('Round 1 - HILLS'!E63,"="&amp;$E$3-1))+(COUNTIF('Round 1 - HILLS'!F63,"="&amp;$F$3-1))+(COUNTIF('Round 1 - HILLS'!G63,"="&amp;$G$3-1))+(COUNTIF('Round 1 - HILLS'!H63,"="&amp;$H$3-1))+(COUNTIF('Round 1 - HILLS'!I63,"="&amp;$I$3-1))+(COUNTIF('Round 1 - HILLS'!J63,"="&amp;$J$3-1))+(COUNTIF('Round 1 - HILLS'!L63,"="&amp;$L$3-1))+(COUNTIF('Round 1 - HILLS'!M63,"="&amp;$M$3-1))+(COUNTIF('Round 1 - HILLS'!N63,"="&amp;$N$3-1))+(COUNTIF('Round 1 - HILLS'!O63,"="&amp;$O$3-1))+(COUNTIF('Round 1 - HILLS'!P63,"="&amp;$P$3-1))+(COUNTIF('Round 1 - HILLS'!Q63,"="&amp;$Q$3-1))+(COUNTIF('Round 1 - HILLS'!R63,"="&amp;$R$3-1))+(COUNTIF('Round 1 - HILLS'!S63,"="&amp;$S$3-1))+(COUNTIF('Round 1 - HILLS'!T63,"="&amp;$T$3-1))</f>
        <v>0</v>
      </c>
      <c r="E108" s="100">
        <f>SUM(COUNTIF('Round 1 - HILLS'!B63,"="&amp;$B$3))+(COUNTIF('Round 1 - HILLS'!C63,"="&amp;$C$3))+(COUNTIF('Round 1 - HILLS'!D63,"="&amp;$D$3))+(COUNTIF('Round 1 - HILLS'!E63,"="&amp;$E$3))+(COUNTIF('Round 1 - HILLS'!F63,"="&amp;$F$3))+(COUNTIF('Round 1 - HILLS'!G63,"="&amp;$G$3))+(COUNTIF('Round 1 - HILLS'!H63,"="&amp;$H$3))+(COUNTIF('Round 1 - HILLS'!I63,"="&amp;$I$3))+(COUNTIF('Round 1 - HILLS'!J63,"="&amp;$J$3))+(COUNTIF('Round 1 - HILLS'!L63,"="&amp;$L$3))+(COUNTIF('Round 1 - HILLS'!M63,"="&amp;$M$3))+(COUNTIF('Round 1 - HILLS'!N63,"="&amp;$N$3))+(COUNTIF('Round 1 - HILLS'!O63,"="&amp;$O$3))+(COUNTIF('Round 1 - HILLS'!P63,"="&amp;$P$3))+(COUNTIF('Round 1 - HILLS'!Q63,"="&amp;$Q$3))+(COUNTIF('Round 1 - HILLS'!R63,"="&amp;$R$3))+(COUNTIF('Round 1 - HILLS'!S63,"="&amp;$S$3))+(COUNTIF('Round 1 - HILLS'!T63,"="&amp;$T$3))</f>
        <v>0</v>
      </c>
      <c r="F108" s="100">
        <f>SUM(COUNTIF('Round 1 - HILLS'!B63,"="&amp;$B$3+1))+(COUNTIF('Round 1 - HILLS'!C63,"="&amp;$C$3+1))+(COUNTIF('Round 1 - HILLS'!D63,"="&amp;$D$3+1))+(COUNTIF('Round 1 - HILLS'!E63,"="&amp;$E$3+1))+(COUNTIF('Round 1 - HILLS'!F63,"="&amp;$F$3+1))+(COUNTIF('Round 1 - HILLS'!G63,"="&amp;$G$3+1))+(COUNTIF('Round 1 - HILLS'!H63,"="&amp;$H$3+1))+(COUNTIF('Round 1 - HILLS'!I63,"="&amp;$I$3+1))+(COUNTIF('Round 1 - HILLS'!J63,"="&amp;$J$3+1))+(COUNTIF('Round 1 - HILLS'!L63,"="&amp;$L$3+1))+(COUNTIF('Round 1 - HILLS'!M63,"="&amp;$M$3+1))+(COUNTIF('Round 1 - HILLS'!N63,"="&amp;$N$3+1))+(COUNTIF('Round 1 - HILLS'!O63,"="&amp;$O$3+1))+(COUNTIF('Round 1 - HILLS'!P63,"="&amp;$P$3+1))+(COUNTIF('Round 1 - HILLS'!Q63,"="&amp;$Q$3+1))+(COUNTIF('Round 1 - HILLS'!R63,"="&amp;$R$3+1))+(COUNTIF('Round 1 - HILLS'!S63,"="&amp;$S$3+1))+(COUNTIF('Round 1 - HILLS'!T63,"="&amp;$T$3+1))</f>
        <v>0</v>
      </c>
      <c r="G108" s="100">
        <f>SUM(COUNTIF('Round 1 - HILLS'!B63,"="&amp;$B$3+2))+(COUNTIF('Round 1 - HILLS'!C63,"="&amp;$C$3+2))+(COUNTIF('Round 1 - HILLS'!D63,"="&amp;$D$3+2))+(COUNTIF('Round 1 - HILLS'!E63,"="&amp;$E$3+2))+(COUNTIF('Round 1 - HILLS'!F63,"="&amp;$F$3+2))+(COUNTIF('Round 1 - HILLS'!G63,"="&amp;$G$3+2))+(COUNTIF('Round 1 - HILLS'!H63,"="&amp;$H$3+2))+(COUNTIF('Round 1 - HILLS'!I63,"="&amp;$I$3+2))+(COUNTIF('Round 1 - HILLS'!J63,"="&amp;$J$3+2))+(COUNTIF('Round 1 - HILLS'!L63,"="&amp;$L$3+2))+(COUNTIF('Round 1 - HILLS'!M63,"="&amp;$M$3+2))+(COUNTIF('Round 1 - HILLS'!N63,"="&amp;$N$3+2))+(COUNTIF('Round 1 - HILLS'!O63,"="&amp;$O$3+2))+(COUNTIF('Round 1 - HILLS'!P63,"="&amp;$P$3+2))+(COUNTIF('Round 1 - HILLS'!Q63,"="&amp;$Q$3+2))+(COUNTIF('Round 1 - HILLS'!R63,"="&amp;$R$3+2))+(COUNTIF('Round 1 - HILLS'!S63,"="&amp;$S$3+2))+(COUNTIF('Round 1 - HILLS'!T63,"="&amp;$T$3+2))</f>
        <v>0</v>
      </c>
      <c r="H108" s="100">
        <f>SUM(COUNTIF('Round 1 - HILLS'!B63,"&gt;"&amp;$B$3+2.1))+(COUNTIF('Round 1 - HILLS'!C63,"&gt;"&amp;$C$3+2.1))+(COUNTIF('Round 1 - HILLS'!D63,"&gt;"&amp;$D$3+2.1))+(COUNTIF('Round 1 - HILLS'!E63,"&gt;"&amp;$E$3+2.1))+(COUNTIF('Round 1 - HILLS'!F63,"&gt;"&amp;$F$3+2.1))+(COUNTIF('Round 1 - HILLS'!G63,"&gt;"&amp;$G$3+2.1))+(COUNTIF('Round 1 - HILLS'!H63,"&gt;"&amp;$H$3+2.1))+(COUNTIF('Round 1 - HILLS'!I63,"&gt;"&amp;$I$3+2.1))+(COUNTIF('Round 1 - HILLS'!J63,"&gt;"&amp;$J$3+2.1))+(COUNTIF('Round 1 - HILLS'!L63,"&gt;"&amp;$L$3+2.1))+(COUNTIF('Round 1 - HILLS'!M63,"&gt;"&amp;$M$3+2.1))+(COUNTIF('Round 1 - HILLS'!N63,"&gt;"&amp;$N$3+2.1))+(COUNTIF('Round 1 - HILLS'!O63,"&gt;"&amp;$O$3+2.1))+(COUNTIF('Round 1 - HILLS'!P63,"&gt;"&amp;$P$3+2.1))+(COUNTIF('Round 1 - HILLS'!Q63,"&gt;"&amp;$Q$3+2.1))+(COUNTIF('Round 1 - HILLS'!R63,"&gt;"&amp;$R$3+2.1))+(COUNTIF('Round 1 - HILLS'!S63,"&gt;"&amp;$S$3+2.1))+(COUNTIF('Round 1 - HILLS'!T63,"&gt;"&amp;$T$3+2.1))</f>
        <v>0</v>
      </c>
      <c r="I108" s="77"/>
      <c r="J108" s="99">
        <f>SUM(COUNTIF('Round 2 - RIVER'!B63,"&lt;"&amp;$B$2-1.9))+(COUNTIF('Round 2 - RIVER'!C63,"&lt;"&amp;$C$2-1.9))+(COUNTIF('Round 2 - RIVER'!D63,"&lt;"&amp;$D$2-1.9))+(COUNTIF('Round 2 - RIVER'!E63,"&lt;"&amp;$E$2-1.9))+(COUNTIF('Round 2 - RIVER'!F63,"&lt;"&amp;$F$2-1.9))+(COUNTIF('Round 2 - RIVER'!G63,"&lt;"&amp;$G$2-1.9))+(COUNTIF('Round 2 - RIVER'!H63,"&lt;"&amp;$H$2-1.9))+(COUNTIF('Round 2 - RIVER'!I63,"&lt;"&amp;$I$2-1.9))+(COUNTIF('Round 2 - RIVER'!J63,"&lt;"&amp;$J$2-1.9))+(COUNTIF('Round 2 - RIVER'!L63,"&lt;"&amp;$L$2-1.9))+(COUNTIF('Round 2 - RIVER'!M63,"&lt;"&amp;$M$2-1.9))+(COUNTIF('Round 2 - RIVER'!N63,"&lt;"&amp;$N$2-1.9))+(COUNTIF('Round 2 - RIVER'!O63,"&lt;"&amp;$O$2-1.9))+(COUNTIF('Round 2 - RIVER'!P63,"&lt;"&amp;$P$2-1.9))+(COUNTIF('Round 2 - RIVER'!Q63,"&lt;"&amp;$Q$2-1.9))+(COUNTIF('Round 2 - RIVER'!R63,"&lt;"&amp;$R$2-1.9))+(COUNTIF('Round 2 - RIVER'!S63,"&lt;"&amp;$S$2-1.9))+(COUNTIF('Round 2 - RIVER'!T63,"&lt;"&amp;$T$2-1.9))</f>
        <v>0</v>
      </c>
      <c r="K108" s="100">
        <f>SUM(COUNTIF('Round 2 - RIVER'!B63,"="&amp;$B$2-1))+(COUNTIF('Round 2 - RIVER'!C63,"="&amp;$C$2-1))+(COUNTIF('Round 2 - RIVER'!D63,"="&amp;$D$2-1))+(COUNTIF('Round 2 - RIVER'!E63,"="&amp;$E$2-1))+(COUNTIF('Round 2 - RIVER'!F63,"="&amp;$F$2-1))+(COUNTIF('Round 2 - RIVER'!G63,"="&amp;$G$2-1))+(COUNTIF('Round 2 - RIVER'!H63,"="&amp;$H$2-1))+(COUNTIF('Round 2 - RIVER'!I63,"="&amp;$I$2-1))+(COUNTIF('Round 2 - RIVER'!J63,"="&amp;$J$2-1))+(COUNTIF('Round 2 - RIVER'!L63,"="&amp;$L$2-1))+(COUNTIF('Round 2 - RIVER'!M63,"="&amp;$M$2-1))+(COUNTIF('Round 2 - RIVER'!N63,"="&amp;$N$2-1))+(COUNTIF('Round 2 - RIVER'!O63,"="&amp;$O$2-1))+(COUNTIF('Round 2 - RIVER'!P63,"="&amp;$P$2-1))+(COUNTIF('Round 2 - RIVER'!Q63,"="&amp;$Q$2-1))+(COUNTIF('Round 2 - RIVER'!R63,"="&amp;$R$2-1))+(COUNTIF('Round 2 - RIVER'!S63,"="&amp;$S$2-1))+(COUNTIF('Round 2 - RIVER'!T63,"="&amp;$T$2-1))</f>
        <v>0</v>
      </c>
      <c r="L108" s="100">
        <f>SUM(COUNTIF('Round 2 - RIVER'!B63,"="&amp;$B$2))+(COUNTIF('Round 2 - RIVER'!C63,"="&amp;$C$2))+(COUNTIF('Round 2 - RIVER'!D63,"="&amp;$D$2))+(COUNTIF('Round 2 - RIVER'!E63,"="&amp;$E$2))+(COUNTIF('Round 2 - RIVER'!F63,"="&amp;$F$2))+(COUNTIF('Round 2 - RIVER'!G63,"="&amp;$G$2))+(COUNTIF('Round 2 - RIVER'!H63,"="&amp;$H$2))+(COUNTIF('Round 2 - RIVER'!I63,"="&amp;$I$2))+(COUNTIF('Round 2 - RIVER'!J63,"="&amp;$J$2))+(COUNTIF('Round 2 - RIVER'!L63,"="&amp;$L$2))+(COUNTIF('Round 2 - RIVER'!M63,"="&amp;$M$2))+(COUNTIF('Round 2 - RIVER'!N63,"="&amp;$N$2))+(COUNTIF('Round 2 - RIVER'!O63,"="&amp;$O$2))+(COUNTIF('Round 2 - RIVER'!P63,"="&amp;$P$2))+(COUNTIF('Round 2 - RIVER'!Q63,"="&amp;$Q$2))+(COUNTIF('Round 2 - RIVER'!R63,"="&amp;$R$2))+(COUNTIF('Round 2 - RIVER'!S63,"="&amp;$S$2))+(COUNTIF('Round 2 - RIVER'!T63,"="&amp;$T$2))</f>
        <v>0</v>
      </c>
      <c r="M108" s="100">
        <f>SUM(COUNTIF('Round 2 - RIVER'!B63,"="&amp;$B$2+1))+(COUNTIF('Round 2 - RIVER'!C63,"="&amp;$C$2+1))+(COUNTIF('Round 2 - RIVER'!D63,"="&amp;$D$2+1))+(COUNTIF('Round 2 - RIVER'!E63,"="&amp;$E$2+1))+(COUNTIF('Round 2 - RIVER'!F63,"="&amp;$F$2+1))+(COUNTIF('Round 2 - RIVER'!G63,"="&amp;$G$2+1))+(COUNTIF('Round 2 - RIVER'!H63,"="&amp;$H$2+1))+(COUNTIF('Round 2 - RIVER'!I63,"="&amp;$I$2+1))+(COUNTIF('Round 2 - RIVER'!J63,"="&amp;$J$2+1))+(COUNTIF('Round 2 - RIVER'!L63,"="&amp;$L$2+1))+(COUNTIF('Round 2 - RIVER'!M63,"="&amp;$M$2+1))+(COUNTIF('Round 2 - RIVER'!N63,"="&amp;$N$2+1))+(COUNTIF('Round 2 - RIVER'!O63,"="&amp;$O$2+1))+(COUNTIF('Round 2 - RIVER'!P63,"="&amp;$P$2+1))+(COUNTIF('Round 2 - RIVER'!Q63,"="&amp;$Q$2+1))+(COUNTIF('Round 2 - RIVER'!R63,"="&amp;$R$2+1))+(COUNTIF('Round 2 - RIVER'!S63,"="&amp;$S$2+1))+(COUNTIF('Round 2 - RIVER'!T63,"="&amp;$T$2+1))</f>
        <v>0</v>
      </c>
      <c r="N108" s="100">
        <f>SUM(COUNTIF('Round 2 - RIVER'!B63,"="&amp;$B$2+2))+(COUNTIF('Round 2 - RIVER'!C63,"="&amp;$C$2+2))+(COUNTIF('Round 2 - RIVER'!D63,"="&amp;$D$2+2))+(COUNTIF('Round 2 - RIVER'!E63,"="&amp;$E$2+2))+(COUNTIF('Round 2 - RIVER'!F63,"="&amp;$F$2+2))+(COUNTIF('Round 2 - RIVER'!G63,"="&amp;$G$2+2))+(COUNTIF('Round 2 - RIVER'!H63,"="&amp;$H$2+2))+(COUNTIF('Round 2 - RIVER'!I63,"="&amp;$I$2+2))+(COUNTIF('Round 2 - RIVER'!J63,"="&amp;$J$2+2))+(COUNTIF('Round 2 - RIVER'!L63,"="&amp;$L$2+2))+(COUNTIF('Round 2 - RIVER'!M63,"="&amp;$M$2+2))+(COUNTIF('Round 2 - RIVER'!N63,"="&amp;$N$2+2))+(COUNTIF('Round 2 - RIVER'!O63,"="&amp;$O$2+2))+(COUNTIF('Round 2 - RIVER'!P63,"="&amp;$P$2+2))+(COUNTIF('Round 2 - RIVER'!Q63,"="&amp;$Q$2+2))+(COUNTIF('Round 2 - RIVER'!R63,"="&amp;$R$2+2))+(COUNTIF('Round 2 - RIVER'!S63,"="&amp;$S$2+2))+(COUNTIF('Round 2 - RIVER'!T63,"="&amp;$T$2+2))</f>
        <v>0</v>
      </c>
      <c r="O108" s="100">
        <f>SUM(COUNTIF('Round 2 - RIVER'!B63,"&gt;"&amp;$B$2+2.1))+(COUNTIF('Round 2 - RIVER'!C63,"&gt;"&amp;$C$2+2.1))+(COUNTIF('Round 2 - RIVER'!D63,"&gt;"&amp;$D$2+2.1))+(COUNTIF('Round 2 - RIVER'!E63,"&gt;"&amp;$E$2+2.1))+(COUNTIF('Round 2 - RIVER'!F63,"&gt;"&amp;$F$2+2.1))+(COUNTIF('Round 2 - RIVER'!G63,"&gt;"&amp;$G$2+2.1))+(COUNTIF('Round 2 - RIVER'!H63,"&gt;"&amp;$H$2+2.1))+(COUNTIF('Round 2 - RIVER'!I63,"&gt;"&amp;$I$2+2.1))+(COUNTIF('Round 2 - RIVER'!J63,"&gt;"&amp;$J$2+2.1))+(COUNTIF('Round 2 - RIVER'!L63,"&gt;"&amp;$L$2+2.1))+(COUNTIF('Round 2 - RIVER'!M63,"&gt;"&amp;$M$2+2.1))+(COUNTIF('Round 2 - RIVER'!N63,"&gt;"&amp;$N$2+2.1))+(COUNTIF('Round 2 - RIVER'!O63,"&gt;"&amp;$O$2+2.1))+(COUNTIF('Round 2 - RIVER'!P63,"&gt;"&amp;$P$2+2.1))+(COUNTIF('Round 2 - RIVER'!Q63,"&gt;"&amp;$Q$2+2.1))+(COUNTIF('Round 2 - RIVER'!R63,"&gt;"&amp;$R$2+2.1))+(COUNTIF('Round 2 - RIVER'!S63,"&gt;"&amp;$S$2+2.1))+(COUNTIF('Round 2 - RIVER'!T63,"&gt;"&amp;$T$2+2.1))</f>
        <v>0</v>
      </c>
      <c r="Q108" s="92"/>
      <c r="R108" s="93"/>
      <c r="S108" s="93"/>
      <c r="T108" s="93"/>
      <c r="U108" s="93"/>
      <c r="V108" s="93"/>
      <c r="X108" s="92">
        <f t="shared" si="89"/>
        <v>0</v>
      </c>
      <c r="Y108" s="93">
        <f t="shared" si="88"/>
        <v>0</v>
      </c>
      <c r="Z108" s="93">
        <f t="shared" si="88"/>
        <v>0</v>
      </c>
      <c r="AA108" s="93">
        <f t="shared" si="88"/>
        <v>0</v>
      </c>
      <c r="AB108" s="93">
        <f t="shared" si="88"/>
        <v>0</v>
      </c>
      <c r="AC108" s="93">
        <f t="shared" si="88"/>
        <v>0</v>
      </c>
    </row>
    <row r="109" spans="1:29" x14ac:dyDescent="0.2">
      <c r="A109" s="35" t="str">
        <f>'Players by Team'!M29</f>
        <v>Issy Scalabrino</v>
      </c>
      <c r="B109" s="95"/>
      <c r="C109" s="105">
        <f>SUM(COUNTIF('Round 1 - HILLS'!B64,"&lt;"&amp;$B$3-1.9))+(COUNTIF('Round 1 - HILLS'!C64,"&lt;"&amp;$C$3-1.9))+(COUNTIF('Round 1 - HILLS'!D64,"&lt;"&amp;$D$3-1.9))+(COUNTIF('Round 1 - HILLS'!E64,"&lt;"&amp;$E$3-1.9))+(COUNTIF('Round 1 - HILLS'!F64,"&lt;"&amp;$F$3-1.9))+(COUNTIF('Round 1 - HILLS'!G64,"&lt;"&amp;$G$3-1.9))+(COUNTIF('Round 1 - HILLS'!H64,"&lt;"&amp;$H$3-1.9))+(COUNTIF('Round 1 - HILLS'!I64,"&lt;"&amp;$I$3-1.9))+(COUNTIF('Round 1 - HILLS'!J64,"&lt;"&amp;$J$3-1.9))+(COUNTIF('Round 1 - HILLS'!L64,"&lt;"&amp;$L$3-1.9))+(COUNTIF('Round 1 - HILLS'!M64,"&lt;"&amp;$M$3-1.9))+(COUNTIF('Round 1 - HILLS'!N64,"&lt;"&amp;$N$3-1.9))+(COUNTIF('Round 1 - HILLS'!O64,"&lt;"&amp;$O$3-1.9))+(COUNTIF('Round 1 - HILLS'!P64,"&lt;"&amp;$P$3-1.9))+(COUNTIF('Round 1 - HILLS'!Q64,"&lt;"&amp;$Q$3-1.9))+(COUNTIF('Round 1 - HILLS'!R64,"&lt;"&amp;$R$3-1.9))+(COUNTIF('Round 1 - HILLS'!S64,"&lt;"&amp;$S$3-1.9))+(COUNTIF('Round 1 - HILLS'!T64,"&lt;"&amp;$T$3-1.9))</f>
        <v>0</v>
      </c>
      <c r="D109" s="106">
        <f>SUM(COUNTIF('Round 1 - HILLS'!B64,"="&amp;$B$3-1))+(COUNTIF('Round 1 - HILLS'!C64,"="&amp;$C$3-1))+(COUNTIF('Round 1 - HILLS'!D64,"="&amp;$D$3-1))+(COUNTIF('Round 1 - HILLS'!E64,"="&amp;$E$3-1))+(COUNTIF('Round 1 - HILLS'!F64,"="&amp;$F$3-1))+(COUNTIF('Round 1 - HILLS'!G64,"="&amp;$G$3-1))+(COUNTIF('Round 1 - HILLS'!H64,"="&amp;$H$3-1))+(COUNTIF('Round 1 - HILLS'!I64,"="&amp;$I$3-1))+(COUNTIF('Round 1 - HILLS'!J64,"="&amp;$J$3-1))+(COUNTIF('Round 1 - HILLS'!L64,"="&amp;$L$3-1))+(COUNTIF('Round 1 - HILLS'!M64,"="&amp;$M$3-1))+(COUNTIF('Round 1 - HILLS'!N64,"="&amp;$N$3-1))+(COUNTIF('Round 1 - HILLS'!O64,"="&amp;$O$3-1))+(COUNTIF('Round 1 - HILLS'!P64,"="&amp;$P$3-1))+(COUNTIF('Round 1 - HILLS'!Q64,"="&amp;$Q$3-1))+(COUNTIF('Round 1 - HILLS'!R64,"="&amp;$R$3-1))+(COUNTIF('Round 1 - HILLS'!S64,"="&amp;$S$3-1))+(COUNTIF('Round 1 - HILLS'!T64,"="&amp;$T$3-1))</f>
        <v>0</v>
      </c>
      <c r="E109" s="106">
        <f>SUM(COUNTIF('Round 1 - HILLS'!B64,"="&amp;$B$3))+(COUNTIF('Round 1 - HILLS'!C64,"="&amp;$C$3))+(COUNTIF('Round 1 - HILLS'!D64,"="&amp;$D$3))+(COUNTIF('Round 1 - HILLS'!E64,"="&amp;$E$3))+(COUNTIF('Round 1 - HILLS'!F64,"="&amp;$F$3))+(COUNTIF('Round 1 - HILLS'!G64,"="&amp;$G$3))+(COUNTIF('Round 1 - HILLS'!H64,"="&amp;$H$3))+(COUNTIF('Round 1 - HILLS'!I64,"="&amp;$I$3))+(COUNTIF('Round 1 - HILLS'!J64,"="&amp;$J$3))+(COUNTIF('Round 1 - HILLS'!L64,"="&amp;$L$3))+(COUNTIF('Round 1 - HILLS'!M64,"="&amp;$M$3))+(COUNTIF('Round 1 - HILLS'!N64,"="&amp;$N$3))+(COUNTIF('Round 1 - HILLS'!O64,"="&amp;$O$3))+(COUNTIF('Round 1 - HILLS'!P64,"="&amp;$P$3))+(COUNTIF('Round 1 - HILLS'!Q64,"="&amp;$Q$3))+(COUNTIF('Round 1 - HILLS'!R64,"="&amp;$R$3))+(COUNTIF('Round 1 - HILLS'!S64,"="&amp;$S$3))+(COUNTIF('Round 1 - HILLS'!T64,"="&amp;$T$3))</f>
        <v>0</v>
      </c>
      <c r="F109" s="106">
        <f>SUM(COUNTIF('Round 1 - HILLS'!B64,"="&amp;$B$3+1))+(COUNTIF('Round 1 - HILLS'!C64,"="&amp;$C$3+1))+(COUNTIF('Round 1 - HILLS'!D64,"="&amp;$D$3+1))+(COUNTIF('Round 1 - HILLS'!E64,"="&amp;$E$3+1))+(COUNTIF('Round 1 - HILLS'!F64,"="&amp;$F$3+1))+(COUNTIF('Round 1 - HILLS'!G64,"="&amp;$G$3+1))+(COUNTIF('Round 1 - HILLS'!H64,"="&amp;$H$3+1))+(COUNTIF('Round 1 - HILLS'!I64,"="&amp;$I$3+1))+(COUNTIF('Round 1 - HILLS'!J64,"="&amp;$J$3+1))+(COUNTIF('Round 1 - HILLS'!L64,"="&amp;$L$3+1))+(COUNTIF('Round 1 - HILLS'!M64,"="&amp;$M$3+1))+(COUNTIF('Round 1 - HILLS'!N64,"="&amp;$N$3+1))+(COUNTIF('Round 1 - HILLS'!O64,"="&amp;$O$3+1))+(COUNTIF('Round 1 - HILLS'!P64,"="&amp;$P$3+1))+(COUNTIF('Round 1 - HILLS'!Q64,"="&amp;$Q$3+1))+(COUNTIF('Round 1 - HILLS'!R64,"="&amp;$R$3+1))+(COUNTIF('Round 1 - HILLS'!S64,"="&amp;$S$3+1))+(COUNTIF('Round 1 - HILLS'!T64,"="&amp;$T$3+1))</f>
        <v>0</v>
      </c>
      <c r="G109" s="106">
        <f>SUM(COUNTIF('Round 1 - HILLS'!B64,"="&amp;$B$3+2))+(COUNTIF('Round 1 - HILLS'!C64,"="&amp;$C$3+2))+(COUNTIF('Round 1 - HILLS'!D64,"="&amp;$D$3+2))+(COUNTIF('Round 1 - HILLS'!E64,"="&amp;$E$3+2))+(COUNTIF('Round 1 - HILLS'!F64,"="&amp;$F$3+2))+(COUNTIF('Round 1 - HILLS'!G64,"="&amp;$G$3+2))+(COUNTIF('Round 1 - HILLS'!H64,"="&amp;$H$3+2))+(COUNTIF('Round 1 - HILLS'!I64,"="&amp;$I$3+2))+(COUNTIF('Round 1 - HILLS'!J64,"="&amp;$J$3+2))+(COUNTIF('Round 1 - HILLS'!L64,"="&amp;$L$3+2))+(COUNTIF('Round 1 - HILLS'!M64,"="&amp;$M$3+2))+(COUNTIF('Round 1 - HILLS'!N64,"="&amp;$N$3+2))+(COUNTIF('Round 1 - HILLS'!O64,"="&amp;$O$3+2))+(COUNTIF('Round 1 - HILLS'!P64,"="&amp;$P$3+2))+(COUNTIF('Round 1 - HILLS'!Q64,"="&amp;$Q$3+2))+(COUNTIF('Round 1 - HILLS'!R64,"="&amp;$R$3+2))+(COUNTIF('Round 1 - HILLS'!S64,"="&amp;$S$3+2))+(COUNTIF('Round 1 - HILLS'!T64,"="&amp;$T$3+2))</f>
        <v>0</v>
      </c>
      <c r="H109" s="106">
        <f>SUM(COUNTIF('Round 1 - HILLS'!B64,"&gt;"&amp;$B$3+2.1))+(COUNTIF('Round 1 - HILLS'!C64,"&gt;"&amp;$C$3+2.1))+(COUNTIF('Round 1 - HILLS'!D64,"&gt;"&amp;$D$3+2.1))+(COUNTIF('Round 1 - HILLS'!E64,"&gt;"&amp;$E$3+2.1))+(COUNTIF('Round 1 - HILLS'!F64,"&gt;"&amp;$F$3+2.1))+(COUNTIF('Round 1 - HILLS'!G64,"&gt;"&amp;$G$3+2.1))+(COUNTIF('Round 1 - HILLS'!H64,"&gt;"&amp;$H$3+2.1))+(COUNTIF('Round 1 - HILLS'!I64,"&gt;"&amp;$I$3+2.1))+(COUNTIF('Round 1 - HILLS'!J64,"&gt;"&amp;$J$3+2.1))+(COUNTIF('Round 1 - HILLS'!L64,"&gt;"&amp;$L$3+2.1))+(COUNTIF('Round 1 - HILLS'!M64,"&gt;"&amp;$M$3+2.1))+(COUNTIF('Round 1 - HILLS'!N64,"&gt;"&amp;$N$3+2.1))+(COUNTIF('Round 1 - HILLS'!O64,"&gt;"&amp;$O$3+2.1))+(COUNTIF('Round 1 - HILLS'!P64,"&gt;"&amp;$P$3+2.1))+(COUNTIF('Round 1 - HILLS'!Q64,"&gt;"&amp;$Q$3+2.1))+(COUNTIF('Round 1 - HILLS'!R64,"&gt;"&amp;$R$3+2.1))+(COUNTIF('Round 1 - HILLS'!S64,"&gt;"&amp;$S$3+2.1))+(COUNTIF('Round 1 - HILLS'!T64,"&gt;"&amp;$T$3+2.1))</f>
        <v>0</v>
      </c>
      <c r="I109" s="77"/>
      <c r="J109" s="105">
        <f>SUM(COUNTIF('Round 2 - RIVER'!B64,"&lt;"&amp;$B$2-1.9))+(COUNTIF('Round 2 - RIVER'!C64,"&lt;"&amp;$C$2-1.9))+(COUNTIF('Round 2 - RIVER'!D64,"&lt;"&amp;$D$2-1.9))+(COUNTIF('Round 2 - RIVER'!E64,"&lt;"&amp;$E$2-1.9))+(COUNTIF('Round 2 - RIVER'!F64,"&lt;"&amp;$F$2-1.9))+(COUNTIF('Round 2 - RIVER'!G64,"&lt;"&amp;$G$2-1.9))+(COUNTIF('Round 2 - RIVER'!H64,"&lt;"&amp;$H$2-1.9))+(COUNTIF('Round 2 - RIVER'!I64,"&lt;"&amp;$I$2-1.9))+(COUNTIF('Round 2 - RIVER'!J64,"&lt;"&amp;$J$2-1.9))+(COUNTIF('Round 2 - RIVER'!L64,"&lt;"&amp;$L$2-1.9))+(COUNTIF('Round 2 - RIVER'!M64,"&lt;"&amp;$M$2-1.9))+(COUNTIF('Round 2 - RIVER'!N64,"&lt;"&amp;$N$2-1.9))+(COUNTIF('Round 2 - RIVER'!O64,"&lt;"&amp;$O$2-1.9))+(COUNTIF('Round 2 - RIVER'!P64,"&lt;"&amp;$P$2-1.9))+(COUNTIF('Round 2 - RIVER'!Q64,"&lt;"&amp;$Q$2-1.9))+(COUNTIF('Round 2 - RIVER'!R64,"&lt;"&amp;$R$2-1.9))+(COUNTIF('Round 2 - RIVER'!S64,"&lt;"&amp;$S$2-1.9))+(COUNTIF('Round 2 - RIVER'!T64,"&lt;"&amp;$T$2-1.9))</f>
        <v>0</v>
      </c>
      <c r="K109" s="106">
        <f>SUM(COUNTIF('Round 2 - RIVER'!B64,"="&amp;$B$2-1))+(COUNTIF('Round 2 - RIVER'!C64,"="&amp;$C$2-1))+(COUNTIF('Round 2 - RIVER'!D64,"="&amp;$D$2-1))+(COUNTIF('Round 2 - RIVER'!E64,"="&amp;$E$2-1))+(COUNTIF('Round 2 - RIVER'!F64,"="&amp;$F$2-1))+(COUNTIF('Round 2 - RIVER'!G64,"="&amp;$G$2-1))+(COUNTIF('Round 2 - RIVER'!H64,"="&amp;$H$2-1))+(COUNTIF('Round 2 - RIVER'!I64,"="&amp;$I$2-1))+(COUNTIF('Round 2 - RIVER'!J64,"="&amp;$J$2-1))+(COUNTIF('Round 2 - RIVER'!L64,"="&amp;$L$2-1))+(COUNTIF('Round 2 - RIVER'!M64,"="&amp;$M$2-1))+(COUNTIF('Round 2 - RIVER'!N64,"="&amp;$N$2-1))+(COUNTIF('Round 2 - RIVER'!O64,"="&amp;$O$2-1))+(COUNTIF('Round 2 - RIVER'!P64,"="&amp;$P$2-1))+(COUNTIF('Round 2 - RIVER'!Q64,"="&amp;$Q$2-1))+(COUNTIF('Round 2 - RIVER'!R64,"="&amp;$R$2-1))+(COUNTIF('Round 2 - RIVER'!S64,"="&amp;$S$2-1))+(COUNTIF('Round 2 - RIVER'!T64,"="&amp;$T$2-1))</f>
        <v>0</v>
      </c>
      <c r="L109" s="106">
        <f>SUM(COUNTIF('Round 2 - RIVER'!B64,"="&amp;$B$2))+(COUNTIF('Round 2 - RIVER'!C64,"="&amp;$C$2))+(COUNTIF('Round 2 - RIVER'!D64,"="&amp;$D$2))+(COUNTIF('Round 2 - RIVER'!E64,"="&amp;$E$2))+(COUNTIF('Round 2 - RIVER'!F64,"="&amp;$F$2))+(COUNTIF('Round 2 - RIVER'!G64,"="&amp;$G$2))+(COUNTIF('Round 2 - RIVER'!H64,"="&amp;$H$2))+(COUNTIF('Round 2 - RIVER'!I64,"="&amp;$I$2))+(COUNTIF('Round 2 - RIVER'!J64,"="&amp;$J$2))+(COUNTIF('Round 2 - RIVER'!L64,"="&amp;$L$2))+(COUNTIF('Round 2 - RIVER'!M64,"="&amp;$M$2))+(COUNTIF('Round 2 - RIVER'!N64,"="&amp;$N$2))+(COUNTIF('Round 2 - RIVER'!O64,"="&amp;$O$2))+(COUNTIF('Round 2 - RIVER'!P64,"="&amp;$P$2))+(COUNTIF('Round 2 - RIVER'!Q64,"="&amp;$Q$2))+(COUNTIF('Round 2 - RIVER'!R64,"="&amp;$R$2))+(COUNTIF('Round 2 - RIVER'!S64,"="&amp;$S$2))+(COUNTIF('Round 2 - RIVER'!T64,"="&amp;$T$2))</f>
        <v>0</v>
      </c>
      <c r="M109" s="106">
        <f>SUM(COUNTIF('Round 2 - RIVER'!B64,"="&amp;$B$2+1))+(COUNTIF('Round 2 - RIVER'!C64,"="&amp;$C$2+1))+(COUNTIF('Round 2 - RIVER'!D64,"="&amp;$D$2+1))+(COUNTIF('Round 2 - RIVER'!E64,"="&amp;$E$2+1))+(COUNTIF('Round 2 - RIVER'!F64,"="&amp;$F$2+1))+(COUNTIF('Round 2 - RIVER'!G64,"="&amp;$G$2+1))+(COUNTIF('Round 2 - RIVER'!H64,"="&amp;$H$2+1))+(COUNTIF('Round 2 - RIVER'!I64,"="&amp;$I$2+1))+(COUNTIF('Round 2 - RIVER'!J64,"="&amp;$J$2+1))+(COUNTIF('Round 2 - RIVER'!L64,"="&amp;$L$2+1))+(COUNTIF('Round 2 - RIVER'!M64,"="&amp;$M$2+1))+(COUNTIF('Round 2 - RIVER'!N64,"="&amp;$N$2+1))+(COUNTIF('Round 2 - RIVER'!O64,"="&amp;$O$2+1))+(COUNTIF('Round 2 - RIVER'!P64,"="&amp;$P$2+1))+(COUNTIF('Round 2 - RIVER'!Q64,"="&amp;$Q$2+1))+(COUNTIF('Round 2 - RIVER'!R64,"="&amp;$R$2+1))+(COUNTIF('Round 2 - RIVER'!S64,"="&amp;$S$2+1))+(COUNTIF('Round 2 - RIVER'!T64,"="&amp;$T$2+1))</f>
        <v>0</v>
      </c>
      <c r="N109" s="106">
        <f>SUM(COUNTIF('Round 2 - RIVER'!B64,"="&amp;$B$2+2))+(COUNTIF('Round 2 - RIVER'!C64,"="&amp;$C$2+2))+(COUNTIF('Round 2 - RIVER'!D64,"="&amp;$D$2+2))+(COUNTIF('Round 2 - RIVER'!E64,"="&amp;$E$2+2))+(COUNTIF('Round 2 - RIVER'!F64,"="&amp;$F$2+2))+(COUNTIF('Round 2 - RIVER'!G64,"="&amp;$G$2+2))+(COUNTIF('Round 2 - RIVER'!H64,"="&amp;$H$2+2))+(COUNTIF('Round 2 - RIVER'!I64,"="&amp;$I$2+2))+(COUNTIF('Round 2 - RIVER'!J64,"="&amp;$J$2+2))+(COUNTIF('Round 2 - RIVER'!L64,"="&amp;$L$2+2))+(COUNTIF('Round 2 - RIVER'!M64,"="&amp;$M$2+2))+(COUNTIF('Round 2 - RIVER'!N64,"="&amp;$N$2+2))+(COUNTIF('Round 2 - RIVER'!O64,"="&amp;$O$2+2))+(COUNTIF('Round 2 - RIVER'!P64,"="&amp;$P$2+2))+(COUNTIF('Round 2 - RIVER'!Q64,"="&amp;$Q$2+2))+(COUNTIF('Round 2 - RIVER'!R64,"="&amp;$R$2+2))+(COUNTIF('Round 2 - RIVER'!S64,"="&amp;$S$2+2))+(COUNTIF('Round 2 - RIVER'!T64,"="&amp;$T$2+2))</f>
        <v>0</v>
      </c>
      <c r="O109" s="106">
        <f>SUM(COUNTIF('Round 2 - RIVER'!B64,"&gt;"&amp;$B$2+2.1))+(COUNTIF('Round 2 - RIVER'!C64,"&gt;"&amp;$C$2+2.1))+(COUNTIF('Round 2 - RIVER'!D64,"&gt;"&amp;$D$2+2.1))+(COUNTIF('Round 2 - RIVER'!E64,"&gt;"&amp;$E$2+2.1))+(COUNTIF('Round 2 - RIVER'!F64,"&gt;"&amp;$F$2+2.1))+(COUNTIF('Round 2 - RIVER'!G64,"&gt;"&amp;$G$2+2.1))+(COUNTIF('Round 2 - RIVER'!H64,"&gt;"&amp;$H$2+2.1))+(COUNTIF('Round 2 - RIVER'!I64,"&gt;"&amp;$I$2+2.1))+(COUNTIF('Round 2 - RIVER'!J64,"&gt;"&amp;$J$2+2.1))+(COUNTIF('Round 2 - RIVER'!L64,"&gt;"&amp;$L$2+2.1))+(COUNTIF('Round 2 - RIVER'!M64,"&gt;"&amp;$M$2+2.1))+(COUNTIF('Round 2 - RIVER'!N64,"&gt;"&amp;$N$2+2.1))+(COUNTIF('Round 2 - RIVER'!O64,"&gt;"&amp;$O$2+2.1))+(COUNTIF('Round 2 - RIVER'!P64,"&gt;"&amp;$P$2+2.1))+(COUNTIF('Round 2 - RIVER'!Q64,"&gt;"&amp;$Q$2+2.1))+(COUNTIF('Round 2 - RIVER'!R64,"&gt;"&amp;$R$2+2.1))+(COUNTIF('Round 2 - RIVER'!S64,"&gt;"&amp;$S$2+2.1))+(COUNTIF('Round 2 - RIVER'!T64,"&gt;"&amp;$T$2+2.1))</f>
        <v>0</v>
      </c>
      <c r="Q109" s="94"/>
      <c r="R109" s="94"/>
      <c r="S109" s="94"/>
      <c r="T109" s="94"/>
      <c r="U109" s="94"/>
      <c r="V109" s="94"/>
      <c r="X109" s="99">
        <f t="shared" si="89"/>
        <v>0</v>
      </c>
      <c r="Y109" s="100">
        <f t="shared" si="88"/>
        <v>0</v>
      </c>
      <c r="Z109" s="100">
        <f t="shared" si="88"/>
        <v>0</v>
      </c>
      <c r="AA109" s="100">
        <f t="shared" si="88"/>
        <v>0</v>
      </c>
      <c r="AB109" s="100">
        <f t="shared" si="88"/>
        <v>0</v>
      </c>
      <c r="AC109" s="100">
        <f t="shared" si="88"/>
        <v>0</v>
      </c>
    </row>
    <row r="110" spans="1:29" x14ac:dyDescent="0.2">
      <c r="A110" s="35" t="str">
        <f>'Players by Team'!M30</f>
        <v>Gabi Zang</v>
      </c>
      <c r="B110" s="95"/>
      <c r="C110" s="99">
        <f>SUM(COUNTIF('Round 1 - HILLS'!B65,"&lt;"&amp;$B$3-1.9))+(COUNTIF('Round 1 - HILLS'!C65,"&lt;"&amp;$C$3-1.9))+(COUNTIF('Round 1 - HILLS'!D65,"&lt;"&amp;$D$3-1.9))+(COUNTIF('Round 1 - HILLS'!E65,"&lt;"&amp;$E$3-1.9))+(COUNTIF('Round 1 - HILLS'!F65,"&lt;"&amp;$F$3-1.9))+(COUNTIF('Round 1 - HILLS'!G65,"&lt;"&amp;$G$3-1.9))+(COUNTIF('Round 1 - HILLS'!H65,"&lt;"&amp;$H$3-1.9))+(COUNTIF('Round 1 - HILLS'!I65,"&lt;"&amp;$I$3-1.9))+(COUNTIF('Round 1 - HILLS'!J65,"&lt;"&amp;$J$3-1.9))+(COUNTIF('Round 1 - HILLS'!L65,"&lt;"&amp;$L$3-1.9))+(COUNTIF('Round 1 - HILLS'!M65,"&lt;"&amp;$M$3-1.9))+(COUNTIF('Round 1 - HILLS'!N65,"&lt;"&amp;$N$3-1.9))+(COUNTIF('Round 1 - HILLS'!O65,"&lt;"&amp;$O$3-1.9))+(COUNTIF('Round 1 - HILLS'!P65,"&lt;"&amp;$P$3-1.9))+(COUNTIF('Round 1 - HILLS'!Q65,"&lt;"&amp;$Q$3-1.9))+(COUNTIF('Round 1 - HILLS'!R65,"&lt;"&amp;$R$3-1.9))+(COUNTIF('Round 1 - HILLS'!S65,"&lt;"&amp;$S$3-1.9))+(COUNTIF('Round 1 - HILLS'!T65,"&lt;"&amp;$T$3-1.9))</f>
        <v>0</v>
      </c>
      <c r="D110" s="100">
        <f>SUM(COUNTIF('Round 1 - HILLS'!B65,"="&amp;$B$3-1))+(COUNTIF('Round 1 - HILLS'!C65,"="&amp;$C$3-1))+(COUNTIF('Round 1 - HILLS'!D65,"="&amp;$D$3-1))+(COUNTIF('Round 1 - HILLS'!E65,"="&amp;$E$3-1))+(COUNTIF('Round 1 - HILLS'!F65,"="&amp;$F$3-1))+(COUNTIF('Round 1 - HILLS'!G65,"="&amp;$G$3-1))+(COUNTIF('Round 1 - HILLS'!H65,"="&amp;$H$3-1))+(COUNTIF('Round 1 - HILLS'!I65,"="&amp;$I$3-1))+(COUNTIF('Round 1 - HILLS'!J65,"="&amp;$J$3-1))+(COUNTIF('Round 1 - HILLS'!L65,"="&amp;$L$3-1))+(COUNTIF('Round 1 - HILLS'!M65,"="&amp;$M$3-1))+(COUNTIF('Round 1 - HILLS'!N65,"="&amp;$N$3-1))+(COUNTIF('Round 1 - HILLS'!O65,"="&amp;$O$3-1))+(COUNTIF('Round 1 - HILLS'!P65,"="&amp;$P$3-1))+(COUNTIF('Round 1 - HILLS'!Q65,"="&amp;$Q$3-1))+(COUNTIF('Round 1 - HILLS'!R65,"="&amp;$R$3-1))+(COUNTIF('Round 1 - HILLS'!S65,"="&amp;$S$3-1))+(COUNTIF('Round 1 - HILLS'!T65,"="&amp;$T$3-1))</f>
        <v>0</v>
      </c>
      <c r="E110" s="100">
        <f>SUM(COUNTIF('Round 1 - HILLS'!B65,"="&amp;$B$3))+(COUNTIF('Round 1 - HILLS'!C65,"="&amp;$C$3))+(COUNTIF('Round 1 - HILLS'!D65,"="&amp;$D$3))+(COUNTIF('Round 1 - HILLS'!E65,"="&amp;$E$3))+(COUNTIF('Round 1 - HILLS'!F65,"="&amp;$F$3))+(COUNTIF('Round 1 - HILLS'!G65,"="&amp;$G$3))+(COUNTIF('Round 1 - HILLS'!H65,"="&amp;$H$3))+(COUNTIF('Round 1 - HILLS'!I65,"="&amp;$I$3))+(COUNTIF('Round 1 - HILLS'!J65,"="&amp;$J$3))+(COUNTIF('Round 1 - HILLS'!L65,"="&amp;$L$3))+(COUNTIF('Round 1 - HILLS'!M65,"="&amp;$M$3))+(COUNTIF('Round 1 - HILLS'!N65,"="&amp;$N$3))+(COUNTIF('Round 1 - HILLS'!O65,"="&amp;$O$3))+(COUNTIF('Round 1 - HILLS'!P65,"="&amp;$P$3))+(COUNTIF('Round 1 - HILLS'!Q65,"="&amp;$Q$3))+(COUNTIF('Round 1 - HILLS'!R65,"="&amp;$R$3))+(COUNTIF('Round 1 - HILLS'!S65,"="&amp;$S$3))+(COUNTIF('Round 1 - HILLS'!T65,"="&amp;$T$3))</f>
        <v>0</v>
      </c>
      <c r="F110" s="100">
        <f>SUM(COUNTIF('Round 1 - HILLS'!B65,"="&amp;$B$3+1))+(COUNTIF('Round 1 - HILLS'!C65,"="&amp;$C$3+1))+(COUNTIF('Round 1 - HILLS'!D65,"="&amp;$D$3+1))+(COUNTIF('Round 1 - HILLS'!E65,"="&amp;$E$3+1))+(COUNTIF('Round 1 - HILLS'!F65,"="&amp;$F$3+1))+(COUNTIF('Round 1 - HILLS'!G65,"="&amp;$G$3+1))+(COUNTIF('Round 1 - HILLS'!H65,"="&amp;$H$3+1))+(COUNTIF('Round 1 - HILLS'!I65,"="&amp;$I$3+1))+(COUNTIF('Round 1 - HILLS'!J65,"="&amp;$J$3+1))+(COUNTIF('Round 1 - HILLS'!L65,"="&amp;$L$3+1))+(COUNTIF('Round 1 - HILLS'!M65,"="&amp;$M$3+1))+(COUNTIF('Round 1 - HILLS'!N65,"="&amp;$N$3+1))+(COUNTIF('Round 1 - HILLS'!O65,"="&amp;$O$3+1))+(COUNTIF('Round 1 - HILLS'!P65,"="&amp;$P$3+1))+(COUNTIF('Round 1 - HILLS'!Q65,"="&amp;$Q$3+1))+(COUNTIF('Round 1 - HILLS'!R65,"="&amp;$R$3+1))+(COUNTIF('Round 1 - HILLS'!S65,"="&amp;$S$3+1))+(COUNTIF('Round 1 - HILLS'!T65,"="&amp;$T$3+1))</f>
        <v>0</v>
      </c>
      <c r="G110" s="100">
        <f>SUM(COUNTIF('Round 1 - HILLS'!B65,"="&amp;$B$3+2))+(COUNTIF('Round 1 - HILLS'!C65,"="&amp;$C$3+2))+(COUNTIF('Round 1 - HILLS'!D65,"="&amp;$D$3+2))+(COUNTIF('Round 1 - HILLS'!E65,"="&amp;$E$3+2))+(COUNTIF('Round 1 - HILLS'!F65,"="&amp;$F$3+2))+(COUNTIF('Round 1 - HILLS'!G65,"="&amp;$G$3+2))+(COUNTIF('Round 1 - HILLS'!H65,"="&amp;$H$3+2))+(COUNTIF('Round 1 - HILLS'!I65,"="&amp;$I$3+2))+(COUNTIF('Round 1 - HILLS'!J65,"="&amp;$J$3+2))+(COUNTIF('Round 1 - HILLS'!L65,"="&amp;$L$3+2))+(COUNTIF('Round 1 - HILLS'!M65,"="&amp;$M$3+2))+(COUNTIF('Round 1 - HILLS'!N65,"="&amp;$N$3+2))+(COUNTIF('Round 1 - HILLS'!O65,"="&amp;$O$3+2))+(COUNTIF('Round 1 - HILLS'!P65,"="&amp;$P$3+2))+(COUNTIF('Round 1 - HILLS'!Q65,"="&amp;$Q$3+2))+(COUNTIF('Round 1 - HILLS'!R65,"="&amp;$R$3+2))+(COUNTIF('Round 1 - HILLS'!S65,"="&amp;$S$3+2))+(COUNTIF('Round 1 - HILLS'!T65,"="&amp;$T$3+2))</f>
        <v>0</v>
      </c>
      <c r="H110" s="100">
        <f>SUM(COUNTIF('Round 1 - HILLS'!B65,"&gt;"&amp;$B$3+2.1))+(COUNTIF('Round 1 - HILLS'!C65,"&gt;"&amp;$C$3+2.1))+(COUNTIF('Round 1 - HILLS'!D65,"&gt;"&amp;$D$3+2.1))+(COUNTIF('Round 1 - HILLS'!E65,"&gt;"&amp;$E$3+2.1))+(COUNTIF('Round 1 - HILLS'!F65,"&gt;"&amp;$F$3+2.1))+(COUNTIF('Round 1 - HILLS'!G65,"&gt;"&amp;$G$3+2.1))+(COUNTIF('Round 1 - HILLS'!H65,"&gt;"&amp;$H$3+2.1))+(COUNTIF('Round 1 - HILLS'!I65,"&gt;"&amp;$I$3+2.1))+(COUNTIF('Round 1 - HILLS'!J65,"&gt;"&amp;$J$3+2.1))+(COUNTIF('Round 1 - HILLS'!L65,"&gt;"&amp;$L$3+2.1))+(COUNTIF('Round 1 - HILLS'!M65,"&gt;"&amp;$M$3+2.1))+(COUNTIF('Round 1 - HILLS'!N65,"&gt;"&amp;$N$3+2.1))+(COUNTIF('Round 1 - HILLS'!O65,"&gt;"&amp;$O$3+2.1))+(COUNTIF('Round 1 - HILLS'!P65,"&gt;"&amp;$P$3+2.1))+(COUNTIF('Round 1 - HILLS'!Q65,"&gt;"&amp;$Q$3+2.1))+(COUNTIF('Round 1 - HILLS'!R65,"&gt;"&amp;$R$3+2.1))+(COUNTIF('Round 1 - HILLS'!S65,"&gt;"&amp;$S$3+2.1))+(COUNTIF('Round 1 - HILLS'!T65,"&gt;"&amp;$T$3+2.1))</f>
        <v>0</v>
      </c>
      <c r="I110" s="77"/>
      <c r="J110" s="99">
        <f>SUM(COUNTIF('Round 2 - RIVER'!B65,"&lt;"&amp;$B$2-1.9))+(COUNTIF('Round 2 - RIVER'!C65,"&lt;"&amp;$C$2-1.9))+(COUNTIF('Round 2 - RIVER'!D65,"&lt;"&amp;$D$2-1.9))+(COUNTIF('Round 2 - RIVER'!E65,"&lt;"&amp;$E$2-1.9))+(COUNTIF('Round 2 - RIVER'!F65,"&lt;"&amp;$F$2-1.9))+(COUNTIF('Round 2 - RIVER'!G65,"&lt;"&amp;$G$2-1.9))+(COUNTIF('Round 2 - RIVER'!H65,"&lt;"&amp;$H$2-1.9))+(COUNTIF('Round 2 - RIVER'!I65,"&lt;"&amp;$I$2-1.9))+(COUNTIF('Round 2 - RIVER'!J65,"&lt;"&amp;$J$2-1.9))+(COUNTIF('Round 2 - RIVER'!L65,"&lt;"&amp;$L$2-1.9))+(COUNTIF('Round 2 - RIVER'!M65,"&lt;"&amp;$M$2-1.9))+(COUNTIF('Round 2 - RIVER'!N65,"&lt;"&amp;$N$2-1.9))+(COUNTIF('Round 2 - RIVER'!O65,"&lt;"&amp;$O$2-1.9))+(COUNTIF('Round 2 - RIVER'!P65,"&lt;"&amp;$P$2-1.9))+(COUNTIF('Round 2 - RIVER'!Q65,"&lt;"&amp;$Q$2-1.9))+(COUNTIF('Round 2 - RIVER'!R65,"&lt;"&amp;$R$2-1.9))+(COUNTIF('Round 2 - RIVER'!S65,"&lt;"&amp;$S$2-1.9))+(COUNTIF('Round 2 - RIVER'!T65,"&lt;"&amp;$T$2-1.9))</f>
        <v>0</v>
      </c>
      <c r="K110" s="100">
        <f>SUM(COUNTIF('Round 2 - RIVER'!B65,"="&amp;$B$2-1))+(COUNTIF('Round 2 - RIVER'!C65,"="&amp;$C$2-1))+(COUNTIF('Round 2 - RIVER'!D65,"="&amp;$D$2-1))+(COUNTIF('Round 2 - RIVER'!E65,"="&amp;$E$2-1))+(COUNTIF('Round 2 - RIVER'!F65,"="&amp;$F$2-1))+(COUNTIF('Round 2 - RIVER'!G65,"="&amp;$G$2-1))+(COUNTIF('Round 2 - RIVER'!H65,"="&amp;$H$2-1))+(COUNTIF('Round 2 - RIVER'!I65,"="&amp;$I$2-1))+(COUNTIF('Round 2 - RIVER'!J65,"="&amp;$J$2-1))+(COUNTIF('Round 2 - RIVER'!L65,"="&amp;$L$2-1))+(COUNTIF('Round 2 - RIVER'!M65,"="&amp;$M$2-1))+(COUNTIF('Round 2 - RIVER'!N65,"="&amp;$N$2-1))+(COUNTIF('Round 2 - RIVER'!O65,"="&amp;$O$2-1))+(COUNTIF('Round 2 - RIVER'!P65,"="&amp;$P$2-1))+(COUNTIF('Round 2 - RIVER'!Q65,"="&amp;$Q$2-1))+(COUNTIF('Round 2 - RIVER'!R65,"="&amp;$R$2-1))+(COUNTIF('Round 2 - RIVER'!S65,"="&amp;$S$2-1))+(COUNTIF('Round 2 - RIVER'!T65,"="&amp;$T$2-1))</f>
        <v>0</v>
      </c>
      <c r="L110" s="100">
        <f>SUM(COUNTIF('Round 2 - RIVER'!B65,"="&amp;$B$2))+(COUNTIF('Round 2 - RIVER'!C65,"="&amp;$C$2))+(COUNTIF('Round 2 - RIVER'!D65,"="&amp;$D$2))+(COUNTIF('Round 2 - RIVER'!E65,"="&amp;$E$2))+(COUNTIF('Round 2 - RIVER'!F65,"="&amp;$F$2))+(COUNTIF('Round 2 - RIVER'!G65,"="&amp;$G$2))+(COUNTIF('Round 2 - RIVER'!H65,"="&amp;$H$2))+(COUNTIF('Round 2 - RIVER'!I65,"="&amp;$I$2))+(COUNTIF('Round 2 - RIVER'!J65,"="&amp;$J$2))+(COUNTIF('Round 2 - RIVER'!L65,"="&amp;$L$2))+(COUNTIF('Round 2 - RIVER'!M65,"="&amp;$M$2))+(COUNTIF('Round 2 - RIVER'!N65,"="&amp;$N$2))+(COUNTIF('Round 2 - RIVER'!O65,"="&amp;$O$2))+(COUNTIF('Round 2 - RIVER'!P65,"="&amp;$P$2))+(COUNTIF('Round 2 - RIVER'!Q65,"="&amp;$Q$2))+(COUNTIF('Round 2 - RIVER'!R65,"="&amp;$R$2))+(COUNTIF('Round 2 - RIVER'!S65,"="&amp;$S$2))+(COUNTIF('Round 2 - RIVER'!T65,"="&amp;$T$2))</f>
        <v>0</v>
      </c>
      <c r="M110" s="100">
        <f>SUM(COUNTIF('Round 2 - RIVER'!B65,"="&amp;$B$2+1))+(COUNTIF('Round 2 - RIVER'!C65,"="&amp;$C$2+1))+(COUNTIF('Round 2 - RIVER'!D65,"="&amp;$D$2+1))+(COUNTIF('Round 2 - RIVER'!E65,"="&amp;$E$2+1))+(COUNTIF('Round 2 - RIVER'!F65,"="&amp;$F$2+1))+(COUNTIF('Round 2 - RIVER'!G65,"="&amp;$G$2+1))+(COUNTIF('Round 2 - RIVER'!H65,"="&amp;$H$2+1))+(COUNTIF('Round 2 - RIVER'!I65,"="&amp;$I$2+1))+(COUNTIF('Round 2 - RIVER'!J65,"="&amp;$J$2+1))+(COUNTIF('Round 2 - RIVER'!L65,"="&amp;$L$2+1))+(COUNTIF('Round 2 - RIVER'!M65,"="&amp;$M$2+1))+(COUNTIF('Round 2 - RIVER'!N65,"="&amp;$N$2+1))+(COUNTIF('Round 2 - RIVER'!O65,"="&amp;$O$2+1))+(COUNTIF('Round 2 - RIVER'!P65,"="&amp;$P$2+1))+(COUNTIF('Round 2 - RIVER'!Q65,"="&amp;$Q$2+1))+(COUNTIF('Round 2 - RIVER'!R65,"="&amp;$R$2+1))+(COUNTIF('Round 2 - RIVER'!S65,"="&amp;$S$2+1))+(COUNTIF('Round 2 - RIVER'!T65,"="&amp;$T$2+1))</f>
        <v>0</v>
      </c>
      <c r="N110" s="100">
        <f>SUM(COUNTIF('Round 2 - RIVER'!B65,"="&amp;$B$2+2))+(COUNTIF('Round 2 - RIVER'!C65,"="&amp;$C$2+2))+(COUNTIF('Round 2 - RIVER'!D65,"="&amp;$D$2+2))+(COUNTIF('Round 2 - RIVER'!E65,"="&amp;$E$2+2))+(COUNTIF('Round 2 - RIVER'!F65,"="&amp;$F$2+2))+(COUNTIF('Round 2 - RIVER'!G65,"="&amp;$G$2+2))+(COUNTIF('Round 2 - RIVER'!H65,"="&amp;$H$2+2))+(COUNTIF('Round 2 - RIVER'!I65,"="&amp;$I$2+2))+(COUNTIF('Round 2 - RIVER'!J65,"="&amp;$J$2+2))+(COUNTIF('Round 2 - RIVER'!L65,"="&amp;$L$2+2))+(COUNTIF('Round 2 - RIVER'!M65,"="&amp;$M$2+2))+(COUNTIF('Round 2 - RIVER'!N65,"="&amp;$N$2+2))+(COUNTIF('Round 2 - RIVER'!O65,"="&amp;$O$2+2))+(COUNTIF('Round 2 - RIVER'!P65,"="&amp;$P$2+2))+(COUNTIF('Round 2 - RIVER'!Q65,"="&amp;$Q$2+2))+(COUNTIF('Round 2 - RIVER'!R65,"="&amp;$R$2+2))+(COUNTIF('Round 2 - RIVER'!S65,"="&amp;$S$2+2))+(COUNTIF('Round 2 - RIVER'!T65,"="&amp;$T$2+2))</f>
        <v>0</v>
      </c>
      <c r="O110" s="100">
        <f>SUM(COUNTIF('Round 2 - RIVER'!B65,"&gt;"&amp;$B$2+2.1))+(COUNTIF('Round 2 - RIVER'!C65,"&gt;"&amp;$C$2+2.1))+(COUNTIF('Round 2 - RIVER'!D65,"&gt;"&amp;$D$2+2.1))+(COUNTIF('Round 2 - RIVER'!E65,"&gt;"&amp;$E$2+2.1))+(COUNTIF('Round 2 - RIVER'!F65,"&gt;"&amp;$F$2+2.1))+(COUNTIF('Round 2 - RIVER'!G65,"&gt;"&amp;$G$2+2.1))+(COUNTIF('Round 2 - RIVER'!H65,"&gt;"&amp;$H$2+2.1))+(COUNTIF('Round 2 - RIVER'!I65,"&gt;"&amp;$I$2+2.1))+(COUNTIF('Round 2 - RIVER'!J65,"&gt;"&amp;$J$2+2.1))+(COUNTIF('Round 2 - RIVER'!L65,"&gt;"&amp;$L$2+2.1))+(COUNTIF('Round 2 - RIVER'!M65,"&gt;"&amp;$M$2+2.1))+(COUNTIF('Round 2 - RIVER'!N65,"&gt;"&amp;$N$2+2.1))+(COUNTIF('Round 2 - RIVER'!O65,"&gt;"&amp;$O$2+2.1))+(COUNTIF('Round 2 - RIVER'!P65,"&gt;"&amp;$P$2+2.1))+(COUNTIF('Round 2 - RIVER'!Q65,"&gt;"&amp;$Q$2+2.1))+(COUNTIF('Round 2 - RIVER'!R65,"&gt;"&amp;$R$2+2.1))+(COUNTIF('Round 2 - RIVER'!S65,"&gt;"&amp;$S$2+2.1))+(COUNTIF('Round 2 - RIVER'!T65,"&gt;"&amp;$T$2+2.1))</f>
        <v>0</v>
      </c>
      <c r="Q110" s="92"/>
      <c r="R110" s="93"/>
      <c r="S110" s="93"/>
      <c r="T110" s="93"/>
      <c r="U110" s="93"/>
      <c r="V110" s="93"/>
      <c r="X110" s="92">
        <f t="shared" si="89"/>
        <v>0</v>
      </c>
      <c r="Y110" s="93">
        <f t="shared" si="88"/>
        <v>0</v>
      </c>
      <c r="Z110" s="93">
        <f t="shared" si="88"/>
        <v>0</v>
      </c>
      <c r="AA110" s="93">
        <f t="shared" si="88"/>
        <v>0</v>
      </c>
      <c r="AB110" s="93">
        <f t="shared" si="88"/>
        <v>0</v>
      </c>
      <c r="AC110" s="93">
        <f t="shared" si="88"/>
        <v>0</v>
      </c>
    </row>
    <row r="112" spans="1:29" ht="15.75" x14ac:dyDescent="0.25">
      <c r="A112" s="108" t="str">
        <f>'Players by Team'!S25</f>
        <v>KINGWOOD</v>
      </c>
      <c r="C112" s="90">
        <f t="shared" ref="C112:H112" si="90">SUM(C113:C117)</f>
        <v>0</v>
      </c>
      <c r="D112" s="90">
        <f t="shared" si="90"/>
        <v>0</v>
      </c>
      <c r="E112" s="90">
        <f t="shared" si="90"/>
        <v>0</v>
      </c>
      <c r="F112" s="90">
        <f t="shared" si="90"/>
        <v>0</v>
      </c>
      <c r="G112" s="90">
        <f t="shared" si="90"/>
        <v>0</v>
      </c>
      <c r="H112" s="90">
        <f t="shared" si="90"/>
        <v>0</v>
      </c>
      <c r="J112" s="90">
        <f t="shared" ref="J112:O112" si="91">SUM(J113:J117)</f>
        <v>0</v>
      </c>
      <c r="K112" s="90">
        <f t="shared" si="91"/>
        <v>0</v>
      </c>
      <c r="L112" s="90">
        <f t="shared" si="91"/>
        <v>0</v>
      </c>
      <c r="M112" s="90">
        <f t="shared" si="91"/>
        <v>0</v>
      </c>
      <c r="N112" s="90">
        <f t="shared" si="91"/>
        <v>0</v>
      </c>
      <c r="O112" s="90">
        <f t="shared" si="91"/>
        <v>0</v>
      </c>
      <c r="Q112" s="90">
        <f t="shared" ref="Q112:V112" si="92">SUM(Q113:Q117)</f>
        <v>0</v>
      </c>
      <c r="R112" s="90">
        <f t="shared" si="92"/>
        <v>0</v>
      </c>
      <c r="S112" s="90">
        <f t="shared" si="92"/>
        <v>0</v>
      </c>
      <c r="T112" s="90">
        <f t="shared" si="92"/>
        <v>0</v>
      </c>
      <c r="U112" s="90">
        <f t="shared" si="92"/>
        <v>0</v>
      </c>
      <c r="V112" s="90">
        <f t="shared" si="92"/>
        <v>0</v>
      </c>
      <c r="X112" s="90">
        <f t="shared" ref="X112:AC112" si="93">SUM(X113:X117)</f>
        <v>0</v>
      </c>
      <c r="Y112" s="90">
        <f t="shared" si="93"/>
        <v>0</v>
      </c>
      <c r="Z112" s="90">
        <f t="shared" si="93"/>
        <v>0</v>
      </c>
      <c r="AA112" s="90">
        <f t="shared" si="93"/>
        <v>0</v>
      </c>
      <c r="AB112" s="90">
        <f t="shared" si="93"/>
        <v>0</v>
      </c>
      <c r="AC112" s="90">
        <f t="shared" si="93"/>
        <v>0</v>
      </c>
    </row>
    <row r="113" spans="1:29" x14ac:dyDescent="0.2">
      <c r="A113" s="35" t="str">
        <f>'Players by Team'!S26</f>
        <v>Morgan Ankenbrandt</v>
      </c>
      <c r="B113" s="95"/>
      <c r="C113" s="92">
        <f>SUM(COUNTIF('Round 1 - RIVER'!B47,"&lt;"&amp;$B$2-1.9))+(COUNTIF('Round 1 - RIVER'!C47,"&lt;"&amp;$C$2-1.9))+(COUNTIF('Round 1 - RIVER'!D47,"&lt;"&amp;$D$2-1.9))+(COUNTIF('Round 1 - RIVER'!E47,"&lt;"&amp;$E$2-1.9))+(COUNTIF('Round 1 - RIVER'!F47,"&lt;"&amp;$F$2-1.9))+(COUNTIF('Round 1 - RIVER'!G47,"&lt;"&amp;$G$2-1.9))+(COUNTIF('Round 1 - RIVER'!H47,"&lt;"&amp;$H$2-1.9))+(COUNTIF('Round 1 - RIVER'!I47,"&lt;"&amp;$I$2-1.9))+(COUNTIF('Round 1 - RIVER'!J47,"&lt;"&amp;$J$2-1.9))+(COUNTIF('Round 1 - RIVER'!L47,"&lt;"&amp;$L$2-1.9))+(COUNTIF('Round 1 - RIVER'!M47,"&lt;"&amp;$M$2-1.9))+(COUNTIF('Round 1 - RIVER'!N47,"&lt;"&amp;$N$2-1.9))+(COUNTIF('Round 1 - RIVER'!O47,"&lt;"&amp;$O$2-1.9))+(COUNTIF('Round 1 - RIVER'!P47,"&lt;"&amp;$P$2-1.9))+(COUNTIF('Round 1 - RIVER'!Q47,"&lt;"&amp;$Q$2-1.9))+(COUNTIF('Round 1 - RIVER'!R47,"&lt;"&amp;$R$2-1.9))+(COUNTIF('Round 1 - RIVER'!S47,"&lt;"&amp;$S$2-1.9))+(COUNTIF('Round 1 - RIVER'!T47,"&lt;"&amp;$T$2-1.9))</f>
        <v>0</v>
      </c>
      <c r="D113" s="93">
        <f>SUM(COUNTIF('Round 1 - RIVER'!B47,"="&amp;$B$2-1))+(COUNTIF('Round 1 - RIVER'!C47,"="&amp;$C$2-1))+(COUNTIF('Round 1 - RIVER'!D47,"="&amp;$D$2-1))+(COUNTIF('Round 1 - RIVER'!E47,"="&amp;$E$2-1))+(COUNTIF('Round 1 - RIVER'!F47,"="&amp;$F$2-1))+(COUNTIF('Round 1 - RIVER'!G47,"="&amp;$G$2-1))+(COUNTIF('Round 1 - RIVER'!H47,"="&amp;$H$2-1))+(COUNTIF('Round 1 - RIVER'!I47,"="&amp;$I$2-1))+(COUNTIF('Round 1 - RIVER'!J47,"="&amp;$J$2-1))+(COUNTIF('Round 1 - RIVER'!L47,"="&amp;$L$2-1))+(COUNTIF('Round 1 - RIVER'!M47,"="&amp;$M$2-1))+(COUNTIF('Round 1 - RIVER'!N47,"="&amp;$N$2-1))+(COUNTIF('Round 1 - RIVER'!O47,"="&amp;$O$2-1))+(COUNTIF('Round 1 - RIVER'!P47,"="&amp;$P$2-1))+(COUNTIF('Round 1 - RIVER'!Q47,"="&amp;$Q$2-1))+(COUNTIF('Round 1 - RIVER'!R47,"="&amp;$R$2-1))+(COUNTIF('Round 1 - RIVER'!S47,"="&amp;$S$2-1))+(COUNTIF('Round 1 - RIVER'!T47,"="&amp;$T$2-1))</f>
        <v>0</v>
      </c>
      <c r="E113" s="93">
        <f>SUM(COUNTIF('Round 1 - RIVER'!B47,"="&amp;$B$3))+(COUNTIF('Round 1 - RIVER'!C47,"="&amp;$C$3))+(COUNTIF('Round 1 - RIVER'!D47,"="&amp;$D$3))+(COUNTIF('Round 1 - RIVER'!E47,"="&amp;$E$3))+(COUNTIF('Round 1 - RIVER'!F47,"="&amp;$F$3))+(COUNTIF('Round 1 - RIVER'!G47,"="&amp;$G$3))+(COUNTIF('Round 1 - RIVER'!H47,"="&amp;$H$3))+(COUNTIF('Round 1 - RIVER'!I47,"="&amp;$I$3))+(COUNTIF('Round 1 - RIVER'!J47,"="&amp;$J$3))+(COUNTIF('Round 1 - RIVER'!L47,"="&amp;$L$3))+(COUNTIF('Round 1 - RIVER'!M47,"="&amp;$M$3))+(COUNTIF('Round 1 - RIVER'!N47,"="&amp;$N$3))+(COUNTIF('Round 1 - RIVER'!O47,"="&amp;$O$3))+(COUNTIF('Round 1 - RIVER'!P47,"="&amp;$P$3))+(COUNTIF('Round 1 - RIVER'!Q47,"="&amp;$Q$3))+(COUNTIF('Round 1 - RIVER'!R47,"="&amp;$R$3))+(COUNTIF('Round 1 - RIVER'!S47,"="&amp;$S$3))+(COUNTIF('Round 1 - RIVER'!T47,"="&amp;$T$3))</f>
        <v>0</v>
      </c>
      <c r="F113" s="93">
        <f>SUM(COUNTIF('Round 1 - RIVER'!B47,"="&amp;$B$2+1))+(COUNTIF('Round 1 - RIVER'!C47,"="&amp;$C$2+1))+(COUNTIF('Round 1 - RIVER'!D47,"="&amp;$D$2+1))+(COUNTIF('Round 1 - RIVER'!E47,"="&amp;$E$2+1))+(COUNTIF('Round 1 - RIVER'!F47,"="&amp;$F$2+1))+(COUNTIF('Round 1 - RIVER'!G47,"="&amp;$G$2+1))+(COUNTIF('Round 1 - RIVER'!H47,"="&amp;$H$2+1))+(COUNTIF('Round 1 - RIVER'!I47,"="&amp;$I$2+1))+(COUNTIF('Round 1 - RIVER'!J47,"="&amp;$J$2+1))+(COUNTIF('Round 1 - RIVER'!L47,"="&amp;$L$2+1))+(COUNTIF('Round 1 - RIVER'!M47,"="&amp;$M$2+1))+(COUNTIF('Round 1 - RIVER'!N47,"="&amp;$N$2+1))+(COUNTIF('Round 1 - RIVER'!O47,"="&amp;$O$2+1))+(COUNTIF('Round 1 - RIVER'!P47,"="&amp;$P$2+1))+(COUNTIF('Round 1 - RIVER'!Q47,"="&amp;$Q$2+1))+(COUNTIF('Round 1 - RIVER'!R47,"="&amp;$R$2+1))+(COUNTIF('Round 1 - RIVER'!S47,"="&amp;$S$2+1))+(COUNTIF('Round 1 - RIVER'!T47,"="&amp;$T$2+1))</f>
        <v>0</v>
      </c>
      <c r="G113" s="93">
        <f>SUM(COUNTIF('Round 1 - RIVER'!B47,"="&amp;$B$2+2))+(COUNTIF('Round 1 - RIVER'!C47,"="&amp;$C$2+2))+(COUNTIF('Round 1 - RIVER'!D47,"="&amp;$D$2+2))+(COUNTIF('Round 1 - RIVER'!E47,"="&amp;$E$2+2))+(COUNTIF('Round 1 - RIVER'!F47,"="&amp;$F$2+2))+(COUNTIF('Round 1 - RIVER'!G47,"="&amp;$G$2+2))+(COUNTIF('Round 1 - RIVER'!H47,"="&amp;$H$2+2))+(COUNTIF('Round 1 - RIVER'!I47,"="&amp;$I$2+2))+(COUNTIF('Round 1 - RIVER'!J47,"="&amp;$J$2+2))+(COUNTIF('Round 1 - RIVER'!L47,"="&amp;$L$2+2))+(COUNTIF('Round 1 - RIVER'!M47,"="&amp;$M$2+2))+(COUNTIF('Round 1 - RIVER'!N47,"="&amp;$N$2+2))+(COUNTIF('Round 1 - RIVER'!O47,"="&amp;$O$2+2))+(COUNTIF('Round 1 - RIVER'!P47,"="&amp;$P$2+2))+(COUNTIF('Round 1 - RIVER'!Q47,"="&amp;$Q$2+2))+(COUNTIF('Round 1 - RIVER'!R47,"="&amp;$R$2+2))+(COUNTIF('Round 1 - RIVER'!S47,"="&amp;$S$2+2))+(COUNTIF('Round 1 - RIVER'!T47,"="&amp;$T$2+2))</f>
        <v>0</v>
      </c>
      <c r="H113" s="93">
        <f>SUM(COUNTIF('Round 1 - RIVER'!B47,"&gt;"&amp;$B$2+2.1))+(COUNTIF('Round 1 - RIVER'!C47,"&gt;"&amp;$C$2+2.1))+(COUNTIF('Round 1 - RIVER'!D47,"&gt;"&amp;$D$2+2.1))+(COUNTIF('Round 1 - RIVER'!E47,"&gt;"&amp;$E$2+2.1))+(COUNTIF('Round 1 - RIVER'!F47,"&gt;"&amp;$F$2+2.1))+(COUNTIF('Round 1 - RIVER'!G47,"&gt;"&amp;$G$2+2.1))+(COUNTIF('Round 1 - RIVER'!H47,"&gt;"&amp;$H$2+2.1))+(COUNTIF('Round 1 - RIVER'!I47,"&gt;"&amp;$I$2+2.1))+(COUNTIF('Round 1 - RIVER'!J47,"&gt;"&amp;$J$2+2.1))+(COUNTIF('Round 1 - RIVER'!L47,"&gt;"&amp;$L$2+2.1))+(COUNTIF('Round 1 - RIVER'!M47,"&gt;"&amp;$M$2+2.1))+(COUNTIF('Round 1 - RIVER'!N47,"&gt;"&amp;$N$2+2.1))+(COUNTIF('Round 1 - RIVER'!O47,"&gt;"&amp;$O$2+2.1))+(COUNTIF('Round 1 - RIVER'!P47,"&gt;"&amp;$P$2+2.1))+(COUNTIF('Round 1 - RIVER'!Q47,"&gt;"&amp;$Q$2+2.1))+(COUNTIF('Round 1 - RIVER'!R47,"&gt;"&amp;$R$2+2.1))+(COUNTIF('Round 1 - RIVER'!S47,"&gt;"&amp;$S$2+2.1))+(COUNTIF('Round 1 - RIVER'!T47,"&gt;"&amp;$T$2+2.1))</f>
        <v>0</v>
      </c>
      <c r="J113" s="92">
        <f>SUM(COUNTIF('Round 2 - HILLS'!B47,"&lt;"&amp;$B$3-1.9))+(COUNTIF('Round 2 - HILLS'!C47,"&lt;"&amp;$C$3-1.9))+(COUNTIF('Round 2 - HILLS'!D47,"&lt;"&amp;$D$3-1.9))+(COUNTIF('Round 2 - HILLS'!E47,"&lt;"&amp;$E$3-1.9))+(COUNTIF('Round 2 - HILLS'!F47,"&lt;"&amp;$F$3-1.9))+(COUNTIF('Round 2 - HILLS'!G47,"&lt;"&amp;$G$3-1.9))+(COUNTIF('Round 2 - HILLS'!H47,"&lt;"&amp;$H$3-1.9))+(COUNTIF('Round 2 - HILLS'!I47,"&lt;"&amp;$I$3-1.9))+(COUNTIF('Round 2 - HILLS'!J47,"&lt;"&amp;$J$3-1.9))+(COUNTIF('Round 2 - HILLS'!L47,"&lt;"&amp;$L$3-1.9))+(COUNTIF('Round 2 - HILLS'!M47,"&lt;"&amp;$M$3-1.9))+(COUNTIF('Round 2 - HILLS'!N47,"&lt;"&amp;$N$3-1.9))+(COUNTIF('Round 2 - HILLS'!O47,"&lt;"&amp;$O$3-1.9))+(COUNTIF('Round 2 - HILLS'!P47,"&lt;"&amp;$P$3-1.9))+(COUNTIF('Round 2 - HILLS'!Q47,"&lt;"&amp;$Q$3-1.9))+(COUNTIF('Round 2 - HILLS'!R47,"&lt;"&amp;$R$3-1.9))+(COUNTIF('Round 2 - HILLS'!S47,"&lt;"&amp;$S$3-1.9))+(COUNTIF('Round 2 - HILLS'!T47,"&lt;"&amp;$T$3-1.9))</f>
        <v>0</v>
      </c>
      <c r="K113" s="93">
        <f>SUM(COUNTIF('Round 2 - HILLS'!B47,"="&amp;$B$3-1))+(COUNTIF('Round 2 - HILLS'!C47,"="&amp;$C$3-1))+(COUNTIF('Round 2 - HILLS'!D47,"="&amp;$D$3-1))+(COUNTIF('Round 2 - HILLS'!E47,"="&amp;$E$3-1))+(COUNTIF('Round 2 - HILLS'!F47,"="&amp;$F$3-1))+(COUNTIF('Round 2 - HILLS'!G47,"="&amp;$G$3-1))+(COUNTIF('Round 2 - HILLS'!H47,"="&amp;$H$3-1))+(COUNTIF('Round 2 - HILLS'!I47,"="&amp;$I$3-1))+(COUNTIF('Round 2 - HILLS'!J47,"="&amp;$J$3-1))+(COUNTIF('Round 2 - HILLS'!L47,"="&amp;$L$3-1))+(COUNTIF('Round 2 - HILLS'!M47,"="&amp;$M$3-1))+(COUNTIF('Round 2 - HILLS'!N47,"="&amp;$N$3-1))+(COUNTIF('Round 2 - HILLS'!O47,"="&amp;$O$3-1))+(COUNTIF('Round 2 - HILLS'!P47,"="&amp;$P$3-1))+(COUNTIF('Round 2 - HILLS'!Q47,"="&amp;$Q$3-1))+(COUNTIF('Round 2 - HILLS'!R47,"="&amp;$R$3-1))+(COUNTIF('Round 2 - HILLS'!S47,"="&amp;$S$3-1))+(COUNTIF('Round 2 - HILLS'!T47,"="&amp;$T$3-1))</f>
        <v>0</v>
      </c>
      <c r="L113" s="93">
        <f>SUM(COUNTIF('Round 2 - HILLS'!B47,"="&amp;$B$3))+(COUNTIF('Round 2 - HILLS'!C47,"="&amp;$C$3))+(COUNTIF('Round 2 - HILLS'!D47,"="&amp;$D$3))+(COUNTIF('Round 2 - HILLS'!E47,"="&amp;$E$3))+(COUNTIF('Round 2 - HILLS'!F47,"="&amp;$F$3))+(COUNTIF('Round 2 - HILLS'!G47,"="&amp;$G$3))+(COUNTIF('Round 2 - HILLS'!H47,"="&amp;$H$3))+(COUNTIF('Round 2 - HILLS'!I47,"="&amp;$I$3))+(COUNTIF('Round 2 - HILLS'!J47,"="&amp;$J$3))+(COUNTIF('Round 2 - HILLS'!L47,"="&amp;$L$3))+(COUNTIF('Round 2 - HILLS'!M47,"="&amp;$M$3))+(COUNTIF('Round 2 - HILLS'!N47,"="&amp;$N$3))+(COUNTIF('Round 2 - HILLS'!O47,"="&amp;$O$3))+(COUNTIF('Round 2 - HILLS'!P47,"="&amp;$P$3))+(COUNTIF('Round 2 - HILLS'!Q47,"="&amp;$Q$3))+(COUNTIF('Round 2 - HILLS'!R47,"="&amp;$R$3))+(COUNTIF('Round 2 - HILLS'!S47,"="&amp;$S$3))+(COUNTIF('Round 2 - HILLS'!T47,"="&amp;$T$3))</f>
        <v>0</v>
      </c>
      <c r="M113" s="93">
        <f>SUM(COUNTIF('Round 2 - HILLS'!B47,"="&amp;$B$3+1))+(COUNTIF('Round 2 - HILLS'!C47,"="&amp;$C$3+1))+(COUNTIF('Round 2 - HILLS'!D47,"="&amp;$D$3+1))+(COUNTIF('Round 2 - HILLS'!E47,"="&amp;$E$3+1))+(COUNTIF('Round 2 - HILLS'!F47,"="&amp;$F$3+1))+(COUNTIF('Round 2 - HILLS'!G47,"="&amp;$G$3+1))+(COUNTIF('Round 2 - HILLS'!H47,"="&amp;$H$3+1))+(COUNTIF('Round 2 - HILLS'!I47,"="&amp;$I$3+1))+(COUNTIF('Round 2 - HILLS'!J47,"="&amp;$J$3+1))+(COUNTIF('Round 2 - HILLS'!L47,"="&amp;$L$3+1))+(COUNTIF('Round 2 - HILLS'!M47,"="&amp;$M$3+1))+(COUNTIF('Round 2 - HILLS'!N47,"="&amp;$N$3+1))+(COUNTIF('Round 2 - HILLS'!O47,"="&amp;$O$3+1))+(COUNTIF('Round 2 - HILLS'!P47,"="&amp;$P$3+1))+(COUNTIF('Round 2 - HILLS'!Q47,"="&amp;$Q$3+1))+(COUNTIF('Round 2 - HILLS'!R47,"="&amp;$R$3+1))+(COUNTIF('Round 2 - HILLS'!S47,"="&amp;$S$3+1))+(COUNTIF('Round 2 - HILLS'!T47,"="&amp;$T$3+1))</f>
        <v>0</v>
      </c>
      <c r="N113" s="93">
        <f>SUM(COUNTIF('Round 2 - HILLS'!B47,"="&amp;$B$3+2))+(COUNTIF('Round 2 - HILLS'!C47,"="&amp;$C$3+2))+(COUNTIF('Round 2 - HILLS'!D47,"="&amp;$D$3+2))+(COUNTIF('Round 2 - HILLS'!E47,"="&amp;$E$3+2))+(COUNTIF('Round 2 - HILLS'!F47,"="&amp;$F$3+2))+(COUNTIF('Round 2 - HILLS'!G47,"="&amp;$G$3+2))+(COUNTIF('Round 2 - HILLS'!H47,"="&amp;$H$3+2))+(COUNTIF('Round 2 - HILLS'!I47,"="&amp;$I$3+2))+(COUNTIF('Round 2 - HILLS'!J47,"="&amp;$J$3+2))+(COUNTIF('Round 2 - HILLS'!L47,"="&amp;$L$3+2))+(COUNTIF('Round 2 - HILLS'!M47,"="&amp;$M$3+2))+(COUNTIF('Round 2 - HILLS'!N47,"="&amp;$N$3+2))+(COUNTIF('Round 2 - HILLS'!O47,"="&amp;$O$3+2))+(COUNTIF('Round 2 - HILLS'!P47,"="&amp;$P$3+2))+(COUNTIF('Round 2 - HILLS'!Q47,"="&amp;$Q$3+2))+(COUNTIF('Round 2 - HILLS'!R47,"="&amp;$R$3+2))+(COUNTIF('Round 2 - HILLS'!S47,"="&amp;$S$3+2))+(COUNTIF('Round 2 - HILLS'!T47,"="&amp;$T$3+2))</f>
        <v>0</v>
      </c>
      <c r="O113" s="93">
        <f>SUM(COUNTIF('Round 2 - HILLS'!B47,"&gt;"&amp;$B$3+2.1))+(COUNTIF('Round 2 - HILLS'!C47,"&gt;"&amp;$C$3+2.1))+(COUNTIF('Round 2 - HILLS'!D47,"&gt;"&amp;$D$3+2.1))+(COUNTIF('Round 2 - HILLS'!E47,"&gt;"&amp;$E$3+2.1))+(COUNTIF('Round 2 - HILLS'!F47,"&gt;"&amp;$F$3+2.1))+(COUNTIF('Round 2 - HILLS'!G47,"&gt;"&amp;$G$3+2.1))+(COUNTIF('Round 2 - HILLS'!H47,"&gt;"&amp;$H$3+2.1))+(COUNTIF('Round 2 - HILLS'!I47,"&gt;"&amp;$I$3+2.1))+(COUNTIF('Round 2 - HILLS'!J47,"&gt;"&amp;$J$3+2.1))+(COUNTIF('Round 2 - HILLS'!L47,"&gt;"&amp;$L$3+2.1))+(COUNTIF('Round 2 - HILLS'!M47,"&gt;"&amp;$M$3+2.1))+(COUNTIF('Round 2 - HILLS'!N47,"&gt;"&amp;$N$3+2.1))+(COUNTIF('Round 2 - HILLS'!O47,"&gt;"&amp;$O$3+2.1))+(COUNTIF('Round 2 - HILLS'!P47,"&gt;"&amp;$P$3+2.1))+(COUNTIF('Round 2 - HILLS'!Q47,"&gt;"&amp;$Q$3+2.1))+(COUNTIF('Round 2 - HILLS'!R47,"&gt;"&amp;$R$3+2.1))+(COUNTIF('Round 2 - HILLS'!S47,"&gt;"&amp;$S$3+2.1))+(COUNTIF('Round 2 - HILLS'!T47,"&gt;"&amp;$T$3+2.1))</f>
        <v>0</v>
      </c>
      <c r="Q113" s="92"/>
      <c r="R113" s="93"/>
      <c r="S113" s="93"/>
      <c r="T113" s="93"/>
      <c r="U113" s="93"/>
      <c r="V113" s="93"/>
      <c r="X113" s="92">
        <f>SUM(C113,J113,Q113)</f>
        <v>0</v>
      </c>
      <c r="Y113" s="93">
        <f t="shared" ref="Y113:AC117" si="94">SUM(D113,K113,R113)</f>
        <v>0</v>
      </c>
      <c r="Z113" s="93">
        <f t="shared" si="94"/>
        <v>0</v>
      </c>
      <c r="AA113" s="93">
        <f t="shared" si="94"/>
        <v>0</v>
      </c>
      <c r="AB113" s="93">
        <f t="shared" si="94"/>
        <v>0</v>
      </c>
      <c r="AC113" s="93">
        <f>SUM(H113,O113,V113)</f>
        <v>0</v>
      </c>
    </row>
    <row r="114" spans="1:29" x14ac:dyDescent="0.2">
      <c r="A114" s="35" t="str">
        <f>'Players by Team'!S27</f>
        <v>Bella Flores</v>
      </c>
      <c r="B114" s="95"/>
      <c r="C114" s="99">
        <f>SUM(COUNTIF('Round 1 - RIVER'!B48,"&lt;"&amp;$B$2-1.9))+(COUNTIF('Round 1 - RIVER'!C48,"&lt;"&amp;$C$2-1.9))+(COUNTIF('Round 1 - RIVER'!D48,"&lt;"&amp;$D$2-1.9))+(COUNTIF('Round 1 - RIVER'!E48,"&lt;"&amp;$E$2-1.9))+(COUNTIF('Round 1 - RIVER'!F48,"&lt;"&amp;$F$2-1.9))+(COUNTIF('Round 1 - RIVER'!G48,"&lt;"&amp;$G$2-1.9))+(COUNTIF('Round 1 - RIVER'!H48,"&lt;"&amp;$H$2-1.9))+(COUNTIF('Round 1 - RIVER'!I48,"&lt;"&amp;$I$2-1.9))+(COUNTIF('Round 1 - RIVER'!J48,"&lt;"&amp;$J$2-1.9))+(COUNTIF('Round 1 - RIVER'!L48,"&lt;"&amp;$L$2-1.9))+(COUNTIF('Round 1 - RIVER'!M48,"&lt;"&amp;$M$2-1.9))+(COUNTIF('Round 1 - RIVER'!N48,"&lt;"&amp;$N$2-1.9))+(COUNTIF('Round 1 - RIVER'!O48,"&lt;"&amp;$O$2-1.9))+(COUNTIF('Round 1 - RIVER'!P48,"&lt;"&amp;$P$2-1.9))+(COUNTIF('Round 1 - RIVER'!Q48,"&lt;"&amp;$Q$2-1.9))+(COUNTIF('Round 1 - RIVER'!R48,"&lt;"&amp;$R$2-1.9))+(COUNTIF('Round 1 - RIVER'!S48,"&lt;"&amp;$S$2-1.9))+(COUNTIF('Round 1 - RIVER'!T48,"&lt;"&amp;$T$2-1.9))</f>
        <v>0</v>
      </c>
      <c r="D114" s="100">
        <f>SUM(COUNTIF('Round 1 - RIVER'!B48,"="&amp;$B$2-1))+(COUNTIF('Round 1 - RIVER'!C48,"="&amp;$C$2-1))+(COUNTIF('Round 1 - RIVER'!D48,"="&amp;$D$2-1))+(COUNTIF('Round 1 - RIVER'!E48,"="&amp;$E$2-1))+(COUNTIF('Round 1 - RIVER'!F48,"="&amp;$F$2-1))+(COUNTIF('Round 1 - RIVER'!G48,"="&amp;$G$2-1))+(COUNTIF('Round 1 - RIVER'!H48,"="&amp;$H$2-1))+(COUNTIF('Round 1 - RIVER'!I48,"="&amp;$I$2-1))+(COUNTIF('Round 1 - RIVER'!J48,"="&amp;$J$2-1))+(COUNTIF('Round 1 - RIVER'!L48,"="&amp;$L$2-1))+(COUNTIF('Round 1 - RIVER'!M48,"="&amp;$M$2-1))+(COUNTIF('Round 1 - RIVER'!N48,"="&amp;$N$2-1))+(COUNTIF('Round 1 - RIVER'!O48,"="&amp;$O$2-1))+(COUNTIF('Round 1 - RIVER'!P48,"="&amp;$P$2-1))+(COUNTIF('Round 1 - RIVER'!Q48,"="&amp;$Q$2-1))+(COUNTIF('Round 1 - RIVER'!R48,"="&amp;$R$2-1))+(COUNTIF('Round 1 - RIVER'!S48,"="&amp;$S$2-1))+(COUNTIF('Round 1 - RIVER'!T48,"="&amp;$T$2-1))</f>
        <v>0</v>
      </c>
      <c r="E114" s="100">
        <f>SUM(COUNTIF('Round 1 - RIVER'!B48,"="&amp;$B$3))+(COUNTIF('Round 1 - RIVER'!C48,"="&amp;$C$3))+(COUNTIF('Round 1 - RIVER'!D48,"="&amp;$D$3))+(COUNTIF('Round 1 - RIVER'!E48,"="&amp;$E$3))+(COUNTIF('Round 1 - RIVER'!F48,"="&amp;$F$3))+(COUNTIF('Round 1 - RIVER'!G48,"="&amp;$G$3))+(COUNTIF('Round 1 - RIVER'!H48,"="&amp;$H$3))+(COUNTIF('Round 1 - RIVER'!I48,"="&amp;$I$3))+(COUNTIF('Round 1 - RIVER'!J48,"="&amp;$J$3))+(COUNTIF('Round 1 - RIVER'!L48,"="&amp;$L$3))+(COUNTIF('Round 1 - RIVER'!M48,"="&amp;$M$3))+(COUNTIF('Round 1 - RIVER'!N48,"="&amp;$N$3))+(COUNTIF('Round 1 - RIVER'!O48,"="&amp;$O$3))+(COUNTIF('Round 1 - RIVER'!P48,"="&amp;$P$3))+(COUNTIF('Round 1 - RIVER'!Q48,"="&amp;$Q$3))+(COUNTIF('Round 1 - RIVER'!R48,"="&amp;$R$3))+(COUNTIF('Round 1 - RIVER'!S48,"="&amp;$S$3))+(COUNTIF('Round 1 - RIVER'!T48,"="&amp;$T$3))</f>
        <v>0</v>
      </c>
      <c r="F114" s="100">
        <f>SUM(COUNTIF('Round 1 - RIVER'!B48,"="&amp;$B$2+1))+(COUNTIF('Round 1 - RIVER'!C48,"="&amp;$C$2+1))+(COUNTIF('Round 1 - RIVER'!D48,"="&amp;$D$2+1))+(COUNTIF('Round 1 - RIVER'!E48,"="&amp;$E$2+1))+(COUNTIF('Round 1 - RIVER'!F48,"="&amp;$F$2+1))+(COUNTIF('Round 1 - RIVER'!G48,"="&amp;$G$2+1))+(COUNTIF('Round 1 - RIVER'!H48,"="&amp;$H$2+1))+(COUNTIF('Round 1 - RIVER'!I48,"="&amp;$I$2+1))+(COUNTIF('Round 1 - RIVER'!J48,"="&amp;$J$2+1))+(COUNTIF('Round 1 - RIVER'!L48,"="&amp;$L$2+1))+(COUNTIF('Round 1 - RIVER'!M48,"="&amp;$M$2+1))+(COUNTIF('Round 1 - RIVER'!N48,"="&amp;$N$2+1))+(COUNTIF('Round 1 - RIVER'!O48,"="&amp;$O$2+1))+(COUNTIF('Round 1 - RIVER'!P48,"="&amp;$P$2+1))+(COUNTIF('Round 1 - RIVER'!Q48,"="&amp;$Q$2+1))+(COUNTIF('Round 1 - RIVER'!R48,"="&amp;$R$2+1))+(COUNTIF('Round 1 - RIVER'!S48,"="&amp;$S$2+1))+(COUNTIF('Round 1 - RIVER'!T48,"="&amp;$T$2+1))</f>
        <v>0</v>
      </c>
      <c r="G114" s="100">
        <f>SUM(COUNTIF('Round 1 - RIVER'!B48,"="&amp;$B$2+2))+(COUNTIF('Round 1 - RIVER'!C48,"="&amp;$C$2+2))+(COUNTIF('Round 1 - RIVER'!D48,"="&amp;$D$2+2))+(COUNTIF('Round 1 - RIVER'!E48,"="&amp;$E$2+2))+(COUNTIF('Round 1 - RIVER'!F48,"="&amp;$F$2+2))+(COUNTIF('Round 1 - RIVER'!G48,"="&amp;$G$2+2))+(COUNTIF('Round 1 - RIVER'!H48,"="&amp;$H$2+2))+(COUNTIF('Round 1 - RIVER'!I48,"="&amp;$I$2+2))+(COUNTIF('Round 1 - RIVER'!J48,"="&amp;$J$2+2))+(COUNTIF('Round 1 - RIVER'!L48,"="&amp;$L$2+2))+(COUNTIF('Round 1 - RIVER'!M48,"="&amp;$M$2+2))+(COUNTIF('Round 1 - RIVER'!N48,"="&amp;$N$2+2))+(COUNTIF('Round 1 - RIVER'!O48,"="&amp;$O$2+2))+(COUNTIF('Round 1 - RIVER'!P48,"="&amp;$P$2+2))+(COUNTIF('Round 1 - RIVER'!Q48,"="&amp;$Q$2+2))+(COUNTIF('Round 1 - RIVER'!R48,"="&amp;$R$2+2))+(COUNTIF('Round 1 - RIVER'!S48,"="&amp;$S$2+2))+(COUNTIF('Round 1 - RIVER'!T48,"="&amp;$T$2+2))</f>
        <v>0</v>
      </c>
      <c r="H114" s="100">
        <f>SUM(COUNTIF('Round 1 - RIVER'!B48,"&gt;"&amp;$B$2+2.1))+(COUNTIF('Round 1 - RIVER'!C48,"&gt;"&amp;$C$2+2.1))+(COUNTIF('Round 1 - RIVER'!D48,"&gt;"&amp;$D$2+2.1))+(COUNTIF('Round 1 - RIVER'!E48,"&gt;"&amp;$E$2+2.1))+(COUNTIF('Round 1 - RIVER'!F48,"&gt;"&amp;$F$2+2.1))+(COUNTIF('Round 1 - RIVER'!G48,"&gt;"&amp;$G$2+2.1))+(COUNTIF('Round 1 - RIVER'!H48,"&gt;"&amp;$H$2+2.1))+(COUNTIF('Round 1 - RIVER'!I48,"&gt;"&amp;$I$2+2.1))+(COUNTIF('Round 1 - RIVER'!J48,"&gt;"&amp;$J$2+2.1))+(COUNTIF('Round 1 - RIVER'!L48,"&gt;"&amp;$L$2+2.1))+(COUNTIF('Round 1 - RIVER'!M48,"&gt;"&amp;$M$2+2.1))+(COUNTIF('Round 1 - RIVER'!N48,"&gt;"&amp;$N$2+2.1))+(COUNTIF('Round 1 - RIVER'!O48,"&gt;"&amp;$O$2+2.1))+(COUNTIF('Round 1 - RIVER'!P48,"&gt;"&amp;$P$2+2.1))+(COUNTIF('Round 1 - RIVER'!Q48,"&gt;"&amp;$Q$2+2.1))+(COUNTIF('Round 1 - RIVER'!R48,"&gt;"&amp;$R$2+2.1))+(COUNTIF('Round 1 - RIVER'!S48,"&gt;"&amp;$S$2+2.1))+(COUNTIF('Round 1 - RIVER'!T48,"&gt;"&amp;$T$2+2.1))</f>
        <v>0</v>
      </c>
      <c r="J114" s="99">
        <f>SUM(COUNTIF('Round 2 - HILLS'!B48,"&lt;"&amp;$B$3-1.9))+(COUNTIF('Round 2 - HILLS'!C48,"&lt;"&amp;$C$3-1.9))+(COUNTIF('Round 2 - HILLS'!D48,"&lt;"&amp;$D$3-1.9))+(COUNTIF('Round 2 - HILLS'!E48,"&lt;"&amp;$E$3-1.9))+(COUNTIF('Round 2 - HILLS'!F48,"&lt;"&amp;$F$3-1.9))+(COUNTIF('Round 2 - HILLS'!G48,"&lt;"&amp;$G$3-1.9))+(COUNTIF('Round 2 - HILLS'!H48,"&lt;"&amp;$H$3-1.9))+(COUNTIF('Round 2 - HILLS'!I48,"&lt;"&amp;$I$3-1.9))+(COUNTIF('Round 2 - HILLS'!J48,"&lt;"&amp;$J$3-1.9))+(COUNTIF('Round 2 - HILLS'!L48,"&lt;"&amp;$L$3-1.9))+(COUNTIF('Round 2 - HILLS'!M48,"&lt;"&amp;$M$3-1.9))+(COUNTIF('Round 2 - HILLS'!N48,"&lt;"&amp;$N$3-1.9))+(COUNTIF('Round 2 - HILLS'!O48,"&lt;"&amp;$O$3-1.9))+(COUNTIF('Round 2 - HILLS'!P48,"&lt;"&amp;$P$3-1.9))+(COUNTIF('Round 2 - HILLS'!Q48,"&lt;"&amp;$Q$3-1.9))+(COUNTIF('Round 2 - HILLS'!R48,"&lt;"&amp;$R$3-1.9))+(COUNTIF('Round 2 - HILLS'!S48,"&lt;"&amp;$S$3-1.9))+(COUNTIF('Round 2 - HILLS'!T48,"&lt;"&amp;$T$3-1.9))</f>
        <v>0</v>
      </c>
      <c r="K114" s="100">
        <f>SUM(COUNTIF('Round 2 - HILLS'!B48,"="&amp;$B$3-1))+(COUNTIF('Round 2 - HILLS'!C48,"="&amp;$C$3-1))+(COUNTIF('Round 2 - HILLS'!D48,"="&amp;$D$3-1))+(COUNTIF('Round 2 - HILLS'!E48,"="&amp;$E$3-1))+(COUNTIF('Round 2 - HILLS'!F48,"="&amp;$F$3-1))+(COUNTIF('Round 2 - HILLS'!G48,"="&amp;$G$3-1))+(COUNTIF('Round 2 - HILLS'!H48,"="&amp;$H$3-1))+(COUNTIF('Round 2 - HILLS'!I48,"="&amp;$I$3-1))+(COUNTIF('Round 2 - HILLS'!J48,"="&amp;$J$3-1))+(COUNTIF('Round 2 - HILLS'!L48,"="&amp;$L$3-1))+(COUNTIF('Round 2 - HILLS'!M48,"="&amp;$M$3-1))+(COUNTIF('Round 2 - HILLS'!N48,"="&amp;$N$3-1))+(COUNTIF('Round 2 - HILLS'!O48,"="&amp;$O$3-1))+(COUNTIF('Round 2 - HILLS'!P48,"="&amp;$P$3-1))+(COUNTIF('Round 2 - HILLS'!Q48,"="&amp;$Q$3-1))+(COUNTIF('Round 2 - HILLS'!R48,"="&amp;$R$3-1))+(COUNTIF('Round 2 - HILLS'!S48,"="&amp;$S$3-1))+(COUNTIF('Round 2 - HILLS'!T48,"="&amp;$T$3-1))</f>
        <v>0</v>
      </c>
      <c r="L114" s="100">
        <f>SUM(COUNTIF('Round 2 - HILLS'!B48,"="&amp;$B$3))+(COUNTIF('Round 2 - HILLS'!C48,"="&amp;$C$3))+(COUNTIF('Round 2 - HILLS'!D48,"="&amp;$D$3))+(COUNTIF('Round 2 - HILLS'!E48,"="&amp;$E$3))+(COUNTIF('Round 2 - HILLS'!F48,"="&amp;$F$3))+(COUNTIF('Round 2 - HILLS'!G48,"="&amp;$G$3))+(COUNTIF('Round 2 - HILLS'!H48,"="&amp;$H$3))+(COUNTIF('Round 2 - HILLS'!I48,"="&amp;$I$3))+(COUNTIF('Round 2 - HILLS'!J48,"="&amp;$J$3))+(COUNTIF('Round 2 - HILLS'!L48,"="&amp;$L$3))+(COUNTIF('Round 2 - HILLS'!M48,"="&amp;$M$3))+(COUNTIF('Round 2 - HILLS'!N48,"="&amp;$N$3))+(COUNTIF('Round 2 - HILLS'!O48,"="&amp;$O$3))+(COUNTIF('Round 2 - HILLS'!P48,"="&amp;$P$3))+(COUNTIF('Round 2 - HILLS'!Q48,"="&amp;$Q$3))+(COUNTIF('Round 2 - HILLS'!R48,"="&amp;$R$3))+(COUNTIF('Round 2 - HILLS'!S48,"="&amp;$S$3))+(COUNTIF('Round 2 - HILLS'!T48,"="&amp;$T$3))</f>
        <v>0</v>
      </c>
      <c r="M114" s="100">
        <f>SUM(COUNTIF('Round 2 - HILLS'!B48,"="&amp;$B$3+1))+(COUNTIF('Round 2 - HILLS'!C48,"="&amp;$C$3+1))+(COUNTIF('Round 2 - HILLS'!D48,"="&amp;$D$3+1))+(COUNTIF('Round 2 - HILLS'!E48,"="&amp;$E$3+1))+(COUNTIF('Round 2 - HILLS'!F48,"="&amp;$F$3+1))+(COUNTIF('Round 2 - HILLS'!G48,"="&amp;$G$3+1))+(COUNTIF('Round 2 - HILLS'!H48,"="&amp;$H$3+1))+(COUNTIF('Round 2 - HILLS'!I48,"="&amp;$I$3+1))+(COUNTIF('Round 2 - HILLS'!J48,"="&amp;$J$3+1))+(COUNTIF('Round 2 - HILLS'!L48,"="&amp;$L$3+1))+(COUNTIF('Round 2 - HILLS'!M48,"="&amp;$M$3+1))+(COUNTIF('Round 2 - HILLS'!N48,"="&amp;$N$3+1))+(COUNTIF('Round 2 - HILLS'!O48,"="&amp;$O$3+1))+(COUNTIF('Round 2 - HILLS'!P48,"="&amp;$P$3+1))+(COUNTIF('Round 2 - HILLS'!Q48,"="&amp;$Q$3+1))+(COUNTIF('Round 2 - HILLS'!R48,"="&amp;$R$3+1))+(COUNTIF('Round 2 - HILLS'!S48,"="&amp;$S$3+1))+(COUNTIF('Round 2 - HILLS'!T48,"="&amp;$T$3+1))</f>
        <v>0</v>
      </c>
      <c r="N114" s="100">
        <f>SUM(COUNTIF('Round 2 - HILLS'!B48,"="&amp;$B$3+2))+(COUNTIF('Round 2 - HILLS'!C48,"="&amp;$C$3+2))+(COUNTIF('Round 2 - HILLS'!D48,"="&amp;$D$3+2))+(COUNTIF('Round 2 - HILLS'!E48,"="&amp;$E$3+2))+(COUNTIF('Round 2 - HILLS'!F48,"="&amp;$F$3+2))+(COUNTIF('Round 2 - HILLS'!G48,"="&amp;$G$3+2))+(COUNTIF('Round 2 - HILLS'!H48,"="&amp;$H$3+2))+(COUNTIF('Round 2 - HILLS'!I48,"="&amp;$I$3+2))+(COUNTIF('Round 2 - HILLS'!J48,"="&amp;$J$3+2))+(COUNTIF('Round 2 - HILLS'!L48,"="&amp;$L$3+2))+(COUNTIF('Round 2 - HILLS'!M48,"="&amp;$M$3+2))+(COUNTIF('Round 2 - HILLS'!N48,"="&amp;$N$3+2))+(COUNTIF('Round 2 - HILLS'!O48,"="&amp;$O$3+2))+(COUNTIF('Round 2 - HILLS'!P48,"="&amp;$P$3+2))+(COUNTIF('Round 2 - HILLS'!Q48,"="&amp;$Q$3+2))+(COUNTIF('Round 2 - HILLS'!R48,"="&amp;$R$3+2))+(COUNTIF('Round 2 - HILLS'!S48,"="&amp;$S$3+2))+(COUNTIF('Round 2 - HILLS'!T48,"="&amp;$T$3+2))</f>
        <v>0</v>
      </c>
      <c r="O114" s="100">
        <f>SUM(COUNTIF('Round 2 - HILLS'!B48,"&gt;"&amp;$B$3+2.1))+(COUNTIF('Round 2 - HILLS'!C48,"&gt;"&amp;$C$3+2.1))+(COUNTIF('Round 2 - HILLS'!D48,"&gt;"&amp;$D$3+2.1))+(COUNTIF('Round 2 - HILLS'!E48,"&gt;"&amp;$E$3+2.1))+(COUNTIF('Round 2 - HILLS'!F48,"&gt;"&amp;$F$3+2.1))+(COUNTIF('Round 2 - HILLS'!G48,"&gt;"&amp;$G$3+2.1))+(COUNTIF('Round 2 - HILLS'!H48,"&gt;"&amp;$H$3+2.1))+(COUNTIF('Round 2 - HILLS'!I48,"&gt;"&amp;$I$3+2.1))+(COUNTIF('Round 2 - HILLS'!J48,"&gt;"&amp;$J$3+2.1))+(COUNTIF('Round 2 - HILLS'!L48,"&gt;"&amp;$L$3+2.1))+(COUNTIF('Round 2 - HILLS'!M48,"&gt;"&amp;$M$3+2.1))+(COUNTIF('Round 2 - HILLS'!N48,"&gt;"&amp;$N$3+2.1))+(COUNTIF('Round 2 - HILLS'!O48,"&gt;"&amp;$O$3+2.1))+(COUNTIF('Round 2 - HILLS'!P48,"&gt;"&amp;$P$3+2.1))+(COUNTIF('Round 2 - HILLS'!Q48,"&gt;"&amp;$Q$3+2.1))+(COUNTIF('Round 2 - HILLS'!R48,"&gt;"&amp;$R$3+2.1))+(COUNTIF('Round 2 - HILLS'!S48,"&gt;"&amp;$S$3+2.1))+(COUNTIF('Round 2 - HILLS'!T48,"&gt;"&amp;$T$3+2.1))</f>
        <v>0</v>
      </c>
      <c r="Q114" s="94"/>
      <c r="R114" s="94"/>
      <c r="S114" s="94"/>
      <c r="T114" s="94"/>
      <c r="U114" s="94"/>
      <c r="V114" s="94"/>
      <c r="X114" s="99">
        <f t="shared" ref="X114:X117" si="95">SUM(C114,J114,Q114)</f>
        <v>0</v>
      </c>
      <c r="Y114" s="100">
        <f t="shared" si="94"/>
        <v>0</v>
      </c>
      <c r="Z114" s="100">
        <f t="shared" si="94"/>
        <v>0</v>
      </c>
      <c r="AA114" s="100">
        <f t="shared" si="94"/>
        <v>0</v>
      </c>
      <c r="AB114" s="100">
        <f t="shared" si="94"/>
        <v>0</v>
      </c>
      <c r="AC114" s="100">
        <f t="shared" si="94"/>
        <v>0</v>
      </c>
    </row>
    <row r="115" spans="1:29" x14ac:dyDescent="0.2">
      <c r="A115" s="35" t="str">
        <f>'Players by Team'!S28</f>
        <v>Khloe Jones</v>
      </c>
      <c r="B115" s="95"/>
      <c r="C115" s="92">
        <f>SUM(COUNTIF('Round 1 - RIVER'!B49,"&lt;"&amp;$B$2-1.9))+(COUNTIF('Round 1 - RIVER'!C49,"&lt;"&amp;$C$2-1.9))+(COUNTIF('Round 1 - RIVER'!D49,"&lt;"&amp;$D$2-1.9))+(COUNTIF('Round 1 - RIVER'!E49,"&lt;"&amp;$E$2-1.9))+(COUNTIF('Round 1 - RIVER'!F49,"&lt;"&amp;$F$2-1.9))+(COUNTIF('Round 1 - RIVER'!G49,"&lt;"&amp;$G$2-1.9))+(COUNTIF('Round 1 - RIVER'!H49,"&lt;"&amp;$H$2-1.9))+(COUNTIF('Round 1 - RIVER'!I49,"&lt;"&amp;$I$2-1.9))+(COUNTIF('Round 1 - RIVER'!J49,"&lt;"&amp;$J$2-1.9))+(COUNTIF('Round 1 - RIVER'!L49,"&lt;"&amp;$L$2-1.9))+(COUNTIF('Round 1 - RIVER'!M49,"&lt;"&amp;$M$2-1.9))+(COUNTIF('Round 1 - RIVER'!N49,"&lt;"&amp;$N$2-1.9))+(COUNTIF('Round 1 - RIVER'!O49,"&lt;"&amp;$O$2-1.9))+(COUNTIF('Round 1 - RIVER'!P49,"&lt;"&amp;$P$2-1.9))+(COUNTIF('Round 1 - RIVER'!Q49,"&lt;"&amp;$Q$2-1.9))+(COUNTIF('Round 1 - RIVER'!R49,"&lt;"&amp;$R$2-1.9))+(COUNTIF('Round 1 - RIVER'!S49,"&lt;"&amp;$S$2-1.9))+(COUNTIF('Round 1 - RIVER'!T49,"&lt;"&amp;$T$2-1.9))</f>
        <v>0</v>
      </c>
      <c r="D115" s="93">
        <f>SUM(COUNTIF('Round 1 - RIVER'!B49,"="&amp;$B$2-1))+(COUNTIF('Round 1 - RIVER'!C49,"="&amp;$C$2-1))+(COUNTIF('Round 1 - RIVER'!D49,"="&amp;$D$2-1))+(COUNTIF('Round 1 - RIVER'!E49,"="&amp;$E$2-1))+(COUNTIF('Round 1 - RIVER'!F49,"="&amp;$F$2-1))+(COUNTIF('Round 1 - RIVER'!G49,"="&amp;$G$2-1))+(COUNTIF('Round 1 - RIVER'!H49,"="&amp;$H$2-1))+(COUNTIF('Round 1 - RIVER'!I49,"="&amp;$I$2-1))+(COUNTIF('Round 1 - RIVER'!J49,"="&amp;$J$2-1))+(COUNTIF('Round 1 - RIVER'!L49,"="&amp;$L$2-1))+(COUNTIF('Round 1 - RIVER'!M49,"="&amp;$M$2-1))+(COUNTIF('Round 1 - RIVER'!N49,"="&amp;$N$2-1))+(COUNTIF('Round 1 - RIVER'!O49,"="&amp;$O$2-1))+(COUNTIF('Round 1 - RIVER'!P49,"="&amp;$P$2-1))+(COUNTIF('Round 1 - RIVER'!Q49,"="&amp;$Q$2-1))+(COUNTIF('Round 1 - RIVER'!R49,"="&amp;$R$2-1))+(COUNTIF('Round 1 - RIVER'!S49,"="&amp;$S$2-1))+(COUNTIF('Round 1 - RIVER'!T49,"="&amp;$T$2-1))</f>
        <v>0</v>
      </c>
      <c r="E115" s="93">
        <f>SUM(COUNTIF('Round 1 - RIVER'!B49,"="&amp;$B$3))+(COUNTIF('Round 1 - RIVER'!C49,"="&amp;$C$3))+(COUNTIF('Round 1 - RIVER'!D49,"="&amp;$D$3))+(COUNTIF('Round 1 - RIVER'!E49,"="&amp;$E$3))+(COUNTIF('Round 1 - RIVER'!F49,"="&amp;$F$3))+(COUNTIF('Round 1 - RIVER'!G49,"="&amp;$G$3))+(COUNTIF('Round 1 - RIVER'!H49,"="&amp;$H$3))+(COUNTIF('Round 1 - RIVER'!I49,"="&amp;$I$3))+(COUNTIF('Round 1 - RIVER'!J49,"="&amp;$J$3))+(COUNTIF('Round 1 - RIVER'!L49,"="&amp;$L$3))+(COUNTIF('Round 1 - RIVER'!M49,"="&amp;$M$3))+(COUNTIF('Round 1 - RIVER'!N49,"="&amp;$N$3))+(COUNTIF('Round 1 - RIVER'!O49,"="&amp;$O$3))+(COUNTIF('Round 1 - RIVER'!P49,"="&amp;$P$3))+(COUNTIF('Round 1 - RIVER'!Q49,"="&amp;$Q$3))+(COUNTIF('Round 1 - RIVER'!R49,"="&amp;$R$3))+(COUNTIF('Round 1 - RIVER'!S49,"="&amp;$S$3))+(COUNTIF('Round 1 - RIVER'!T49,"="&amp;$T$3))</f>
        <v>0</v>
      </c>
      <c r="F115" s="93">
        <f>SUM(COUNTIF('Round 1 - RIVER'!B49,"="&amp;$B$2+1))+(COUNTIF('Round 1 - RIVER'!C49,"="&amp;$C$2+1))+(COUNTIF('Round 1 - RIVER'!D49,"="&amp;$D$2+1))+(COUNTIF('Round 1 - RIVER'!E49,"="&amp;$E$2+1))+(COUNTIF('Round 1 - RIVER'!F49,"="&amp;$F$2+1))+(COUNTIF('Round 1 - RIVER'!G49,"="&amp;$G$2+1))+(COUNTIF('Round 1 - RIVER'!H49,"="&amp;$H$2+1))+(COUNTIF('Round 1 - RIVER'!I49,"="&amp;$I$2+1))+(COUNTIF('Round 1 - RIVER'!J49,"="&amp;$J$2+1))+(COUNTIF('Round 1 - RIVER'!L49,"="&amp;$L$2+1))+(COUNTIF('Round 1 - RIVER'!M49,"="&amp;$M$2+1))+(COUNTIF('Round 1 - RIVER'!N49,"="&amp;$N$2+1))+(COUNTIF('Round 1 - RIVER'!O49,"="&amp;$O$2+1))+(COUNTIF('Round 1 - RIVER'!P49,"="&amp;$P$2+1))+(COUNTIF('Round 1 - RIVER'!Q49,"="&amp;$Q$2+1))+(COUNTIF('Round 1 - RIVER'!R49,"="&amp;$R$2+1))+(COUNTIF('Round 1 - RIVER'!S49,"="&amp;$S$2+1))+(COUNTIF('Round 1 - RIVER'!T49,"="&amp;$T$2+1))</f>
        <v>0</v>
      </c>
      <c r="G115" s="93">
        <f>SUM(COUNTIF('Round 1 - RIVER'!B49,"="&amp;$B$2+2))+(COUNTIF('Round 1 - RIVER'!C49,"="&amp;$C$2+2))+(COUNTIF('Round 1 - RIVER'!D49,"="&amp;$D$2+2))+(COUNTIF('Round 1 - RIVER'!E49,"="&amp;$E$2+2))+(COUNTIF('Round 1 - RIVER'!F49,"="&amp;$F$2+2))+(COUNTIF('Round 1 - RIVER'!G49,"="&amp;$G$2+2))+(COUNTIF('Round 1 - RIVER'!H49,"="&amp;$H$2+2))+(COUNTIF('Round 1 - RIVER'!I49,"="&amp;$I$2+2))+(COUNTIF('Round 1 - RIVER'!J49,"="&amp;$J$2+2))+(COUNTIF('Round 1 - RIVER'!L49,"="&amp;$L$2+2))+(COUNTIF('Round 1 - RIVER'!M49,"="&amp;$M$2+2))+(COUNTIF('Round 1 - RIVER'!N49,"="&amp;$N$2+2))+(COUNTIF('Round 1 - RIVER'!O49,"="&amp;$O$2+2))+(COUNTIF('Round 1 - RIVER'!P49,"="&amp;$P$2+2))+(COUNTIF('Round 1 - RIVER'!Q49,"="&amp;$Q$2+2))+(COUNTIF('Round 1 - RIVER'!R49,"="&amp;$R$2+2))+(COUNTIF('Round 1 - RIVER'!S49,"="&amp;$S$2+2))+(COUNTIF('Round 1 - RIVER'!T49,"="&amp;$T$2+2))</f>
        <v>0</v>
      </c>
      <c r="H115" s="93">
        <f>SUM(COUNTIF('Round 1 - RIVER'!B49,"&gt;"&amp;$B$2+2.1))+(COUNTIF('Round 1 - RIVER'!C49,"&gt;"&amp;$C$2+2.1))+(COUNTIF('Round 1 - RIVER'!D49,"&gt;"&amp;$D$2+2.1))+(COUNTIF('Round 1 - RIVER'!E49,"&gt;"&amp;$E$2+2.1))+(COUNTIF('Round 1 - RIVER'!F49,"&gt;"&amp;$F$2+2.1))+(COUNTIF('Round 1 - RIVER'!G49,"&gt;"&amp;$G$2+2.1))+(COUNTIF('Round 1 - RIVER'!H49,"&gt;"&amp;$H$2+2.1))+(COUNTIF('Round 1 - RIVER'!I49,"&gt;"&amp;$I$2+2.1))+(COUNTIF('Round 1 - RIVER'!J49,"&gt;"&amp;$J$2+2.1))+(COUNTIF('Round 1 - RIVER'!L49,"&gt;"&amp;$L$2+2.1))+(COUNTIF('Round 1 - RIVER'!M49,"&gt;"&amp;$M$2+2.1))+(COUNTIF('Round 1 - RIVER'!N49,"&gt;"&amp;$N$2+2.1))+(COUNTIF('Round 1 - RIVER'!O49,"&gt;"&amp;$O$2+2.1))+(COUNTIF('Round 1 - RIVER'!P49,"&gt;"&amp;$P$2+2.1))+(COUNTIF('Round 1 - RIVER'!Q49,"&gt;"&amp;$Q$2+2.1))+(COUNTIF('Round 1 - RIVER'!R49,"&gt;"&amp;$R$2+2.1))+(COUNTIF('Round 1 - RIVER'!S49,"&gt;"&amp;$S$2+2.1))+(COUNTIF('Round 1 - RIVER'!T49,"&gt;"&amp;$T$2+2.1))</f>
        <v>0</v>
      </c>
      <c r="J115" s="92">
        <f>SUM(COUNTIF('Round 2 - HILLS'!B49,"&lt;"&amp;$B$3-1.9))+(COUNTIF('Round 2 - HILLS'!C49,"&lt;"&amp;$C$3-1.9))+(COUNTIF('Round 2 - HILLS'!D49,"&lt;"&amp;$D$3-1.9))+(COUNTIF('Round 2 - HILLS'!E49,"&lt;"&amp;$E$3-1.9))+(COUNTIF('Round 2 - HILLS'!F49,"&lt;"&amp;$F$3-1.9))+(COUNTIF('Round 2 - HILLS'!G49,"&lt;"&amp;$G$3-1.9))+(COUNTIF('Round 2 - HILLS'!H49,"&lt;"&amp;$H$3-1.9))+(COUNTIF('Round 2 - HILLS'!I49,"&lt;"&amp;$I$3-1.9))+(COUNTIF('Round 2 - HILLS'!J49,"&lt;"&amp;$J$3-1.9))+(COUNTIF('Round 2 - HILLS'!L49,"&lt;"&amp;$L$3-1.9))+(COUNTIF('Round 2 - HILLS'!M49,"&lt;"&amp;$M$3-1.9))+(COUNTIF('Round 2 - HILLS'!N49,"&lt;"&amp;$N$3-1.9))+(COUNTIF('Round 2 - HILLS'!O49,"&lt;"&amp;$O$3-1.9))+(COUNTIF('Round 2 - HILLS'!P49,"&lt;"&amp;$P$3-1.9))+(COUNTIF('Round 2 - HILLS'!Q49,"&lt;"&amp;$Q$3-1.9))+(COUNTIF('Round 2 - HILLS'!R49,"&lt;"&amp;$R$3-1.9))+(COUNTIF('Round 2 - HILLS'!S49,"&lt;"&amp;$S$3-1.9))+(COUNTIF('Round 2 - HILLS'!T49,"&lt;"&amp;$T$3-1.9))</f>
        <v>0</v>
      </c>
      <c r="K115" s="93">
        <f>SUM(COUNTIF('Round 2 - HILLS'!B49,"="&amp;$B$3-1))+(COUNTIF('Round 2 - HILLS'!C49,"="&amp;$C$3-1))+(COUNTIF('Round 2 - HILLS'!D49,"="&amp;$D$3-1))+(COUNTIF('Round 2 - HILLS'!E49,"="&amp;$E$3-1))+(COUNTIF('Round 2 - HILLS'!F49,"="&amp;$F$3-1))+(COUNTIF('Round 2 - HILLS'!G49,"="&amp;$G$3-1))+(COUNTIF('Round 2 - HILLS'!H49,"="&amp;$H$3-1))+(COUNTIF('Round 2 - HILLS'!I49,"="&amp;$I$3-1))+(COUNTIF('Round 2 - HILLS'!J49,"="&amp;$J$3-1))+(COUNTIF('Round 2 - HILLS'!L49,"="&amp;$L$3-1))+(COUNTIF('Round 2 - HILLS'!M49,"="&amp;$M$3-1))+(COUNTIF('Round 2 - HILLS'!N49,"="&amp;$N$3-1))+(COUNTIF('Round 2 - HILLS'!O49,"="&amp;$O$3-1))+(COUNTIF('Round 2 - HILLS'!P49,"="&amp;$P$3-1))+(COUNTIF('Round 2 - HILLS'!Q49,"="&amp;$Q$3-1))+(COUNTIF('Round 2 - HILLS'!R49,"="&amp;$R$3-1))+(COUNTIF('Round 2 - HILLS'!S49,"="&amp;$S$3-1))+(COUNTIF('Round 2 - HILLS'!T49,"="&amp;$T$3-1))</f>
        <v>0</v>
      </c>
      <c r="L115" s="93">
        <f>SUM(COUNTIF('Round 2 - HILLS'!B49,"="&amp;$B$3))+(COUNTIF('Round 2 - HILLS'!C49,"="&amp;$C$3))+(COUNTIF('Round 2 - HILLS'!D49,"="&amp;$D$3))+(COUNTIF('Round 2 - HILLS'!E49,"="&amp;$E$3))+(COUNTIF('Round 2 - HILLS'!F49,"="&amp;$F$3))+(COUNTIF('Round 2 - HILLS'!G49,"="&amp;$G$3))+(COUNTIF('Round 2 - HILLS'!H49,"="&amp;$H$3))+(COUNTIF('Round 2 - HILLS'!I49,"="&amp;$I$3))+(COUNTIF('Round 2 - HILLS'!J49,"="&amp;$J$3))+(COUNTIF('Round 2 - HILLS'!L49,"="&amp;$L$3))+(COUNTIF('Round 2 - HILLS'!M49,"="&amp;$M$3))+(COUNTIF('Round 2 - HILLS'!N49,"="&amp;$N$3))+(COUNTIF('Round 2 - HILLS'!O49,"="&amp;$O$3))+(COUNTIF('Round 2 - HILLS'!P49,"="&amp;$P$3))+(COUNTIF('Round 2 - HILLS'!Q49,"="&amp;$Q$3))+(COUNTIF('Round 2 - HILLS'!R49,"="&amp;$R$3))+(COUNTIF('Round 2 - HILLS'!S49,"="&amp;$S$3))+(COUNTIF('Round 2 - HILLS'!T49,"="&amp;$T$3))</f>
        <v>0</v>
      </c>
      <c r="M115" s="93">
        <f>SUM(COUNTIF('Round 2 - HILLS'!B49,"="&amp;$B$3+1))+(COUNTIF('Round 2 - HILLS'!C49,"="&amp;$C$3+1))+(COUNTIF('Round 2 - HILLS'!D49,"="&amp;$D$3+1))+(COUNTIF('Round 2 - HILLS'!E49,"="&amp;$E$3+1))+(COUNTIF('Round 2 - HILLS'!F49,"="&amp;$F$3+1))+(COUNTIF('Round 2 - HILLS'!G49,"="&amp;$G$3+1))+(COUNTIF('Round 2 - HILLS'!H49,"="&amp;$H$3+1))+(COUNTIF('Round 2 - HILLS'!I49,"="&amp;$I$3+1))+(COUNTIF('Round 2 - HILLS'!J49,"="&amp;$J$3+1))+(COUNTIF('Round 2 - HILLS'!L49,"="&amp;$L$3+1))+(COUNTIF('Round 2 - HILLS'!M49,"="&amp;$M$3+1))+(COUNTIF('Round 2 - HILLS'!N49,"="&amp;$N$3+1))+(COUNTIF('Round 2 - HILLS'!O49,"="&amp;$O$3+1))+(COUNTIF('Round 2 - HILLS'!P49,"="&amp;$P$3+1))+(COUNTIF('Round 2 - HILLS'!Q49,"="&amp;$Q$3+1))+(COUNTIF('Round 2 - HILLS'!R49,"="&amp;$R$3+1))+(COUNTIF('Round 2 - HILLS'!S49,"="&amp;$S$3+1))+(COUNTIF('Round 2 - HILLS'!T49,"="&amp;$T$3+1))</f>
        <v>0</v>
      </c>
      <c r="N115" s="93">
        <f>SUM(COUNTIF('Round 2 - HILLS'!B49,"="&amp;$B$3+2))+(COUNTIF('Round 2 - HILLS'!C49,"="&amp;$C$3+2))+(COUNTIF('Round 2 - HILLS'!D49,"="&amp;$D$3+2))+(COUNTIF('Round 2 - HILLS'!E49,"="&amp;$E$3+2))+(COUNTIF('Round 2 - HILLS'!F49,"="&amp;$F$3+2))+(COUNTIF('Round 2 - HILLS'!G49,"="&amp;$G$3+2))+(COUNTIF('Round 2 - HILLS'!H49,"="&amp;$H$3+2))+(COUNTIF('Round 2 - HILLS'!I49,"="&amp;$I$3+2))+(COUNTIF('Round 2 - HILLS'!J49,"="&amp;$J$3+2))+(COUNTIF('Round 2 - HILLS'!L49,"="&amp;$L$3+2))+(COUNTIF('Round 2 - HILLS'!M49,"="&amp;$M$3+2))+(COUNTIF('Round 2 - HILLS'!N49,"="&amp;$N$3+2))+(COUNTIF('Round 2 - HILLS'!O49,"="&amp;$O$3+2))+(COUNTIF('Round 2 - HILLS'!P49,"="&amp;$P$3+2))+(COUNTIF('Round 2 - HILLS'!Q49,"="&amp;$Q$3+2))+(COUNTIF('Round 2 - HILLS'!R49,"="&amp;$R$3+2))+(COUNTIF('Round 2 - HILLS'!S49,"="&amp;$S$3+2))+(COUNTIF('Round 2 - HILLS'!T49,"="&amp;$T$3+2))</f>
        <v>0</v>
      </c>
      <c r="O115" s="93">
        <f>SUM(COUNTIF('Round 2 - HILLS'!B49,"&gt;"&amp;$B$3+2.1))+(COUNTIF('Round 2 - HILLS'!C49,"&gt;"&amp;$C$3+2.1))+(COUNTIF('Round 2 - HILLS'!D49,"&gt;"&amp;$D$3+2.1))+(COUNTIF('Round 2 - HILLS'!E49,"&gt;"&amp;$E$3+2.1))+(COUNTIF('Round 2 - HILLS'!F49,"&gt;"&amp;$F$3+2.1))+(COUNTIF('Round 2 - HILLS'!G49,"&gt;"&amp;$G$3+2.1))+(COUNTIF('Round 2 - HILLS'!H49,"&gt;"&amp;$H$3+2.1))+(COUNTIF('Round 2 - HILLS'!I49,"&gt;"&amp;$I$3+2.1))+(COUNTIF('Round 2 - HILLS'!J49,"&gt;"&amp;$J$3+2.1))+(COUNTIF('Round 2 - HILLS'!L49,"&gt;"&amp;$L$3+2.1))+(COUNTIF('Round 2 - HILLS'!M49,"&gt;"&amp;$M$3+2.1))+(COUNTIF('Round 2 - HILLS'!N49,"&gt;"&amp;$N$3+2.1))+(COUNTIF('Round 2 - HILLS'!O49,"&gt;"&amp;$O$3+2.1))+(COUNTIF('Round 2 - HILLS'!P49,"&gt;"&amp;$P$3+2.1))+(COUNTIF('Round 2 - HILLS'!Q49,"&gt;"&amp;$Q$3+2.1))+(COUNTIF('Round 2 - HILLS'!R49,"&gt;"&amp;$R$3+2.1))+(COUNTIF('Round 2 - HILLS'!S49,"&gt;"&amp;$S$3+2.1))+(COUNTIF('Round 2 - HILLS'!T49,"&gt;"&amp;$T$3+2.1))</f>
        <v>0</v>
      </c>
      <c r="Q115" s="92"/>
      <c r="R115" s="93"/>
      <c r="S115" s="93"/>
      <c r="T115" s="93"/>
      <c r="U115" s="93"/>
      <c r="V115" s="93"/>
      <c r="X115" s="92">
        <f t="shared" si="95"/>
        <v>0</v>
      </c>
      <c r="Y115" s="93">
        <f t="shared" si="94"/>
        <v>0</v>
      </c>
      <c r="Z115" s="93">
        <f t="shared" si="94"/>
        <v>0</v>
      </c>
      <c r="AA115" s="93">
        <f t="shared" si="94"/>
        <v>0</v>
      </c>
      <c r="AB115" s="93">
        <f t="shared" si="94"/>
        <v>0</v>
      </c>
      <c r="AC115" s="93">
        <f t="shared" si="94"/>
        <v>0</v>
      </c>
    </row>
    <row r="116" spans="1:29" x14ac:dyDescent="0.2">
      <c r="A116" s="35" t="str">
        <f>'Players by Team'!S29</f>
        <v>Kate Hartnett</v>
      </c>
      <c r="B116" s="95"/>
      <c r="C116" s="99">
        <f>SUM(COUNTIF('Round 1 - RIVER'!B50,"&lt;"&amp;$B$2-1.9))+(COUNTIF('Round 1 - RIVER'!C50,"&lt;"&amp;$C$2-1.9))+(COUNTIF('Round 1 - RIVER'!D50,"&lt;"&amp;$D$2-1.9))+(COUNTIF('Round 1 - RIVER'!E50,"&lt;"&amp;$E$2-1.9))+(COUNTIF('Round 1 - RIVER'!F50,"&lt;"&amp;$F$2-1.9))+(COUNTIF('Round 1 - RIVER'!G50,"&lt;"&amp;$G$2-1.9))+(COUNTIF('Round 1 - RIVER'!H50,"&lt;"&amp;$H$2-1.9))+(COUNTIF('Round 1 - RIVER'!I50,"&lt;"&amp;$I$2-1.9))+(COUNTIF('Round 1 - RIVER'!J50,"&lt;"&amp;$J$2-1.9))+(COUNTIF('Round 1 - RIVER'!L50,"&lt;"&amp;$L$2-1.9))+(COUNTIF('Round 1 - RIVER'!M50,"&lt;"&amp;$M$2-1.9))+(COUNTIF('Round 1 - RIVER'!N50,"&lt;"&amp;$N$2-1.9))+(COUNTIF('Round 1 - RIVER'!O50,"&lt;"&amp;$O$2-1.9))+(COUNTIF('Round 1 - RIVER'!P50,"&lt;"&amp;$P$2-1.9))+(COUNTIF('Round 1 - RIVER'!Q50,"&lt;"&amp;$Q$2-1.9))+(COUNTIF('Round 1 - RIVER'!R50,"&lt;"&amp;$R$2-1.9))+(COUNTIF('Round 1 - RIVER'!S50,"&lt;"&amp;$S$2-1.9))+(COUNTIF('Round 1 - RIVER'!T50,"&lt;"&amp;$T$2-1.9))</f>
        <v>0</v>
      </c>
      <c r="D116" s="100">
        <f>SUM(COUNTIF('Round 1 - RIVER'!B50,"="&amp;$B$2-1))+(COUNTIF('Round 1 - RIVER'!C50,"="&amp;$C$2-1))+(COUNTIF('Round 1 - RIVER'!D50,"="&amp;$D$2-1))+(COUNTIF('Round 1 - RIVER'!E50,"="&amp;$E$2-1))+(COUNTIF('Round 1 - RIVER'!F50,"="&amp;$F$2-1))+(COUNTIF('Round 1 - RIVER'!G50,"="&amp;$G$2-1))+(COUNTIF('Round 1 - RIVER'!H50,"="&amp;$H$2-1))+(COUNTIF('Round 1 - RIVER'!I50,"="&amp;$I$2-1))+(COUNTIF('Round 1 - RIVER'!J50,"="&amp;$J$2-1))+(COUNTIF('Round 1 - RIVER'!L50,"="&amp;$L$2-1))+(COUNTIF('Round 1 - RIVER'!M50,"="&amp;$M$2-1))+(COUNTIF('Round 1 - RIVER'!N50,"="&amp;$N$2-1))+(COUNTIF('Round 1 - RIVER'!O50,"="&amp;$O$2-1))+(COUNTIF('Round 1 - RIVER'!P50,"="&amp;$P$2-1))+(COUNTIF('Round 1 - RIVER'!Q50,"="&amp;$Q$2-1))+(COUNTIF('Round 1 - RIVER'!R50,"="&amp;$R$2-1))+(COUNTIF('Round 1 - RIVER'!S50,"="&amp;$S$2-1))+(COUNTIF('Round 1 - RIVER'!T50,"="&amp;$T$2-1))</f>
        <v>0</v>
      </c>
      <c r="E116" s="100">
        <f>SUM(COUNTIF('Round 1 - RIVER'!B50,"="&amp;$B$3))+(COUNTIF('Round 1 - RIVER'!C50,"="&amp;$C$3))+(COUNTIF('Round 1 - RIVER'!D50,"="&amp;$D$3))+(COUNTIF('Round 1 - RIVER'!E50,"="&amp;$E$3))+(COUNTIF('Round 1 - RIVER'!F50,"="&amp;$F$3))+(COUNTIF('Round 1 - RIVER'!G50,"="&amp;$G$3))+(COUNTIF('Round 1 - RIVER'!H50,"="&amp;$H$3))+(COUNTIF('Round 1 - RIVER'!I50,"="&amp;$I$3))+(COUNTIF('Round 1 - RIVER'!J50,"="&amp;$J$3))+(COUNTIF('Round 1 - RIVER'!L50,"="&amp;$L$3))+(COUNTIF('Round 1 - RIVER'!M50,"="&amp;$M$3))+(COUNTIF('Round 1 - RIVER'!N50,"="&amp;$N$3))+(COUNTIF('Round 1 - RIVER'!O50,"="&amp;$O$3))+(COUNTIF('Round 1 - RIVER'!P50,"="&amp;$P$3))+(COUNTIF('Round 1 - RIVER'!Q50,"="&amp;$Q$3))+(COUNTIF('Round 1 - RIVER'!R50,"="&amp;$R$3))+(COUNTIF('Round 1 - RIVER'!S50,"="&amp;$S$3))+(COUNTIF('Round 1 - RIVER'!T50,"="&amp;$T$3))</f>
        <v>0</v>
      </c>
      <c r="F116" s="100">
        <f>SUM(COUNTIF('Round 1 - RIVER'!B50,"="&amp;$B$2+1))+(COUNTIF('Round 1 - RIVER'!C50,"="&amp;$C$2+1))+(COUNTIF('Round 1 - RIVER'!D50,"="&amp;$D$2+1))+(COUNTIF('Round 1 - RIVER'!E50,"="&amp;$E$2+1))+(COUNTIF('Round 1 - RIVER'!F50,"="&amp;$F$2+1))+(COUNTIF('Round 1 - RIVER'!G50,"="&amp;$G$2+1))+(COUNTIF('Round 1 - RIVER'!H50,"="&amp;$H$2+1))+(COUNTIF('Round 1 - RIVER'!I50,"="&amp;$I$2+1))+(COUNTIF('Round 1 - RIVER'!J50,"="&amp;$J$2+1))+(COUNTIF('Round 1 - RIVER'!L50,"="&amp;$L$2+1))+(COUNTIF('Round 1 - RIVER'!M50,"="&amp;$M$2+1))+(COUNTIF('Round 1 - RIVER'!N50,"="&amp;$N$2+1))+(COUNTIF('Round 1 - RIVER'!O50,"="&amp;$O$2+1))+(COUNTIF('Round 1 - RIVER'!P50,"="&amp;$P$2+1))+(COUNTIF('Round 1 - RIVER'!Q50,"="&amp;$Q$2+1))+(COUNTIF('Round 1 - RIVER'!R50,"="&amp;$R$2+1))+(COUNTIF('Round 1 - RIVER'!S50,"="&amp;$S$2+1))+(COUNTIF('Round 1 - RIVER'!T50,"="&amp;$T$2+1))</f>
        <v>0</v>
      </c>
      <c r="G116" s="100">
        <f>SUM(COUNTIF('Round 1 - RIVER'!B50,"="&amp;$B$2+2))+(COUNTIF('Round 1 - RIVER'!C50,"="&amp;$C$2+2))+(COUNTIF('Round 1 - RIVER'!D50,"="&amp;$D$2+2))+(COUNTIF('Round 1 - RIVER'!E50,"="&amp;$E$2+2))+(COUNTIF('Round 1 - RIVER'!F50,"="&amp;$F$2+2))+(COUNTIF('Round 1 - RIVER'!G50,"="&amp;$G$2+2))+(COUNTIF('Round 1 - RIVER'!H50,"="&amp;$H$2+2))+(COUNTIF('Round 1 - RIVER'!I50,"="&amp;$I$2+2))+(COUNTIF('Round 1 - RIVER'!J50,"="&amp;$J$2+2))+(COUNTIF('Round 1 - RIVER'!L50,"="&amp;$L$2+2))+(COUNTIF('Round 1 - RIVER'!M50,"="&amp;$M$2+2))+(COUNTIF('Round 1 - RIVER'!N50,"="&amp;$N$2+2))+(COUNTIF('Round 1 - RIVER'!O50,"="&amp;$O$2+2))+(COUNTIF('Round 1 - RIVER'!P50,"="&amp;$P$2+2))+(COUNTIF('Round 1 - RIVER'!Q50,"="&amp;$Q$2+2))+(COUNTIF('Round 1 - RIVER'!R50,"="&amp;$R$2+2))+(COUNTIF('Round 1 - RIVER'!S50,"="&amp;$S$2+2))+(COUNTIF('Round 1 - RIVER'!T50,"="&amp;$T$2+2))</f>
        <v>0</v>
      </c>
      <c r="H116" s="100">
        <f>SUM(COUNTIF('Round 1 - RIVER'!B50,"&gt;"&amp;$B$2+2.1))+(COUNTIF('Round 1 - RIVER'!C50,"&gt;"&amp;$C$2+2.1))+(COUNTIF('Round 1 - RIVER'!D50,"&gt;"&amp;$D$2+2.1))+(COUNTIF('Round 1 - RIVER'!E50,"&gt;"&amp;$E$2+2.1))+(COUNTIF('Round 1 - RIVER'!F50,"&gt;"&amp;$F$2+2.1))+(COUNTIF('Round 1 - RIVER'!G50,"&gt;"&amp;$G$2+2.1))+(COUNTIF('Round 1 - RIVER'!H50,"&gt;"&amp;$H$2+2.1))+(COUNTIF('Round 1 - RIVER'!I50,"&gt;"&amp;$I$2+2.1))+(COUNTIF('Round 1 - RIVER'!J50,"&gt;"&amp;$J$2+2.1))+(COUNTIF('Round 1 - RIVER'!L50,"&gt;"&amp;$L$2+2.1))+(COUNTIF('Round 1 - RIVER'!M50,"&gt;"&amp;$M$2+2.1))+(COUNTIF('Round 1 - RIVER'!N50,"&gt;"&amp;$N$2+2.1))+(COUNTIF('Round 1 - RIVER'!O50,"&gt;"&amp;$O$2+2.1))+(COUNTIF('Round 1 - RIVER'!P50,"&gt;"&amp;$P$2+2.1))+(COUNTIF('Round 1 - RIVER'!Q50,"&gt;"&amp;$Q$2+2.1))+(COUNTIF('Round 1 - RIVER'!R50,"&gt;"&amp;$R$2+2.1))+(COUNTIF('Round 1 - RIVER'!S50,"&gt;"&amp;$S$2+2.1))+(COUNTIF('Round 1 - RIVER'!T50,"&gt;"&amp;$T$2+2.1))</f>
        <v>0</v>
      </c>
      <c r="J116" s="99">
        <f>SUM(COUNTIF('Round 2 - HILLS'!B50,"&lt;"&amp;$B$3-1.9))+(COUNTIF('Round 2 - HILLS'!C50,"&lt;"&amp;$C$3-1.9))+(COUNTIF('Round 2 - HILLS'!D50,"&lt;"&amp;$D$3-1.9))+(COUNTIF('Round 2 - HILLS'!E50,"&lt;"&amp;$E$3-1.9))+(COUNTIF('Round 2 - HILLS'!F50,"&lt;"&amp;$F$3-1.9))+(COUNTIF('Round 2 - HILLS'!G50,"&lt;"&amp;$G$3-1.9))+(COUNTIF('Round 2 - HILLS'!H50,"&lt;"&amp;$H$3-1.9))+(COUNTIF('Round 2 - HILLS'!I50,"&lt;"&amp;$I$3-1.9))+(COUNTIF('Round 2 - HILLS'!J50,"&lt;"&amp;$J$3-1.9))+(COUNTIF('Round 2 - HILLS'!L50,"&lt;"&amp;$L$3-1.9))+(COUNTIF('Round 2 - HILLS'!M50,"&lt;"&amp;$M$3-1.9))+(COUNTIF('Round 2 - HILLS'!N50,"&lt;"&amp;$N$3-1.9))+(COUNTIF('Round 2 - HILLS'!O50,"&lt;"&amp;$O$3-1.9))+(COUNTIF('Round 2 - HILLS'!P50,"&lt;"&amp;$P$3-1.9))+(COUNTIF('Round 2 - HILLS'!Q50,"&lt;"&amp;$Q$3-1.9))+(COUNTIF('Round 2 - HILLS'!R50,"&lt;"&amp;$R$3-1.9))+(COUNTIF('Round 2 - HILLS'!S50,"&lt;"&amp;$S$3-1.9))+(COUNTIF('Round 2 - HILLS'!T50,"&lt;"&amp;$T$3-1.9))</f>
        <v>0</v>
      </c>
      <c r="K116" s="100">
        <f>SUM(COUNTIF('Round 2 - HILLS'!B50,"="&amp;$B$3-1))+(COUNTIF('Round 2 - HILLS'!C50,"="&amp;$C$3-1))+(COUNTIF('Round 2 - HILLS'!D50,"="&amp;$D$3-1))+(COUNTIF('Round 2 - HILLS'!E50,"="&amp;$E$3-1))+(COUNTIF('Round 2 - HILLS'!F50,"="&amp;$F$3-1))+(COUNTIF('Round 2 - HILLS'!G50,"="&amp;$G$3-1))+(COUNTIF('Round 2 - HILLS'!H50,"="&amp;$H$3-1))+(COUNTIF('Round 2 - HILLS'!I50,"="&amp;$I$3-1))+(COUNTIF('Round 2 - HILLS'!J50,"="&amp;$J$3-1))+(COUNTIF('Round 2 - HILLS'!L50,"="&amp;$L$3-1))+(COUNTIF('Round 2 - HILLS'!M50,"="&amp;$M$3-1))+(COUNTIF('Round 2 - HILLS'!N50,"="&amp;$N$3-1))+(COUNTIF('Round 2 - HILLS'!O50,"="&amp;$O$3-1))+(COUNTIF('Round 2 - HILLS'!P50,"="&amp;$P$3-1))+(COUNTIF('Round 2 - HILLS'!Q50,"="&amp;$Q$3-1))+(COUNTIF('Round 2 - HILLS'!R50,"="&amp;$R$3-1))+(COUNTIF('Round 2 - HILLS'!S50,"="&amp;$S$3-1))+(COUNTIF('Round 2 - HILLS'!T50,"="&amp;$T$3-1))</f>
        <v>0</v>
      </c>
      <c r="L116" s="100">
        <f>SUM(COUNTIF('Round 2 - HILLS'!B50,"="&amp;$B$3))+(COUNTIF('Round 2 - HILLS'!C50,"="&amp;$C$3))+(COUNTIF('Round 2 - HILLS'!D50,"="&amp;$D$3))+(COUNTIF('Round 2 - HILLS'!E50,"="&amp;$E$3))+(COUNTIF('Round 2 - HILLS'!F50,"="&amp;$F$3))+(COUNTIF('Round 2 - HILLS'!G50,"="&amp;$G$3))+(COUNTIF('Round 2 - HILLS'!H50,"="&amp;$H$3))+(COUNTIF('Round 2 - HILLS'!I50,"="&amp;$I$3))+(COUNTIF('Round 2 - HILLS'!J50,"="&amp;$J$3))+(COUNTIF('Round 2 - HILLS'!L50,"="&amp;$L$3))+(COUNTIF('Round 2 - HILLS'!M50,"="&amp;$M$3))+(COUNTIF('Round 2 - HILLS'!N50,"="&amp;$N$3))+(COUNTIF('Round 2 - HILLS'!O50,"="&amp;$O$3))+(COUNTIF('Round 2 - HILLS'!P50,"="&amp;$P$3))+(COUNTIF('Round 2 - HILLS'!Q50,"="&amp;$Q$3))+(COUNTIF('Round 2 - HILLS'!R50,"="&amp;$R$3))+(COUNTIF('Round 2 - HILLS'!S50,"="&amp;$S$3))+(COUNTIF('Round 2 - HILLS'!T50,"="&amp;$T$3))</f>
        <v>0</v>
      </c>
      <c r="M116" s="100">
        <f>SUM(COUNTIF('Round 2 - HILLS'!B50,"="&amp;$B$3+1))+(COUNTIF('Round 2 - HILLS'!C50,"="&amp;$C$3+1))+(COUNTIF('Round 2 - HILLS'!D50,"="&amp;$D$3+1))+(COUNTIF('Round 2 - HILLS'!E50,"="&amp;$E$3+1))+(COUNTIF('Round 2 - HILLS'!F50,"="&amp;$F$3+1))+(COUNTIF('Round 2 - HILLS'!G50,"="&amp;$G$3+1))+(COUNTIF('Round 2 - HILLS'!H50,"="&amp;$H$3+1))+(COUNTIF('Round 2 - HILLS'!I50,"="&amp;$I$3+1))+(COUNTIF('Round 2 - HILLS'!J50,"="&amp;$J$3+1))+(COUNTIF('Round 2 - HILLS'!L50,"="&amp;$L$3+1))+(COUNTIF('Round 2 - HILLS'!M50,"="&amp;$M$3+1))+(COUNTIF('Round 2 - HILLS'!N50,"="&amp;$N$3+1))+(COUNTIF('Round 2 - HILLS'!O50,"="&amp;$O$3+1))+(COUNTIF('Round 2 - HILLS'!P50,"="&amp;$P$3+1))+(COUNTIF('Round 2 - HILLS'!Q50,"="&amp;$Q$3+1))+(COUNTIF('Round 2 - HILLS'!R50,"="&amp;$R$3+1))+(COUNTIF('Round 2 - HILLS'!S50,"="&amp;$S$3+1))+(COUNTIF('Round 2 - HILLS'!T50,"="&amp;$T$3+1))</f>
        <v>0</v>
      </c>
      <c r="N116" s="100">
        <f>SUM(COUNTIF('Round 2 - HILLS'!B50,"="&amp;$B$3+2))+(COUNTIF('Round 2 - HILLS'!C50,"="&amp;$C$3+2))+(COUNTIF('Round 2 - HILLS'!D50,"="&amp;$D$3+2))+(COUNTIF('Round 2 - HILLS'!E50,"="&amp;$E$3+2))+(COUNTIF('Round 2 - HILLS'!F50,"="&amp;$F$3+2))+(COUNTIF('Round 2 - HILLS'!G50,"="&amp;$G$3+2))+(COUNTIF('Round 2 - HILLS'!H50,"="&amp;$H$3+2))+(COUNTIF('Round 2 - HILLS'!I50,"="&amp;$I$3+2))+(COUNTIF('Round 2 - HILLS'!J50,"="&amp;$J$3+2))+(COUNTIF('Round 2 - HILLS'!L50,"="&amp;$L$3+2))+(COUNTIF('Round 2 - HILLS'!M50,"="&amp;$M$3+2))+(COUNTIF('Round 2 - HILLS'!N50,"="&amp;$N$3+2))+(COUNTIF('Round 2 - HILLS'!O50,"="&amp;$O$3+2))+(COUNTIF('Round 2 - HILLS'!P50,"="&amp;$P$3+2))+(COUNTIF('Round 2 - HILLS'!Q50,"="&amp;$Q$3+2))+(COUNTIF('Round 2 - HILLS'!R50,"="&amp;$R$3+2))+(COUNTIF('Round 2 - HILLS'!S50,"="&amp;$S$3+2))+(COUNTIF('Round 2 - HILLS'!T50,"="&amp;$T$3+2))</f>
        <v>0</v>
      </c>
      <c r="O116" s="100">
        <f>SUM(COUNTIF('Round 2 - HILLS'!B50,"&gt;"&amp;$B$3+2.1))+(COUNTIF('Round 2 - HILLS'!C50,"&gt;"&amp;$C$3+2.1))+(COUNTIF('Round 2 - HILLS'!D50,"&gt;"&amp;$D$3+2.1))+(COUNTIF('Round 2 - HILLS'!E50,"&gt;"&amp;$E$3+2.1))+(COUNTIF('Round 2 - HILLS'!F50,"&gt;"&amp;$F$3+2.1))+(COUNTIF('Round 2 - HILLS'!G50,"&gt;"&amp;$G$3+2.1))+(COUNTIF('Round 2 - HILLS'!H50,"&gt;"&amp;$H$3+2.1))+(COUNTIF('Round 2 - HILLS'!I50,"&gt;"&amp;$I$3+2.1))+(COUNTIF('Round 2 - HILLS'!J50,"&gt;"&amp;$J$3+2.1))+(COUNTIF('Round 2 - HILLS'!L50,"&gt;"&amp;$L$3+2.1))+(COUNTIF('Round 2 - HILLS'!M50,"&gt;"&amp;$M$3+2.1))+(COUNTIF('Round 2 - HILLS'!N50,"&gt;"&amp;$N$3+2.1))+(COUNTIF('Round 2 - HILLS'!O50,"&gt;"&amp;$O$3+2.1))+(COUNTIF('Round 2 - HILLS'!P50,"&gt;"&amp;$P$3+2.1))+(COUNTIF('Round 2 - HILLS'!Q50,"&gt;"&amp;$Q$3+2.1))+(COUNTIF('Round 2 - HILLS'!R50,"&gt;"&amp;$R$3+2.1))+(COUNTIF('Round 2 - HILLS'!S50,"&gt;"&amp;$S$3+2.1))+(COUNTIF('Round 2 - HILLS'!T50,"&gt;"&amp;$T$3+2.1))</f>
        <v>0</v>
      </c>
      <c r="Q116" s="94"/>
      <c r="R116" s="94"/>
      <c r="S116" s="94"/>
      <c r="T116" s="94"/>
      <c r="U116" s="94"/>
      <c r="V116" s="94"/>
      <c r="X116" s="99">
        <f t="shared" si="95"/>
        <v>0</v>
      </c>
      <c r="Y116" s="100">
        <f t="shared" si="94"/>
        <v>0</v>
      </c>
      <c r="Z116" s="100">
        <f t="shared" si="94"/>
        <v>0</v>
      </c>
      <c r="AA116" s="100">
        <f t="shared" si="94"/>
        <v>0</v>
      </c>
      <c r="AB116" s="100">
        <f t="shared" si="94"/>
        <v>0</v>
      </c>
      <c r="AC116" s="100">
        <f t="shared" si="94"/>
        <v>0</v>
      </c>
    </row>
    <row r="117" spans="1:29" x14ac:dyDescent="0.2">
      <c r="A117" s="35" t="str">
        <f>'Players by Team'!S30</f>
        <v>Cameron Stewart</v>
      </c>
      <c r="B117" s="95"/>
      <c r="C117" s="92">
        <f>SUM(COUNTIF('Round 1 - RIVER'!B51,"&lt;"&amp;$B$2-1.9))+(COUNTIF('Round 1 - RIVER'!C51,"&lt;"&amp;$C$2-1.9))+(COUNTIF('Round 1 - RIVER'!D51,"&lt;"&amp;$D$2-1.9))+(COUNTIF('Round 1 - RIVER'!E51,"&lt;"&amp;$E$2-1.9))+(COUNTIF('Round 1 - RIVER'!F51,"&lt;"&amp;$F$2-1.9))+(COUNTIF('Round 1 - RIVER'!G51,"&lt;"&amp;$G$2-1.9))+(COUNTIF('Round 1 - RIVER'!H51,"&lt;"&amp;$H$2-1.9))+(COUNTIF('Round 1 - RIVER'!I51,"&lt;"&amp;$I$2-1.9))+(COUNTIF('Round 1 - RIVER'!J51,"&lt;"&amp;$J$2-1.9))+(COUNTIF('Round 1 - RIVER'!L51,"&lt;"&amp;$L$2-1.9))+(COUNTIF('Round 1 - RIVER'!M51,"&lt;"&amp;$M$2-1.9))+(COUNTIF('Round 1 - RIVER'!N51,"&lt;"&amp;$N$2-1.9))+(COUNTIF('Round 1 - RIVER'!O51,"&lt;"&amp;$O$2-1.9))+(COUNTIF('Round 1 - RIVER'!P51,"&lt;"&amp;$P$2-1.9))+(COUNTIF('Round 1 - RIVER'!Q51,"&lt;"&amp;$Q$2-1.9))+(COUNTIF('Round 1 - RIVER'!R51,"&lt;"&amp;$R$2-1.9))+(COUNTIF('Round 1 - RIVER'!S51,"&lt;"&amp;$S$2-1.9))+(COUNTIF('Round 1 - RIVER'!T51,"&lt;"&amp;$T$2-1.9))</f>
        <v>0</v>
      </c>
      <c r="D117" s="93">
        <f>SUM(COUNTIF('Round 1 - RIVER'!B51,"="&amp;$B$2-1))+(COUNTIF('Round 1 - RIVER'!C51,"="&amp;$C$2-1))+(COUNTIF('Round 1 - RIVER'!D51,"="&amp;$D$2-1))+(COUNTIF('Round 1 - RIVER'!E51,"="&amp;$E$2-1))+(COUNTIF('Round 1 - RIVER'!F51,"="&amp;$F$2-1))+(COUNTIF('Round 1 - RIVER'!G51,"="&amp;$G$2-1))+(COUNTIF('Round 1 - RIVER'!H51,"="&amp;$H$2-1))+(COUNTIF('Round 1 - RIVER'!I51,"="&amp;$I$2-1))+(COUNTIF('Round 1 - RIVER'!J51,"="&amp;$J$2-1))+(COUNTIF('Round 1 - RIVER'!L51,"="&amp;$L$2-1))+(COUNTIF('Round 1 - RIVER'!M51,"="&amp;$M$2-1))+(COUNTIF('Round 1 - RIVER'!N51,"="&amp;$N$2-1))+(COUNTIF('Round 1 - RIVER'!O51,"="&amp;$O$2-1))+(COUNTIF('Round 1 - RIVER'!P51,"="&amp;$P$2-1))+(COUNTIF('Round 1 - RIVER'!Q51,"="&amp;$Q$2-1))+(COUNTIF('Round 1 - RIVER'!R51,"="&amp;$R$2-1))+(COUNTIF('Round 1 - RIVER'!S51,"="&amp;$S$2-1))+(COUNTIF('Round 1 - RIVER'!T51,"="&amp;$T$2-1))</f>
        <v>0</v>
      </c>
      <c r="E117" s="93">
        <f>SUM(COUNTIF('Round 1 - RIVER'!B51,"="&amp;$B$3))+(COUNTIF('Round 1 - RIVER'!C51,"="&amp;$C$3))+(COUNTIF('Round 1 - RIVER'!D51,"="&amp;$D$3))+(COUNTIF('Round 1 - RIVER'!E51,"="&amp;$E$3))+(COUNTIF('Round 1 - RIVER'!F51,"="&amp;$F$3))+(COUNTIF('Round 1 - RIVER'!G51,"="&amp;$G$3))+(COUNTIF('Round 1 - RIVER'!H51,"="&amp;$H$3))+(COUNTIF('Round 1 - RIVER'!I51,"="&amp;$I$3))+(COUNTIF('Round 1 - RIVER'!J51,"="&amp;$J$3))+(COUNTIF('Round 1 - RIVER'!L51,"="&amp;$L$3))+(COUNTIF('Round 1 - RIVER'!M51,"="&amp;$M$3))+(COUNTIF('Round 1 - RIVER'!N51,"="&amp;$N$3))+(COUNTIF('Round 1 - RIVER'!O51,"="&amp;$O$3))+(COUNTIF('Round 1 - RIVER'!P51,"="&amp;$P$3))+(COUNTIF('Round 1 - RIVER'!Q51,"="&amp;$Q$3))+(COUNTIF('Round 1 - RIVER'!R51,"="&amp;$R$3))+(COUNTIF('Round 1 - RIVER'!S51,"="&amp;$S$3))+(COUNTIF('Round 1 - RIVER'!T51,"="&amp;$T$3))</f>
        <v>0</v>
      </c>
      <c r="F117" s="93">
        <f>SUM(COUNTIF('Round 1 - RIVER'!B51,"="&amp;$B$2+1))+(COUNTIF('Round 1 - RIVER'!C51,"="&amp;$C$2+1))+(COUNTIF('Round 1 - RIVER'!D51,"="&amp;$D$2+1))+(COUNTIF('Round 1 - RIVER'!E51,"="&amp;$E$2+1))+(COUNTIF('Round 1 - RIVER'!F51,"="&amp;$F$2+1))+(COUNTIF('Round 1 - RIVER'!G51,"="&amp;$G$2+1))+(COUNTIF('Round 1 - RIVER'!H51,"="&amp;$H$2+1))+(COUNTIF('Round 1 - RIVER'!I51,"="&amp;$I$2+1))+(COUNTIF('Round 1 - RIVER'!J51,"="&amp;$J$2+1))+(COUNTIF('Round 1 - RIVER'!L51,"="&amp;$L$2+1))+(COUNTIF('Round 1 - RIVER'!M51,"="&amp;$M$2+1))+(COUNTIF('Round 1 - RIVER'!N51,"="&amp;$N$2+1))+(COUNTIF('Round 1 - RIVER'!O51,"="&amp;$O$2+1))+(COUNTIF('Round 1 - RIVER'!P51,"="&amp;$P$2+1))+(COUNTIF('Round 1 - RIVER'!Q51,"="&amp;$Q$2+1))+(COUNTIF('Round 1 - RIVER'!R51,"="&amp;$R$2+1))+(COUNTIF('Round 1 - RIVER'!S51,"="&amp;$S$2+1))+(COUNTIF('Round 1 - RIVER'!T51,"="&amp;$T$2+1))</f>
        <v>0</v>
      </c>
      <c r="G117" s="93">
        <f>SUM(COUNTIF('Round 1 - RIVER'!B51,"="&amp;$B$2+2))+(COUNTIF('Round 1 - RIVER'!C51,"="&amp;$C$2+2))+(COUNTIF('Round 1 - RIVER'!D51,"="&amp;$D$2+2))+(COUNTIF('Round 1 - RIVER'!E51,"="&amp;$E$2+2))+(COUNTIF('Round 1 - RIVER'!F51,"="&amp;$F$2+2))+(COUNTIF('Round 1 - RIVER'!G51,"="&amp;$G$2+2))+(COUNTIF('Round 1 - RIVER'!H51,"="&amp;$H$2+2))+(COUNTIF('Round 1 - RIVER'!I51,"="&amp;$I$2+2))+(COUNTIF('Round 1 - RIVER'!J51,"="&amp;$J$2+2))+(COUNTIF('Round 1 - RIVER'!L51,"="&amp;$L$2+2))+(COUNTIF('Round 1 - RIVER'!M51,"="&amp;$M$2+2))+(COUNTIF('Round 1 - RIVER'!N51,"="&amp;$N$2+2))+(COUNTIF('Round 1 - RIVER'!O51,"="&amp;$O$2+2))+(COUNTIF('Round 1 - RIVER'!P51,"="&amp;$P$2+2))+(COUNTIF('Round 1 - RIVER'!Q51,"="&amp;$Q$2+2))+(COUNTIF('Round 1 - RIVER'!R51,"="&amp;$R$2+2))+(COUNTIF('Round 1 - RIVER'!S51,"="&amp;$S$2+2))+(COUNTIF('Round 1 - RIVER'!T51,"="&amp;$T$2+2))</f>
        <v>0</v>
      </c>
      <c r="H117" s="93">
        <f>SUM(COUNTIF('Round 1 - RIVER'!B51,"&gt;"&amp;$B$2+2.1))+(COUNTIF('Round 1 - RIVER'!C51,"&gt;"&amp;$C$2+2.1))+(COUNTIF('Round 1 - RIVER'!D51,"&gt;"&amp;$D$2+2.1))+(COUNTIF('Round 1 - RIVER'!E51,"&gt;"&amp;$E$2+2.1))+(COUNTIF('Round 1 - RIVER'!F51,"&gt;"&amp;$F$2+2.1))+(COUNTIF('Round 1 - RIVER'!G51,"&gt;"&amp;$G$2+2.1))+(COUNTIF('Round 1 - RIVER'!H51,"&gt;"&amp;$H$2+2.1))+(COUNTIF('Round 1 - RIVER'!I51,"&gt;"&amp;$I$2+2.1))+(COUNTIF('Round 1 - RIVER'!J51,"&gt;"&amp;$J$2+2.1))+(COUNTIF('Round 1 - RIVER'!L51,"&gt;"&amp;$L$2+2.1))+(COUNTIF('Round 1 - RIVER'!M51,"&gt;"&amp;$M$2+2.1))+(COUNTIF('Round 1 - RIVER'!N51,"&gt;"&amp;$N$2+2.1))+(COUNTIF('Round 1 - RIVER'!O51,"&gt;"&amp;$O$2+2.1))+(COUNTIF('Round 1 - RIVER'!P51,"&gt;"&amp;$P$2+2.1))+(COUNTIF('Round 1 - RIVER'!Q51,"&gt;"&amp;$Q$2+2.1))+(COUNTIF('Round 1 - RIVER'!R51,"&gt;"&amp;$R$2+2.1))+(COUNTIF('Round 1 - RIVER'!S51,"&gt;"&amp;$S$2+2.1))+(COUNTIF('Round 1 - RIVER'!T51,"&gt;"&amp;$T$2+2.1))</f>
        <v>0</v>
      </c>
      <c r="J117" s="92">
        <f>SUM(COUNTIF('Round 2 - HILLS'!B51,"&lt;"&amp;$B$3-1.9))+(COUNTIF('Round 2 - HILLS'!C51,"&lt;"&amp;$C$3-1.9))+(COUNTIF('Round 2 - HILLS'!D51,"&lt;"&amp;$D$3-1.9))+(COUNTIF('Round 2 - HILLS'!E51,"&lt;"&amp;$E$3-1.9))+(COUNTIF('Round 2 - HILLS'!F51,"&lt;"&amp;$F$3-1.9))+(COUNTIF('Round 2 - HILLS'!G51,"&lt;"&amp;$G$3-1.9))+(COUNTIF('Round 2 - HILLS'!H51,"&lt;"&amp;$H$3-1.9))+(COUNTIF('Round 2 - HILLS'!I51,"&lt;"&amp;$I$3-1.9))+(COUNTIF('Round 2 - HILLS'!J51,"&lt;"&amp;$J$3-1.9))+(COUNTIF('Round 2 - HILLS'!L51,"&lt;"&amp;$L$3-1.9))+(COUNTIF('Round 2 - HILLS'!M51,"&lt;"&amp;$M$3-1.9))+(COUNTIF('Round 2 - HILLS'!N51,"&lt;"&amp;$N$3-1.9))+(COUNTIF('Round 2 - HILLS'!O51,"&lt;"&amp;$O$3-1.9))+(COUNTIF('Round 2 - HILLS'!P51,"&lt;"&amp;$P$3-1.9))+(COUNTIF('Round 2 - HILLS'!Q51,"&lt;"&amp;$Q$3-1.9))+(COUNTIF('Round 2 - HILLS'!R51,"&lt;"&amp;$R$3-1.9))+(COUNTIF('Round 2 - HILLS'!S51,"&lt;"&amp;$S$3-1.9))+(COUNTIF('Round 2 - HILLS'!T51,"&lt;"&amp;$T$3-1.9))</f>
        <v>0</v>
      </c>
      <c r="K117" s="93">
        <f>SUM(COUNTIF('Round 2 - HILLS'!B51,"="&amp;$B$3-1))+(COUNTIF('Round 2 - HILLS'!C51,"="&amp;$C$3-1))+(COUNTIF('Round 2 - HILLS'!D51,"="&amp;$D$3-1))+(COUNTIF('Round 2 - HILLS'!E51,"="&amp;$E$3-1))+(COUNTIF('Round 2 - HILLS'!F51,"="&amp;$F$3-1))+(COUNTIF('Round 2 - HILLS'!G51,"="&amp;$G$3-1))+(COUNTIF('Round 2 - HILLS'!H51,"="&amp;$H$3-1))+(COUNTIF('Round 2 - HILLS'!I51,"="&amp;$I$3-1))+(COUNTIF('Round 2 - HILLS'!J51,"="&amp;$J$3-1))+(COUNTIF('Round 2 - HILLS'!L51,"="&amp;$L$3-1))+(COUNTIF('Round 2 - HILLS'!M51,"="&amp;$M$3-1))+(COUNTIF('Round 2 - HILLS'!N51,"="&amp;$N$3-1))+(COUNTIF('Round 2 - HILLS'!O51,"="&amp;$O$3-1))+(COUNTIF('Round 2 - HILLS'!P51,"="&amp;$P$3-1))+(COUNTIF('Round 2 - HILLS'!Q51,"="&amp;$Q$3-1))+(COUNTIF('Round 2 - HILLS'!R51,"="&amp;$R$3-1))+(COUNTIF('Round 2 - HILLS'!S51,"="&amp;$S$3-1))+(COUNTIF('Round 2 - HILLS'!T51,"="&amp;$T$3-1))</f>
        <v>0</v>
      </c>
      <c r="L117" s="93">
        <f>SUM(COUNTIF('Round 2 - HILLS'!B51,"="&amp;$B$3))+(COUNTIF('Round 2 - HILLS'!C51,"="&amp;$C$3))+(COUNTIF('Round 2 - HILLS'!D51,"="&amp;$D$3))+(COUNTIF('Round 2 - HILLS'!E51,"="&amp;$E$3))+(COUNTIF('Round 2 - HILLS'!F51,"="&amp;$F$3))+(COUNTIF('Round 2 - HILLS'!G51,"="&amp;$G$3))+(COUNTIF('Round 2 - HILLS'!H51,"="&amp;$H$3))+(COUNTIF('Round 2 - HILLS'!I51,"="&amp;$I$3))+(COUNTIF('Round 2 - HILLS'!J51,"="&amp;$J$3))+(COUNTIF('Round 2 - HILLS'!L51,"="&amp;$L$3))+(COUNTIF('Round 2 - HILLS'!M51,"="&amp;$M$3))+(COUNTIF('Round 2 - HILLS'!N51,"="&amp;$N$3))+(COUNTIF('Round 2 - HILLS'!O51,"="&amp;$O$3))+(COUNTIF('Round 2 - HILLS'!P51,"="&amp;$P$3))+(COUNTIF('Round 2 - HILLS'!Q51,"="&amp;$Q$3))+(COUNTIF('Round 2 - HILLS'!R51,"="&amp;$R$3))+(COUNTIF('Round 2 - HILLS'!S51,"="&amp;$S$3))+(COUNTIF('Round 2 - HILLS'!T51,"="&amp;$T$3))</f>
        <v>0</v>
      </c>
      <c r="M117" s="93">
        <f>SUM(COUNTIF('Round 2 - HILLS'!B51,"="&amp;$B$3+1))+(COUNTIF('Round 2 - HILLS'!C51,"="&amp;$C$3+1))+(COUNTIF('Round 2 - HILLS'!D51,"="&amp;$D$3+1))+(COUNTIF('Round 2 - HILLS'!E51,"="&amp;$E$3+1))+(COUNTIF('Round 2 - HILLS'!F51,"="&amp;$F$3+1))+(COUNTIF('Round 2 - HILLS'!G51,"="&amp;$G$3+1))+(COUNTIF('Round 2 - HILLS'!H51,"="&amp;$H$3+1))+(COUNTIF('Round 2 - HILLS'!I51,"="&amp;$I$3+1))+(COUNTIF('Round 2 - HILLS'!J51,"="&amp;$J$3+1))+(COUNTIF('Round 2 - HILLS'!L51,"="&amp;$L$3+1))+(COUNTIF('Round 2 - HILLS'!M51,"="&amp;$M$3+1))+(COUNTIF('Round 2 - HILLS'!N51,"="&amp;$N$3+1))+(COUNTIF('Round 2 - HILLS'!O51,"="&amp;$O$3+1))+(COUNTIF('Round 2 - HILLS'!P51,"="&amp;$P$3+1))+(COUNTIF('Round 2 - HILLS'!Q51,"="&amp;$Q$3+1))+(COUNTIF('Round 2 - HILLS'!R51,"="&amp;$R$3+1))+(COUNTIF('Round 2 - HILLS'!S51,"="&amp;$S$3+1))+(COUNTIF('Round 2 - HILLS'!T51,"="&amp;$T$3+1))</f>
        <v>0</v>
      </c>
      <c r="N117" s="93">
        <f>SUM(COUNTIF('Round 2 - HILLS'!B51,"="&amp;$B$3+2))+(COUNTIF('Round 2 - HILLS'!C51,"="&amp;$C$3+2))+(COUNTIF('Round 2 - HILLS'!D51,"="&amp;$D$3+2))+(COUNTIF('Round 2 - HILLS'!E51,"="&amp;$E$3+2))+(COUNTIF('Round 2 - HILLS'!F51,"="&amp;$F$3+2))+(COUNTIF('Round 2 - HILLS'!G51,"="&amp;$G$3+2))+(COUNTIF('Round 2 - HILLS'!H51,"="&amp;$H$3+2))+(COUNTIF('Round 2 - HILLS'!I51,"="&amp;$I$3+2))+(COUNTIF('Round 2 - HILLS'!J51,"="&amp;$J$3+2))+(COUNTIF('Round 2 - HILLS'!L51,"="&amp;$L$3+2))+(COUNTIF('Round 2 - HILLS'!M51,"="&amp;$M$3+2))+(COUNTIF('Round 2 - HILLS'!N51,"="&amp;$N$3+2))+(COUNTIF('Round 2 - HILLS'!O51,"="&amp;$O$3+2))+(COUNTIF('Round 2 - HILLS'!P51,"="&amp;$P$3+2))+(COUNTIF('Round 2 - HILLS'!Q51,"="&amp;$Q$3+2))+(COUNTIF('Round 2 - HILLS'!R51,"="&amp;$R$3+2))+(COUNTIF('Round 2 - HILLS'!S51,"="&amp;$S$3+2))+(COUNTIF('Round 2 - HILLS'!T51,"="&amp;$T$3+2))</f>
        <v>0</v>
      </c>
      <c r="O117" s="93">
        <f>SUM(COUNTIF('Round 2 - HILLS'!B51,"&gt;"&amp;$B$3+2.1))+(COUNTIF('Round 2 - HILLS'!C51,"&gt;"&amp;$C$3+2.1))+(COUNTIF('Round 2 - HILLS'!D51,"&gt;"&amp;$D$3+2.1))+(COUNTIF('Round 2 - HILLS'!E51,"&gt;"&amp;$E$3+2.1))+(COUNTIF('Round 2 - HILLS'!F51,"&gt;"&amp;$F$3+2.1))+(COUNTIF('Round 2 - HILLS'!G51,"&gt;"&amp;$G$3+2.1))+(COUNTIF('Round 2 - HILLS'!H51,"&gt;"&amp;$H$3+2.1))+(COUNTIF('Round 2 - HILLS'!I51,"&gt;"&amp;$I$3+2.1))+(COUNTIF('Round 2 - HILLS'!J51,"&gt;"&amp;$J$3+2.1))+(COUNTIF('Round 2 - HILLS'!L51,"&gt;"&amp;$L$3+2.1))+(COUNTIF('Round 2 - HILLS'!M51,"&gt;"&amp;$M$3+2.1))+(COUNTIF('Round 2 - HILLS'!N51,"&gt;"&amp;$N$3+2.1))+(COUNTIF('Round 2 - HILLS'!O51,"&gt;"&amp;$O$3+2.1))+(COUNTIF('Round 2 - HILLS'!P51,"&gt;"&amp;$P$3+2.1))+(COUNTIF('Round 2 - HILLS'!Q51,"&gt;"&amp;$Q$3+2.1))+(COUNTIF('Round 2 - HILLS'!R51,"&gt;"&amp;$R$3+2.1))+(COUNTIF('Round 2 - HILLS'!S51,"&gt;"&amp;$S$3+2.1))+(COUNTIF('Round 2 - HILLS'!T51,"&gt;"&amp;$T$3+2.1))</f>
        <v>0</v>
      </c>
      <c r="Q117" s="92"/>
      <c r="R117" s="93"/>
      <c r="S117" s="93"/>
      <c r="T117" s="93"/>
      <c r="U117" s="93"/>
      <c r="V117" s="93"/>
      <c r="X117" s="92">
        <f t="shared" si="95"/>
        <v>0</v>
      </c>
      <c r="Y117" s="93">
        <f t="shared" si="94"/>
        <v>0</v>
      </c>
      <c r="Z117" s="93">
        <f t="shared" si="94"/>
        <v>0</v>
      </c>
      <c r="AA117" s="93">
        <f t="shared" si="94"/>
        <v>0</v>
      </c>
      <c r="AB117" s="93">
        <f t="shared" si="94"/>
        <v>0</v>
      </c>
      <c r="AC117" s="93">
        <f t="shared" si="94"/>
        <v>0</v>
      </c>
    </row>
    <row r="119" spans="1:29" ht="15.75" x14ac:dyDescent="0.25">
      <c r="A119" s="108" t="str">
        <f>'Players by Team'!A33</f>
        <v>LAKE DALLAS</v>
      </c>
      <c r="C119" s="90">
        <f t="shared" ref="C119:H119" si="96">SUM(C120:C124)</f>
        <v>0</v>
      </c>
      <c r="D119" s="90">
        <f t="shared" si="96"/>
        <v>0</v>
      </c>
      <c r="E119" s="90">
        <f t="shared" si="96"/>
        <v>0</v>
      </c>
      <c r="F119" s="90">
        <f t="shared" si="96"/>
        <v>0</v>
      </c>
      <c r="G119" s="90">
        <f t="shared" si="96"/>
        <v>0</v>
      </c>
      <c r="H119" s="90">
        <f t="shared" si="96"/>
        <v>0</v>
      </c>
      <c r="J119" s="90">
        <f t="shared" ref="J119:O119" si="97">SUM(J120:J124)</f>
        <v>0</v>
      </c>
      <c r="K119" s="90">
        <f t="shared" si="97"/>
        <v>0</v>
      </c>
      <c r="L119" s="90">
        <f t="shared" si="97"/>
        <v>0</v>
      </c>
      <c r="M119" s="90">
        <f t="shared" si="97"/>
        <v>0</v>
      </c>
      <c r="N119" s="90">
        <f t="shared" si="97"/>
        <v>0</v>
      </c>
      <c r="O119" s="90">
        <f t="shared" si="97"/>
        <v>0</v>
      </c>
      <c r="Q119" s="90">
        <f t="shared" ref="Q119:V119" si="98">SUM(Q120:Q124)</f>
        <v>0</v>
      </c>
      <c r="R119" s="90">
        <f t="shared" si="98"/>
        <v>0</v>
      </c>
      <c r="S119" s="90">
        <f t="shared" si="98"/>
        <v>0</v>
      </c>
      <c r="T119" s="90">
        <f t="shared" si="98"/>
        <v>0</v>
      </c>
      <c r="U119" s="90">
        <f t="shared" si="98"/>
        <v>0</v>
      </c>
      <c r="V119" s="90">
        <f t="shared" si="98"/>
        <v>0</v>
      </c>
      <c r="X119" s="90">
        <f t="shared" ref="X119:AC119" si="99">SUM(X120:X124)</f>
        <v>0</v>
      </c>
      <c r="Y119" s="90">
        <f t="shared" si="99"/>
        <v>0</v>
      </c>
      <c r="Z119" s="90">
        <f t="shared" si="99"/>
        <v>0</v>
      </c>
      <c r="AA119" s="90">
        <f t="shared" si="99"/>
        <v>0</v>
      </c>
      <c r="AB119" s="90">
        <f t="shared" si="99"/>
        <v>0</v>
      </c>
      <c r="AC119" s="90">
        <f t="shared" si="99"/>
        <v>0</v>
      </c>
    </row>
    <row r="120" spans="1:29" x14ac:dyDescent="0.2">
      <c r="A120" s="35" t="str">
        <f>'Players by Team'!A34</f>
        <v>Waverly Harper</v>
      </c>
      <c r="B120" s="95"/>
      <c r="C120" s="99">
        <f>SUM(COUNTIF('Round 1 - RIVER'!B54,"&lt;"&amp;$B$2-1.9))+(COUNTIF('Round 1 - RIVER'!C54,"&lt;"&amp;$C$2-1.9))+(COUNTIF('Round 1 - RIVER'!D54,"&lt;"&amp;$D$2-1.9))+(COUNTIF('Round 1 - RIVER'!E54,"&lt;"&amp;$E$2-1.9))+(COUNTIF('Round 1 - RIVER'!F54,"&lt;"&amp;$F$2-1.9))+(COUNTIF('Round 1 - RIVER'!G54,"&lt;"&amp;$G$2-1.9))+(COUNTIF('Round 1 - RIVER'!H54,"&lt;"&amp;$H$2-1.9))+(COUNTIF('Round 1 - RIVER'!I54,"&lt;"&amp;$I$2-1.9))+(COUNTIF('Round 1 - RIVER'!J54,"&lt;"&amp;$J$2-1.9))+(COUNTIF('Round 1 - RIVER'!L54,"&lt;"&amp;$L$2-1.9))+(COUNTIF('Round 1 - RIVER'!M54,"&lt;"&amp;$M$2-1.9))+(COUNTIF('Round 1 - RIVER'!N54,"&lt;"&amp;$N$2-1.9))+(COUNTIF('Round 1 - RIVER'!O54,"&lt;"&amp;$O$2-1.9))+(COUNTIF('Round 1 - RIVER'!P54,"&lt;"&amp;$P$2-1.9))+(COUNTIF('Round 1 - RIVER'!Q54,"&lt;"&amp;$Q$2-1.9))+(COUNTIF('Round 1 - RIVER'!R54,"&lt;"&amp;$R$2-1.9))+(COUNTIF('Round 1 - RIVER'!S54,"&lt;"&amp;$S$2-1.9))+(COUNTIF('Round 1 - RIVER'!T54,"&lt;"&amp;$T$2-1.9))</f>
        <v>0</v>
      </c>
      <c r="D120" s="100">
        <f>SUM(COUNTIF('Round 1 - RIVER'!B54,"="&amp;$B$2-1))+(COUNTIF('Round 1 - RIVER'!C54,"="&amp;$C$2-1))+(COUNTIF('Round 1 - RIVER'!D54,"="&amp;$D$2-1))+(COUNTIF('Round 1 - RIVER'!E54,"="&amp;$E$2-1))+(COUNTIF('Round 1 - RIVER'!F54,"="&amp;$F$2-1))+(COUNTIF('Round 1 - RIVER'!G54,"="&amp;$G$2-1))+(COUNTIF('Round 1 - RIVER'!H54,"="&amp;$H$2-1))+(COUNTIF('Round 1 - RIVER'!I54,"="&amp;$I$2-1))+(COUNTIF('Round 1 - RIVER'!J54,"="&amp;$J$2-1))+(COUNTIF('Round 1 - RIVER'!L54,"="&amp;$L$2-1))+(COUNTIF('Round 1 - RIVER'!M54,"="&amp;$M$2-1))+(COUNTIF('Round 1 - RIVER'!N54,"="&amp;$N$2-1))+(COUNTIF('Round 1 - RIVER'!O54,"="&amp;$O$2-1))+(COUNTIF('Round 1 - RIVER'!P54,"="&amp;$P$2-1))+(COUNTIF('Round 1 - RIVER'!Q54,"="&amp;$Q$2-1))+(COUNTIF('Round 1 - RIVER'!R54,"="&amp;$R$2-1))+(COUNTIF('Round 1 - RIVER'!S54,"="&amp;$S$2-1))+(COUNTIF('Round 1 - RIVER'!T54,"="&amp;$T$2-1))</f>
        <v>0</v>
      </c>
      <c r="E120" s="100">
        <f>SUM(COUNTIF('Round 1 - RIVER'!B54,"="&amp;$B$3))+(COUNTIF('Round 1 - RIVER'!C54,"="&amp;$C$3))+(COUNTIF('Round 1 - RIVER'!D54,"="&amp;$D$3))+(COUNTIF('Round 1 - RIVER'!E54,"="&amp;$E$3))+(COUNTIF('Round 1 - RIVER'!F54,"="&amp;$F$3))+(COUNTIF('Round 1 - RIVER'!G54,"="&amp;$G$3))+(COUNTIF('Round 1 - RIVER'!H54,"="&amp;$H$3))+(COUNTIF('Round 1 - RIVER'!I54,"="&amp;$I$3))+(COUNTIF('Round 1 - RIVER'!J54,"="&amp;$J$3))+(COUNTIF('Round 1 - RIVER'!L54,"="&amp;$L$3))+(COUNTIF('Round 1 - RIVER'!M54,"="&amp;$M$3))+(COUNTIF('Round 1 - RIVER'!N54,"="&amp;$N$3))+(COUNTIF('Round 1 - RIVER'!O54,"="&amp;$O$3))+(COUNTIF('Round 1 - RIVER'!P54,"="&amp;$P$3))+(COUNTIF('Round 1 - RIVER'!Q54,"="&amp;$Q$3))+(COUNTIF('Round 1 - RIVER'!R54,"="&amp;$R$3))+(COUNTIF('Round 1 - RIVER'!S54,"="&amp;$S$3))+(COUNTIF('Round 1 - RIVER'!T54,"="&amp;$T$3))</f>
        <v>0</v>
      </c>
      <c r="F120" s="100">
        <f>SUM(COUNTIF('Round 1 - RIVER'!B54,"="&amp;$B$2+1))+(COUNTIF('Round 1 - RIVER'!C54,"="&amp;$C$2+1))+(COUNTIF('Round 1 - RIVER'!D54,"="&amp;$D$2+1))+(COUNTIF('Round 1 - RIVER'!E54,"="&amp;$E$2+1))+(COUNTIF('Round 1 - RIVER'!F54,"="&amp;$F$2+1))+(COUNTIF('Round 1 - RIVER'!G54,"="&amp;$G$2+1))+(COUNTIF('Round 1 - RIVER'!H54,"="&amp;$H$2+1))+(COUNTIF('Round 1 - RIVER'!I54,"="&amp;$I$2+1))+(COUNTIF('Round 1 - RIVER'!J54,"="&amp;$J$2+1))+(COUNTIF('Round 1 - RIVER'!L54,"="&amp;$L$2+1))+(COUNTIF('Round 1 - RIVER'!M54,"="&amp;$M$2+1))+(COUNTIF('Round 1 - RIVER'!N54,"="&amp;$N$2+1))+(COUNTIF('Round 1 - RIVER'!O54,"="&amp;$O$2+1))+(COUNTIF('Round 1 - RIVER'!P54,"="&amp;$P$2+1))+(COUNTIF('Round 1 - RIVER'!Q54,"="&amp;$Q$2+1))+(COUNTIF('Round 1 - RIVER'!R54,"="&amp;$R$2+1))+(COUNTIF('Round 1 - RIVER'!S54,"="&amp;$S$2+1))+(COUNTIF('Round 1 - RIVER'!T54,"="&amp;$T$2+1))</f>
        <v>0</v>
      </c>
      <c r="G120" s="100">
        <f>SUM(COUNTIF('Round 1 - RIVER'!B54,"="&amp;$B$2+2))+(COUNTIF('Round 1 - RIVER'!C54,"="&amp;$C$2+2))+(COUNTIF('Round 1 - RIVER'!D54,"="&amp;$D$2+2))+(COUNTIF('Round 1 - RIVER'!E54,"="&amp;$E$2+2))+(COUNTIF('Round 1 - RIVER'!F54,"="&amp;$F$2+2))+(COUNTIF('Round 1 - RIVER'!G54,"="&amp;$G$2+2))+(COUNTIF('Round 1 - RIVER'!H54,"="&amp;$H$2+2))+(COUNTIF('Round 1 - RIVER'!I54,"="&amp;$I$2+2))+(COUNTIF('Round 1 - RIVER'!J54,"="&amp;$J$2+2))+(COUNTIF('Round 1 - RIVER'!L54,"="&amp;$L$2+2))+(COUNTIF('Round 1 - RIVER'!M54,"="&amp;$M$2+2))+(COUNTIF('Round 1 - RIVER'!N54,"="&amp;$N$2+2))+(COUNTIF('Round 1 - RIVER'!O54,"="&amp;$O$2+2))+(COUNTIF('Round 1 - RIVER'!P54,"="&amp;$P$2+2))+(COUNTIF('Round 1 - RIVER'!Q54,"="&amp;$Q$2+2))+(COUNTIF('Round 1 - RIVER'!R54,"="&amp;$R$2+2))+(COUNTIF('Round 1 - RIVER'!S54,"="&amp;$S$2+2))+(COUNTIF('Round 1 - RIVER'!T54,"="&amp;$T$2+2))</f>
        <v>0</v>
      </c>
      <c r="H120" s="100">
        <f>SUM(COUNTIF('Round 1 - RIVER'!B54,"&gt;"&amp;$B$2+2.1))+(COUNTIF('Round 1 - RIVER'!C54,"&gt;"&amp;$C$2+2.1))+(COUNTIF('Round 1 - RIVER'!D54,"&gt;"&amp;$D$2+2.1))+(COUNTIF('Round 1 - RIVER'!E54,"&gt;"&amp;$E$2+2.1))+(COUNTIF('Round 1 - RIVER'!F54,"&gt;"&amp;$F$2+2.1))+(COUNTIF('Round 1 - RIVER'!G54,"&gt;"&amp;$G$2+2.1))+(COUNTIF('Round 1 - RIVER'!H54,"&gt;"&amp;$H$2+2.1))+(COUNTIF('Round 1 - RIVER'!I54,"&gt;"&amp;$I$2+2.1))+(COUNTIF('Round 1 - RIVER'!J54,"&gt;"&amp;$J$2+2.1))+(COUNTIF('Round 1 - RIVER'!L54,"&gt;"&amp;$L$2+2.1))+(COUNTIF('Round 1 - RIVER'!M54,"&gt;"&amp;$M$2+2.1))+(COUNTIF('Round 1 - RIVER'!N54,"&gt;"&amp;$N$2+2.1))+(COUNTIF('Round 1 - RIVER'!O54,"&gt;"&amp;$O$2+2.1))+(COUNTIF('Round 1 - RIVER'!P54,"&gt;"&amp;$P$2+2.1))+(COUNTIF('Round 1 - RIVER'!Q54,"&gt;"&amp;$Q$2+2.1))+(COUNTIF('Round 1 - RIVER'!R54,"&gt;"&amp;$R$2+2.1))+(COUNTIF('Round 1 - RIVER'!S54,"&gt;"&amp;$S$2+2.1))+(COUNTIF('Round 1 - RIVER'!T54,"&gt;"&amp;$T$2+2.1))</f>
        <v>0</v>
      </c>
      <c r="I120" s="77"/>
      <c r="J120" s="99">
        <f>SUM(COUNTIF('Round 2 - HILLS'!B54,"&lt;"&amp;$B$3-1.9))+(COUNTIF('Round 2 - HILLS'!C54,"&lt;"&amp;$C$3-1.9))+(COUNTIF('Round 2 - HILLS'!D54,"&lt;"&amp;$D$3-1.9))+(COUNTIF('Round 2 - HILLS'!E54,"&lt;"&amp;$E$3-1.9))+(COUNTIF('Round 2 - HILLS'!F54,"&lt;"&amp;$F$3-1.9))+(COUNTIF('Round 2 - HILLS'!G54,"&lt;"&amp;$G$3-1.9))+(COUNTIF('Round 2 - HILLS'!H54,"&lt;"&amp;$H$3-1.9))+(COUNTIF('Round 2 - HILLS'!I54,"&lt;"&amp;$I$3-1.9))+(COUNTIF('Round 2 - HILLS'!J54,"&lt;"&amp;$J$3-1.9))+(COUNTIF('Round 2 - HILLS'!L54,"&lt;"&amp;$L$3-1.9))+(COUNTIF('Round 2 - HILLS'!M54,"&lt;"&amp;$M$3-1.9))+(COUNTIF('Round 2 - HILLS'!N54,"&lt;"&amp;$N$3-1.9))+(COUNTIF('Round 2 - HILLS'!O54,"&lt;"&amp;$O$3-1.9))+(COUNTIF('Round 2 - HILLS'!P54,"&lt;"&amp;$P$3-1.9))+(COUNTIF('Round 2 - HILLS'!Q54,"&lt;"&amp;$Q$3-1.9))+(COUNTIF('Round 2 - HILLS'!R54,"&lt;"&amp;$R$3-1.9))+(COUNTIF('Round 2 - HILLS'!S54,"&lt;"&amp;$S$3-1.9))+(COUNTIF('Round 2 - HILLS'!T54,"&lt;"&amp;$T$3-1.9))</f>
        <v>0</v>
      </c>
      <c r="K120" s="100">
        <f>SUM(COUNTIF('Round 2 - HILLS'!B54,"="&amp;$B$3-1))+(COUNTIF('Round 2 - HILLS'!C54,"="&amp;$C$3-1))+(COUNTIF('Round 2 - HILLS'!D54,"="&amp;$D$3-1))+(COUNTIF('Round 2 - HILLS'!E54,"="&amp;$E$3-1))+(COUNTIF('Round 2 - HILLS'!F54,"="&amp;$F$3-1))+(COUNTIF('Round 2 - HILLS'!G54,"="&amp;$G$3-1))+(COUNTIF('Round 2 - HILLS'!H54,"="&amp;$H$3-1))+(COUNTIF('Round 2 - HILLS'!I54,"="&amp;$I$3-1))+(COUNTIF('Round 2 - HILLS'!J54,"="&amp;$J$3-1))+(COUNTIF('Round 2 - HILLS'!L54,"="&amp;$L$3-1))+(COUNTIF('Round 2 - HILLS'!M54,"="&amp;$M$3-1))+(COUNTIF('Round 2 - HILLS'!N54,"="&amp;$N$3-1))+(COUNTIF('Round 2 - HILLS'!O54,"="&amp;$O$3-1))+(COUNTIF('Round 2 - HILLS'!P54,"="&amp;$P$3-1))+(COUNTIF('Round 2 - HILLS'!Q54,"="&amp;$Q$3-1))+(COUNTIF('Round 2 - HILLS'!R54,"="&amp;$R$3-1))+(COUNTIF('Round 2 - HILLS'!S54,"="&amp;$S$3-1))+(COUNTIF('Round 2 - HILLS'!T54,"="&amp;$T$3-1))</f>
        <v>0</v>
      </c>
      <c r="L120" s="100">
        <f>SUM(COUNTIF('Round 2 - HILLS'!B54,"="&amp;$B$3))+(COUNTIF('Round 2 - HILLS'!C54,"="&amp;$C$3))+(COUNTIF('Round 2 - HILLS'!D54,"="&amp;$D$3))+(COUNTIF('Round 2 - HILLS'!E54,"="&amp;$E$3))+(COUNTIF('Round 2 - HILLS'!F54,"="&amp;$F$3))+(COUNTIF('Round 2 - HILLS'!G54,"="&amp;$G$3))+(COUNTIF('Round 2 - HILLS'!H54,"="&amp;$H$3))+(COUNTIF('Round 2 - HILLS'!I54,"="&amp;$I$3))+(COUNTIF('Round 2 - HILLS'!J54,"="&amp;$J$3))+(COUNTIF('Round 2 - HILLS'!L54,"="&amp;$L$3))+(COUNTIF('Round 2 - HILLS'!M54,"="&amp;$M$3))+(COUNTIF('Round 2 - HILLS'!N54,"="&amp;$N$3))+(COUNTIF('Round 2 - HILLS'!O54,"="&amp;$O$3))+(COUNTIF('Round 2 - HILLS'!P54,"="&amp;$P$3))+(COUNTIF('Round 2 - HILLS'!Q54,"="&amp;$Q$3))+(COUNTIF('Round 2 - HILLS'!R54,"="&amp;$R$3))+(COUNTIF('Round 2 - HILLS'!S54,"="&amp;$S$3))+(COUNTIF('Round 2 - HILLS'!T54,"="&amp;$T$3))</f>
        <v>0</v>
      </c>
      <c r="M120" s="100">
        <f>SUM(COUNTIF('Round 2 - HILLS'!B54,"="&amp;$B$3+1))+(COUNTIF('Round 2 - HILLS'!C54,"="&amp;$C$3+1))+(COUNTIF('Round 2 - HILLS'!D54,"="&amp;$D$3+1))+(COUNTIF('Round 2 - HILLS'!E54,"="&amp;$E$3+1))+(COUNTIF('Round 2 - HILLS'!F54,"="&amp;$F$3+1))+(COUNTIF('Round 2 - HILLS'!G54,"="&amp;$G$3+1))+(COUNTIF('Round 2 - HILLS'!H54,"="&amp;$H$3+1))+(COUNTIF('Round 2 - HILLS'!I54,"="&amp;$I$3+1))+(COUNTIF('Round 2 - HILLS'!J54,"="&amp;$J$3+1))+(COUNTIF('Round 2 - HILLS'!L54,"="&amp;$L$3+1))+(COUNTIF('Round 2 - HILLS'!M54,"="&amp;$M$3+1))+(COUNTIF('Round 2 - HILLS'!N54,"="&amp;$N$3+1))+(COUNTIF('Round 2 - HILLS'!O54,"="&amp;$O$3+1))+(COUNTIF('Round 2 - HILLS'!P54,"="&amp;$P$3+1))+(COUNTIF('Round 2 - HILLS'!Q54,"="&amp;$Q$3+1))+(COUNTIF('Round 2 - HILLS'!R54,"="&amp;$R$3+1))+(COUNTIF('Round 2 - HILLS'!S54,"="&amp;$S$3+1))+(COUNTIF('Round 2 - HILLS'!T54,"="&amp;$T$3+1))</f>
        <v>0</v>
      </c>
      <c r="N120" s="100">
        <f>SUM(COUNTIF('Round 2 - HILLS'!B54,"="&amp;$B$3+2))+(COUNTIF('Round 2 - HILLS'!C54,"="&amp;$C$3+2))+(COUNTIF('Round 2 - HILLS'!D54,"="&amp;$D$3+2))+(COUNTIF('Round 2 - HILLS'!E54,"="&amp;$E$3+2))+(COUNTIF('Round 2 - HILLS'!F54,"="&amp;$F$3+2))+(COUNTIF('Round 2 - HILLS'!G54,"="&amp;$G$3+2))+(COUNTIF('Round 2 - HILLS'!H54,"="&amp;$H$3+2))+(COUNTIF('Round 2 - HILLS'!I54,"="&amp;$I$3+2))+(COUNTIF('Round 2 - HILLS'!J54,"="&amp;$J$3+2))+(COUNTIF('Round 2 - HILLS'!L54,"="&amp;$L$3+2))+(COUNTIF('Round 2 - HILLS'!M54,"="&amp;$M$3+2))+(COUNTIF('Round 2 - HILLS'!N54,"="&amp;$N$3+2))+(COUNTIF('Round 2 - HILLS'!O54,"="&amp;$O$3+2))+(COUNTIF('Round 2 - HILLS'!P54,"="&amp;$P$3+2))+(COUNTIF('Round 2 - HILLS'!Q54,"="&amp;$Q$3+2))+(COUNTIF('Round 2 - HILLS'!R54,"="&amp;$R$3+2))+(COUNTIF('Round 2 - HILLS'!S54,"="&amp;$S$3+2))+(COUNTIF('Round 2 - HILLS'!T54,"="&amp;$T$3+2))</f>
        <v>0</v>
      </c>
      <c r="O120" s="100">
        <f>SUM(COUNTIF('Round 2 - HILLS'!B54,"&gt;"&amp;$B$3+2.1))+(COUNTIF('Round 2 - HILLS'!C54,"&gt;"&amp;$C$3+2.1))+(COUNTIF('Round 2 - HILLS'!D54,"&gt;"&amp;$D$3+2.1))+(COUNTIF('Round 2 - HILLS'!E54,"&gt;"&amp;$E$3+2.1))+(COUNTIF('Round 2 - HILLS'!F54,"&gt;"&amp;$F$3+2.1))+(COUNTIF('Round 2 - HILLS'!G54,"&gt;"&amp;$G$3+2.1))+(COUNTIF('Round 2 - HILLS'!H54,"&gt;"&amp;$H$3+2.1))+(COUNTIF('Round 2 - HILLS'!I54,"&gt;"&amp;$I$3+2.1))+(COUNTIF('Round 2 - HILLS'!J54,"&gt;"&amp;$J$3+2.1))+(COUNTIF('Round 2 - HILLS'!L54,"&gt;"&amp;$L$3+2.1))+(COUNTIF('Round 2 - HILLS'!M54,"&gt;"&amp;$M$3+2.1))+(COUNTIF('Round 2 - HILLS'!N54,"&gt;"&amp;$N$3+2.1))+(COUNTIF('Round 2 - HILLS'!O54,"&gt;"&amp;$O$3+2.1))+(COUNTIF('Round 2 - HILLS'!P54,"&gt;"&amp;$P$3+2.1))+(COUNTIF('Round 2 - HILLS'!Q54,"&gt;"&amp;$Q$3+2.1))+(COUNTIF('Round 2 - HILLS'!R54,"&gt;"&amp;$R$3+2.1))+(COUNTIF('Round 2 - HILLS'!S54,"&gt;"&amp;$S$3+2.1))+(COUNTIF('Round 2 - HILLS'!T54,"&gt;"&amp;$T$3+2.1))</f>
        <v>0</v>
      </c>
      <c r="Q120" s="92"/>
      <c r="R120" s="93"/>
      <c r="S120" s="93"/>
      <c r="T120" s="93"/>
      <c r="U120" s="93"/>
      <c r="V120" s="93"/>
      <c r="X120" s="92">
        <f>SUM(C120,J120,Q120)</f>
        <v>0</v>
      </c>
      <c r="Y120" s="93">
        <f t="shared" ref="Y120:AC124" si="100">SUM(D120,K120,R120)</f>
        <v>0</v>
      </c>
      <c r="Z120" s="93">
        <f t="shared" si="100"/>
        <v>0</v>
      </c>
      <c r="AA120" s="93">
        <f t="shared" si="100"/>
        <v>0</v>
      </c>
      <c r="AB120" s="93">
        <f t="shared" si="100"/>
        <v>0</v>
      </c>
      <c r="AC120" s="93">
        <f>SUM(H120,O120,V120)</f>
        <v>0</v>
      </c>
    </row>
    <row r="121" spans="1:29" x14ac:dyDescent="0.2">
      <c r="A121" s="35" t="str">
        <f>'Players by Team'!A35</f>
        <v>Libby Thomson</v>
      </c>
      <c r="B121" s="95"/>
      <c r="C121" s="105">
        <f>SUM(COUNTIF('Round 1 - RIVER'!B55,"&lt;"&amp;$B$2-1.9))+(COUNTIF('Round 1 - RIVER'!C55,"&lt;"&amp;$C$2-1.9))+(COUNTIF('Round 1 - RIVER'!D55,"&lt;"&amp;$D$2-1.9))+(COUNTIF('Round 1 - RIVER'!E55,"&lt;"&amp;$E$2-1.9))+(COUNTIF('Round 1 - RIVER'!F55,"&lt;"&amp;$F$2-1.9))+(COUNTIF('Round 1 - RIVER'!G55,"&lt;"&amp;$G$2-1.9))+(COUNTIF('Round 1 - RIVER'!H55,"&lt;"&amp;$H$2-1.9))+(COUNTIF('Round 1 - RIVER'!I55,"&lt;"&amp;$I$2-1.9))+(COUNTIF('Round 1 - RIVER'!J55,"&lt;"&amp;$J$2-1.9))+(COUNTIF('Round 1 - RIVER'!L55,"&lt;"&amp;$L$2-1.9))+(COUNTIF('Round 1 - RIVER'!M55,"&lt;"&amp;$M$2-1.9))+(COUNTIF('Round 1 - RIVER'!N55,"&lt;"&amp;$N$2-1.9))+(COUNTIF('Round 1 - RIVER'!O55,"&lt;"&amp;$O$2-1.9))+(COUNTIF('Round 1 - RIVER'!P55,"&lt;"&amp;$P$2-1.9))+(COUNTIF('Round 1 - RIVER'!Q55,"&lt;"&amp;$Q$2-1.9))+(COUNTIF('Round 1 - RIVER'!R55,"&lt;"&amp;$R$2-1.9))+(COUNTIF('Round 1 - RIVER'!S55,"&lt;"&amp;$S$2-1.9))+(COUNTIF('Round 1 - RIVER'!T55,"&lt;"&amp;$T$2-1.9))</f>
        <v>0</v>
      </c>
      <c r="D121" s="106">
        <f>SUM(COUNTIF('Round 1 - RIVER'!B55,"="&amp;$B$2-1))+(COUNTIF('Round 1 - RIVER'!C55,"="&amp;$C$2-1))+(COUNTIF('Round 1 - RIVER'!D55,"="&amp;$D$2-1))+(COUNTIF('Round 1 - RIVER'!E55,"="&amp;$E$2-1))+(COUNTIF('Round 1 - RIVER'!F55,"="&amp;$F$2-1))+(COUNTIF('Round 1 - RIVER'!G55,"="&amp;$G$2-1))+(COUNTIF('Round 1 - RIVER'!H55,"="&amp;$H$2-1))+(COUNTIF('Round 1 - RIVER'!I55,"="&amp;$I$2-1))+(COUNTIF('Round 1 - RIVER'!J55,"="&amp;$J$2-1))+(COUNTIF('Round 1 - RIVER'!L55,"="&amp;$L$2-1))+(COUNTIF('Round 1 - RIVER'!M55,"="&amp;$M$2-1))+(COUNTIF('Round 1 - RIVER'!N55,"="&amp;$N$2-1))+(COUNTIF('Round 1 - RIVER'!O55,"="&amp;$O$2-1))+(COUNTIF('Round 1 - RIVER'!P55,"="&amp;$P$2-1))+(COUNTIF('Round 1 - RIVER'!Q55,"="&amp;$Q$2-1))+(COUNTIF('Round 1 - RIVER'!R55,"="&amp;$R$2-1))+(COUNTIF('Round 1 - RIVER'!S55,"="&amp;$S$2-1))+(COUNTIF('Round 1 - RIVER'!T55,"="&amp;$T$2-1))</f>
        <v>0</v>
      </c>
      <c r="E121" s="106">
        <f>SUM(COUNTIF('Round 1 - RIVER'!B55,"="&amp;$B$3))+(COUNTIF('Round 1 - RIVER'!C55,"="&amp;$C$3))+(COUNTIF('Round 1 - RIVER'!D55,"="&amp;$D$3))+(COUNTIF('Round 1 - RIVER'!E55,"="&amp;$E$3))+(COUNTIF('Round 1 - RIVER'!F55,"="&amp;$F$3))+(COUNTIF('Round 1 - RIVER'!G55,"="&amp;$G$3))+(COUNTIF('Round 1 - RIVER'!H55,"="&amp;$H$3))+(COUNTIF('Round 1 - RIVER'!I55,"="&amp;$I$3))+(COUNTIF('Round 1 - RIVER'!J55,"="&amp;$J$3))+(COUNTIF('Round 1 - RIVER'!L55,"="&amp;$L$3))+(COUNTIF('Round 1 - RIVER'!M55,"="&amp;$M$3))+(COUNTIF('Round 1 - RIVER'!N55,"="&amp;$N$3))+(COUNTIF('Round 1 - RIVER'!O55,"="&amp;$O$3))+(COUNTIF('Round 1 - RIVER'!P55,"="&amp;$P$3))+(COUNTIF('Round 1 - RIVER'!Q55,"="&amp;$Q$3))+(COUNTIF('Round 1 - RIVER'!R55,"="&amp;$R$3))+(COUNTIF('Round 1 - RIVER'!S55,"="&amp;$S$3))+(COUNTIF('Round 1 - RIVER'!T55,"="&amp;$T$3))</f>
        <v>0</v>
      </c>
      <c r="F121" s="106">
        <f>SUM(COUNTIF('Round 1 - RIVER'!B55,"="&amp;$B$2+1))+(COUNTIF('Round 1 - RIVER'!C55,"="&amp;$C$2+1))+(COUNTIF('Round 1 - RIVER'!D55,"="&amp;$D$2+1))+(COUNTIF('Round 1 - RIVER'!E55,"="&amp;$E$2+1))+(COUNTIF('Round 1 - RIVER'!F55,"="&amp;$F$2+1))+(COUNTIF('Round 1 - RIVER'!G55,"="&amp;$G$2+1))+(COUNTIF('Round 1 - RIVER'!H55,"="&amp;$H$2+1))+(COUNTIF('Round 1 - RIVER'!I55,"="&amp;$I$2+1))+(COUNTIF('Round 1 - RIVER'!J55,"="&amp;$J$2+1))+(COUNTIF('Round 1 - RIVER'!L55,"="&amp;$L$2+1))+(COUNTIF('Round 1 - RIVER'!M55,"="&amp;$M$2+1))+(COUNTIF('Round 1 - RIVER'!N55,"="&amp;$N$2+1))+(COUNTIF('Round 1 - RIVER'!O55,"="&amp;$O$2+1))+(COUNTIF('Round 1 - RIVER'!P55,"="&amp;$P$2+1))+(COUNTIF('Round 1 - RIVER'!Q55,"="&amp;$Q$2+1))+(COUNTIF('Round 1 - RIVER'!R55,"="&amp;$R$2+1))+(COUNTIF('Round 1 - RIVER'!S55,"="&amp;$S$2+1))+(COUNTIF('Round 1 - RIVER'!T55,"="&amp;$T$2+1))</f>
        <v>0</v>
      </c>
      <c r="G121" s="106">
        <f>SUM(COUNTIF('Round 1 - RIVER'!B55,"="&amp;$B$2+2))+(COUNTIF('Round 1 - RIVER'!C55,"="&amp;$C$2+2))+(COUNTIF('Round 1 - RIVER'!D55,"="&amp;$D$2+2))+(COUNTIF('Round 1 - RIVER'!E55,"="&amp;$E$2+2))+(COUNTIF('Round 1 - RIVER'!F55,"="&amp;$F$2+2))+(COUNTIF('Round 1 - RIVER'!G55,"="&amp;$G$2+2))+(COUNTIF('Round 1 - RIVER'!H55,"="&amp;$H$2+2))+(COUNTIF('Round 1 - RIVER'!I55,"="&amp;$I$2+2))+(COUNTIF('Round 1 - RIVER'!J55,"="&amp;$J$2+2))+(COUNTIF('Round 1 - RIVER'!L55,"="&amp;$L$2+2))+(COUNTIF('Round 1 - RIVER'!M55,"="&amp;$M$2+2))+(COUNTIF('Round 1 - RIVER'!N55,"="&amp;$N$2+2))+(COUNTIF('Round 1 - RIVER'!O55,"="&amp;$O$2+2))+(COUNTIF('Round 1 - RIVER'!P55,"="&amp;$P$2+2))+(COUNTIF('Round 1 - RIVER'!Q55,"="&amp;$Q$2+2))+(COUNTIF('Round 1 - RIVER'!R55,"="&amp;$R$2+2))+(COUNTIF('Round 1 - RIVER'!S55,"="&amp;$S$2+2))+(COUNTIF('Round 1 - RIVER'!T55,"="&amp;$T$2+2))</f>
        <v>0</v>
      </c>
      <c r="H121" s="106">
        <f>SUM(COUNTIF('Round 1 - RIVER'!B55,"&gt;"&amp;$B$2+2.1))+(COUNTIF('Round 1 - RIVER'!C55,"&gt;"&amp;$C$2+2.1))+(COUNTIF('Round 1 - RIVER'!D55,"&gt;"&amp;$D$2+2.1))+(COUNTIF('Round 1 - RIVER'!E55,"&gt;"&amp;$E$2+2.1))+(COUNTIF('Round 1 - RIVER'!F55,"&gt;"&amp;$F$2+2.1))+(COUNTIF('Round 1 - RIVER'!G55,"&gt;"&amp;$G$2+2.1))+(COUNTIF('Round 1 - RIVER'!H55,"&gt;"&amp;$H$2+2.1))+(COUNTIF('Round 1 - RIVER'!I55,"&gt;"&amp;$I$2+2.1))+(COUNTIF('Round 1 - RIVER'!J55,"&gt;"&amp;$J$2+2.1))+(COUNTIF('Round 1 - RIVER'!L55,"&gt;"&amp;$L$2+2.1))+(COUNTIF('Round 1 - RIVER'!M55,"&gt;"&amp;$M$2+2.1))+(COUNTIF('Round 1 - RIVER'!N55,"&gt;"&amp;$N$2+2.1))+(COUNTIF('Round 1 - RIVER'!O55,"&gt;"&amp;$O$2+2.1))+(COUNTIF('Round 1 - RIVER'!P55,"&gt;"&amp;$P$2+2.1))+(COUNTIF('Round 1 - RIVER'!Q55,"&gt;"&amp;$Q$2+2.1))+(COUNTIF('Round 1 - RIVER'!R55,"&gt;"&amp;$R$2+2.1))+(COUNTIF('Round 1 - RIVER'!S55,"&gt;"&amp;$S$2+2.1))+(COUNTIF('Round 1 - RIVER'!T55,"&gt;"&amp;$T$2+2.1))</f>
        <v>0</v>
      </c>
      <c r="I121" s="77"/>
      <c r="J121" s="105">
        <f>SUM(COUNTIF('Round 2 - HILLS'!B55,"&lt;"&amp;$B$3-1.9))+(COUNTIF('Round 2 - HILLS'!C55,"&lt;"&amp;$C$3-1.9))+(COUNTIF('Round 2 - HILLS'!D55,"&lt;"&amp;$D$3-1.9))+(COUNTIF('Round 2 - HILLS'!E55,"&lt;"&amp;$E$3-1.9))+(COUNTIF('Round 2 - HILLS'!F55,"&lt;"&amp;$F$3-1.9))+(COUNTIF('Round 2 - HILLS'!G55,"&lt;"&amp;$G$3-1.9))+(COUNTIF('Round 2 - HILLS'!H55,"&lt;"&amp;$H$3-1.9))+(COUNTIF('Round 2 - HILLS'!I55,"&lt;"&amp;$I$3-1.9))+(COUNTIF('Round 2 - HILLS'!J55,"&lt;"&amp;$J$3-1.9))+(COUNTIF('Round 2 - HILLS'!L55,"&lt;"&amp;$L$3-1.9))+(COUNTIF('Round 2 - HILLS'!M55,"&lt;"&amp;$M$3-1.9))+(COUNTIF('Round 2 - HILLS'!N55,"&lt;"&amp;$N$3-1.9))+(COUNTIF('Round 2 - HILLS'!O55,"&lt;"&amp;$O$3-1.9))+(COUNTIF('Round 2 - HILLS'!P55,"&lt;"&amp;$P$3-1.9))+(COUNTIF('Round 2 - HILLS'!Q55,"&lt;"&amp;$Q$3-1.9))+(COUNTIF('Round 2 - HILLS'!R55,"&lt;"&amp;$R$3-1.9))+(COUNTIF('Round 2 - HILLS'!S55,"&lt;"&amp;$S$3-1.9))+(COUNTIF('Round 2 - HILLS'!T55,"&lt;"&amp;$T$3-1.9))</f>
        <v>0</v>
      </c>
      <c r="K121" s="106">
        <f>SUM(COUNTIF('Round 2 - HILLS'!B55,"="&amp;$B$3-1))+(COUNTIF('Round 2 - HILLS'!C55,"="&amp;$C$3-1))+(COUNTIF('Round 2 - HILLS'!D55,"="&amp;$D$3-1))+(COUNTIF('Round 2 - HILLS'!E55,"="&amp;$E$3-1))+(COUNTIF('Round 2 - HILLS'!F55,"="&amp;$F$3-1))+(COUNTIF('Round 2 - HILLS'!G55,"="&amp;$G$3-1))+(COUNTIF('Round 2 - HILLS'!H55,"="&amp;$H$3-1))+(COUNTIF('Round 2 - HILLS'!I55,"="&amp;$I$3-1))+(COUNTIF('Round 2 - HILLS'!J55,"="&amp;$J$3-1))+(COUNTIF('Round 2 - HILLS'!L55,"="&amp;$L$3-1))+(COUNTIF('Round 2 - HILLS'!M55,"="&amp;$M$3-1))+(COUNTIF('Round 2 - HILLS'!N55,"="&amp;$N$3-1))+(COUNTIF('Round 2 - HILLS'!O55,"="&amp;$O$3-1))+(COUNTIF('Round 2 - HILLS'!P55,"="&amp;$P$3-1))+(COUNTIF('Round 2 - HILLS'!Q55,"="&amp;$Q$3-1))+(COUNTIF('Round 2 - HILLS'!R55,"="&amp;$R$3-1))+(COUNTIF('Round 2 - HILLS'!S55,"="&amp;$S$3-1))+(COUNTIF('Round 2 - HILLS'!T55,"="&amp;$T$3-1))</f>
        <v>0</v>
      </c>
      <c r="L121" s="106">
        <f>SUM(COUNTIF('Round 2 - HILLS'!B55,"="&amp;$B$3))+(COUNTIF('Round 2 - HILLS'!C55,"="&amp;$C$3))+(COUNTIF('Round 2 - HILLS'!D55,"="&amp;$D$3))+(COUNTIF('Round 2 - HILLS'!E55,"="&amp;$E$3))+(COUNTIF('Round 2 - HILLS'!F55,"="&amp;$F$3))+(COUNTIF('Round 2 - HILLS'!G55,"="&amp;$G$3))+(COUNTIF('Round 2 - HILLS'!H55,"="&amp;$H$3))+(COUNTIF('Round 2 - HILLS'!I55,"="&amp;$I$3))+(COUNTIF('Round 2 - HILLS'!J55,"="&amp;$J$3))+(COUNTIF('Round 2 - HILLS'!L55,"="&amp;$L$3))+(COUNTIF('Round 2 - HILLS'!M55,"="&amp;$M$3))+(COUNTIF('Round 2 - HILLS'!N55,"="&amp;$N$3))+(COUNTIF('Round 2 - HILLS'!O55,"="&amp;$O$3))+(COUNTIF('Round 2 - HILLS'!P55,"="&amp;$P$3))+(COUNTIF('Round 2 - HILLS'!Q55,"="&amp;$Q$3))+(COUNTIF('Round 2 - HILLS'!R55,"="&amp;$R$3))+(COUNTIF('Round 2 - HILLS'!S55,"="&amp;$S$3))+(COUNTIF('Round 2 - HILLS'!T55,"="&amp;$T$3))</f>
        <v>0</v>
      </c>
      <c r="M121" s="106">
        <f>SUM(COUNTIF('Round 2 - HILLS'!B55,"="&amp;$B$3+1))+(COUNTIF('Round 2 - HILLS'!C55,"="&amp;$C$3+1))+(COUNTIF('Round 2 - HILLS'!D55,"="&amp;$D$3+1))+(COUNTIF('Round 2 - HILLS'!E55,"="&amp;$E$3+1))+(COUNTIF('Round 2 - HILLS'!F55,"="&amp;$F$3+1))+(COUNTIF('Round 2 - HILLS'!G55,"="&amp;$G$3+1))+(COUNTIF('Round 2 - HILLS'!H55,"="&amp;$H$3+1))+(COUNTIF('Round 2 - HILLS'!I55,"="&amp;$I$3+1))+(COUNTIF('Round 2 - HILLS'!J55,"="&amp;$J$3+1))+(COUNTIF('Round 2 - HILLS'!L55,"="&amp;$L$3+1))+(COUNTIF('Round 2 - HILLS'!M55,"="&amp;$M$3+1))+(COUNTIF('Round 2 - HILLS'!N55,"="&amp;$N$3+1))+(COUNTIF('Round 2 - HILLS'!O55,"="&amp;$O$3+1))+(COUNTIF('Round 2 - HILLS'!P55,"="&amp;$P$3+1))+(COUNTIF('Round 2 - HILLS'!Q55,"="&amp;$Q$3+1))+(COUNTIF('Round 2 - HILLS'!R55,"="&amp;$R$3+1))+(COUNTIF('Round 2 - HILLS'!S55,"="&amp;$S$3+1))+(COUNTIF('Round 2 - HILLS'!T55,"="&amp;$T$3+1))</f>
        <v>0</v>
      </c>
      <c r="N121" s="106">
        <f>SUM(COUNTIF('Round 2 - HILLS'!B55,"="&amp;$B$3+2))+(COUNTIF('Round 2 - HILLS'!C55,"="&amp;$C$3+2))+(COUNTIF('Round 2 - HILLS'!D55,"="&amp;$D$3+2))+(COUNTIF('Round 2 - HILLS'!E55,"="&amp;$E$3+2))+(COUNTIF('Round 2 - HILLS'!F55,"="&amp;$F$3+2))+(COUNTIF('Round 2 - HILLS'!G55,"="&amp;$G$3+2))+(COUNTIF('Round 2 - HILLS'!H55,"="&amp;$H$3+2))+(COUNTIF('Round 2 - HILLS'!I55,"="&amp;$I$3+2))+(COUNTIF('Round 2 - HILLS'!J55,"="&amp;$J$3+2))+(COUNTIF('Round 2 - HILLS'!L55,"="&amp;$L$3+2))+(COUNTIF('Round 2 - HILLS'!M55,"="&amp;$M$3+2))+(COUNTIF('Round 2 - HILLS'!N55,"="&amp;$N$3+2))+(COUNTIF('Round 2 - HILLS'!O55,"="&amp;$O$3+2))+(COUNTIF('Round 2 - HILLS'!P55,"="&amp;$P$3+2))+(COUNTIF('Round 2 - HILLS'!Q55,"="&amp;$Q$3+2))+(COUNTIF('Round 2 - HILLS'!R55,"="&amp;$R$3+2))+(COUNTIF('Round 2 - HILLS'!S55,"="&amp;$S$3+2))+(COUNTIF('Round 2 - HILLS'!T55,"="&amp;$T$3+2))</f>
        <v>0</v>
      </c>
      <c r="O121" s="106">
        <f>SUM(COUNTIF('Round 2 - HILLS'!B55,"&gt;"&amp;$B$3+2.1))+(COUNTIF('Round 2 - HILLS'!C55,"&gt;"&amp;$C$3+2.1))+(COUNTIF('Round 2 - HILLS'!D55,"&gt;"&amp;$D$3+2.1))+(COUNTIF('Round 2 - HILLS'!E55,"&gt;"&amp;$E$3+2.1))+(COUNTIF('Round 2 - HILLS'!F55,"&gt;"&amp;$F$3+2.1))+(COUNTIF('Round 2 - HILLS'!G55,"&gt;"&amp;$G$3+2.1))+(COUNTIF('Round 2 - HILLS'!H55,"&gt;"&amp;$H$3+2.1))+(COUNTIF('Round 2 - HILLS'!I55,"&gt;"&amp;$I$3+2.1))+(COUNTIF('Round 2 - HILLS'!J55,"&gt;"&amp;$J$3+2.1))+(COUNTIF('Round 2 - HILLS'!L55,"&gt;"&amp;$L$3+2.1))+(COUNTIF('Round 2 - HILLS'!M55,"&gt;"&amp;$M$3+2.1))+(COUNTIF('Round 2 - HILLS'!N55,"&gt;"&amp;$N$3+2.1))+(COUNTIF('Round 2 - HILLS'!O55,"&gt;"&amp;$O$3+2.1))+(COUNTIF('Round 2 - HILLS'!P55,"&gt;"&amp;$P$3+2.1))+(COUNTIF('Round 2 - HILLS'!Q55,"&gt;"&amp;$Q$3+2.1))+(COUNTIF('Round 2 - HILLS'!R55,"&gt;"&amp;$R$3+2.1))+(COUNTIF('Round 2 - HILLS'!S55,"&gt;"&amp;$S$3+2.1))+(COUNTIF('Round 2 - HILLS'!T55,"&gt;"&amp;$T$3+2.1))</f>
        <v>0</v>
      </c>
      <c r="Q121" s="94"/>
      <c r="R121" s="94"/>
      <c r="S121" s="94"/>
      <c r="T121" s="94"/>
      <c r="U121" s="94"/>
      <c r="V121" s="94"/>
      <c r="X121" s="99">
        <f t="shared" ref="X121:X124" si="101">SUM(C121,J121,Q121)</f>
        <v>0</v>
      </c>
      <c r="Y121" s="100">
        <f t="shared" si="100"/>
        <v>0</v>
      </c>
      <c r="Z121" s="100">
        <f t="shared" si="100"/>
        <v>0</v>
      </c>
      <c r="AA121" s="100">
        <f t="shared" si="100"/>
        <v>0</v>
      </c>
      <c r="AB121" s="100">
        <f t="shared" si="100"/>
        <v>0</v>
      </c>
      <c r="AC121" s="100">
        <f t="shared" si="100"/>
        <v>0</v>
      </c>
    </row>
    <row r="122" spans="1:29" x14ac:dyDescent="0.2">
      <c r="A122" s="35" t="str">
        <f>'Players by Team'!A36</f>
        <v>Aniston Harrell</v>
      </c>
      <c r="B122" s="95"/>
      <c r="C122" s="99">
        <f>SUM(COUNTIF('Round 1 - RIVER'!B56,"&lt;"&amp;$B$2-1.9))+(COUNTIF('Round 1 - RIVER'!C56,"&lt;"&amp;$C$2-1.9))+(COUNTIF('Round 1 - RIVER'!D56,"&lt;"&amp;$D$2-1.9))+(COUNTIF('Round 1 - RIVER'!E56,"&lt;"&amp;$E$2-1.9))+(COUNTIF('Round 1 - RIVER'!F56,"&lt;"&amp;$F$2-1.9))+(COUNTIF('Round 1 - RIVER'!G56,"&lt;"&amp;$G$2-1.9))+(COUNTIF('Round 1 - RIVER'!H56,"&lt;"&amp;$H$2-1.9))+(COUNTIF('Round 1 - RIVER'!I56,"&lt;"&amp;$I$2-1.9))+(COUNTIF('Round 1 - RIVER'!J56,"&lt;"&amp;$J$2-1.9))+(COUNTIF('Round 1 - RIVER'!L56,"&lt;"&amp;$L$2-1.9))+(COUNTIF('Round 1 - RIVER'!M56,"&lt;"&amp;$M$2-1.9))+(COUNTIF('Round 1 - RIVER'!N56,"&lt;"&amp;$N$2-1.9))+(COUNTIF('Round 1 - RIVER'!O56,"&lt;"&amp;$O$2-1.9))+(COUNTIF('Round 1 - RIVER'!P56,"&lt;"&amp;$P$2-1.9))+(COUNTIF('Round 1 - RIVER'!Q56,"&lt;"&amp;$Q$2-1.9))+(COUNTIF('Round 1 - RIVER'!R56,"&lt;"&amp;$R$2-1.9))+(COUNTIF('Round 1 - RIVER'!S56,"&lt;"&amp;$S$2-1.9))+(COUNTIF('Round 1 - RIVER'!T56,"&lt;"&amp;$T$2-1.9))</f>
        <v>0</v>
      </c>
      <c r="D122" s="100">
        <f>SUM(COUNTIF('Round 1 - RIVER'!B56,"="&amp;$B$2-1))+(COUNTIF('Round 1 - RIVER'!C56,"="&amp;$C$2-1))+(COUNTIF('Round 1 - RIVER'!D56,"="&amp;$D$2-1))+(COUNTIF('Round 1 - RIVER'!E56,"="&amp;$E$2-1))+(COUNTIF('Round 1 - RIVER'!F56,"="&amp;$F$2-1))+(COUNTIF('Round 1 - RIVER'!G56,"="&amp;$G$2-1))+(COUNTIF('Round 1 - RIVER'!H56,"="&amp;$H$2-1))+(COUNTIF('Round 1 - RIVER'!I56,"="&amp;$I$2-1))+(COUNTIF('Round 1 - RIVER'!J56,"="&amp;$J$2-1))+(COUNTIF('Round 1 - RIVER'!L56,"="&amp;$L$2-1))+(COUNTIF('Round 1 - RIVER'!M56,"="&amp;$M$2-1))+(COUNTIF('Round 1 - RIVER'!N56,"="&amp;$N$2-1))+(COUNTIF('Round 1 - RIVER'!O56,"="&amp;$O$2-1))+(COUNTIF('Round 1 - RIVER'!P56,"="&amp;$P$2-1))+(COUNTIF('Round 1 - RIVER'!Q56,"="&amp;$Q$2-1))+(COUNTIF('Round 1 - RIVER'!R56,"="&amp;$R$2-1))+(COUNTIF('Round 1 - RIVER'!S56,"="&amp;$S$2-1))+(COUNTIF('Round 1 - RIVER'!T56,"="&amp;$T$2-1))</f>
        <v>0</v>
      </c>
      <c r="E122" s="100">
        <f>SUM(COUNTIF('Round 1 - RIVER'!B56,"="&amp;$B$3))+(COUNTIF('Round 1 - RIVER'!C56,"="&amp;$C$3))+(COUNTIF('Round 1 - RIVER'!D56,"="&amp;$D$3))+(COUNTIF('Round 1 - RIVER'!E56,"="&amp;$E$3))+(COUNTIF('Round 1 - RIVER'!F56,"="&amp;$F$3))+(COUNTIF('Round 1 - RIVER'!G56,"="&amp;$G$3))+(COUNTIF('Round 1 - RIVER'!H56,"="&amp;$H$3))+(COUNTIF('Round 1 - RIVER'!I56,"="&amp;$I$3))+(COUNTIF('Round 1 - RIVER'!J56,"="&amp;$J$3))+(COUNTIF('Round 1 - RIVER'!L56,"="&amp;$L$3))+(COUNTIF('Round 1 - RIVER'!M56,"="&amp;$M$3))+(COUNTIF('Round 1 - RIVER'!N56,"="&amp;$N$3))+(COUNTIF('Round 1 - RIVER'!O56,"="&amp;$O$3))+(COUNTIF('Round 1 - RIVER'!P56,"="&amp;$P$3))+(COUNTIF('Round 1 - RIVER'!Q56,"="&amp;$Q$3))+(COUNTIF('Round 1 - RIVER'!R56,"="&amp;$R$3))+(COUNTIF('Round 1 - RIVER'!S56,"="&amp;$S$3))+(COUNTIF('Round 1 - RIVER'!T56,"="&amp;$T$3))</f>
        <v>0</v>
      </c>
      <c r="F122" s="100">
        <f>SUM(COUNTIF('Round 1 - RIVER'!B56,"="&amp;$B$2+1))+(COUNTIF('Round 1 - RIVER'!C56,"="&amp;$C$2+1))+(COUNTIF('Round 1 - RIVER'!D56,"="&amp;$D$2+1))+(COUNTIF('Round 1 - RIVER'!E56,"="&amp;$E$2+1))+(COUNTIF('Round 1 - RIVER'!F56,"="&amp;$F$2+1))+(COUNTIF('Round 1 - RIVER'!G56,"="&amp;$G$2+1))+(COUNTIF('Round 1 - RIVER'!H56,"="&amp;$H$2+1))+(COUNTIF('Round 1 - RIVER'!I56,"="&amp;$I$2+1))+(COUNTIF('Round 1 - RIVER'!J56,"="&amp;$J$2+1))+(COUNTIF('Round 1 - RIVER'!L56,"="&amp;$L$2+1))+(COUNTIF('Round 1 - RIVER'!M56,"="&amp;$M$2+1))+(COUNTIF('Round 1 - RIVER'!N56,"="&amp;$N$2+1))+(COUNTIF('Round 1 - RIVER'!O56,"="&amp;$O$2+1))+(COUNTIF('Round 1 - RIVER'!P56,"="&amp;$P$2+1))+(COUNTIF('Round 1 - RIVER'!Q56,"="&amp;$Q$2+1))+(COUNTIF('Round 1 - RIVER'!R56,"="&amp;$R$2+1))+(COUNTIF('Round 1 - RIVER'!S56,"="&amp;$S$2+1))+(COUNTIF('Round 1 - RIVER'!T56,"="&amp;$T$2+1))</f>
        <v>0</v>
      </c>
      <c r="G122" s="100">
        <f>SUM(COUNTIF('Round 1 - RIVER'!B56,"="&amp;$B$2+2))+(COUNTIF('Round 1 - RIVER'!C56,"="&amp;$C$2+2))+(COUNTIF('Round 1 - RIVER'!D56,"="&amp;$D$2+2))+(COUNTIF('Round 1 - RIVER'!E56,"="&amp;$E$2+2))+(COUNTIF('Round 1 - RIVER'!F56,"="&amp;$F$2+2))+(COUNTIF('Round 1 - RIVER'!G56,"="&amp;$G$2+2))+(COUNTIF('Round 1 - RIVER'!H56,"="&amp;$H$2+2))+(COUNTIF('Round 1 - RIVER'!I56,"="&amp;$I$2+2))+(COUNTIF('Round 1 - RIVER'!J56,"="&amp;$J$2+2))+(COUNTIF('Round 1 - RIVER'!L56,"="&amp;$L$2+2))+(COUNTIF('Round 1 - RIVER'!M56,"="&amp;$M$2+2))+(COUNTIF('Round 1 - RIVER'!N56,"="&amp;$N$2+2))+(COUNTIF('Round 1 - RIVER'!O56,"="&amp;$O$2+2))+(COUNTIF('Round 1 - RIVER'!P56,"="&amp;$P$2+2))+(COUNTIF('Round 1 - RIVER'!Q56,"="&amp;$Q$2+2))+(COUNTIF('Round 1 - RIVER'!R56,"="&amp;$R$2+2))+(COUNTIF('Round 1 - RIVER'!S56,"="&amp;$S$2+2))+(COUNTIF('Round 1 - RIVER'!T56,"="&amp;$T$2+2))</f>
        <v>0</v>
      </c>
      <c r="H122" s="100">
        <f>SUM(COUNTIF('Round 1 - RIVER'!B56,"&gt;"&amp;$B$2+2.1))+(COUNTIF('Round 1 - RIVER'!C56,"&gt;"&amp;$C$2+2.1))+(COUNTIF('Round 1 - RIVER'!D56,"&gt;"&amp;$D$2+2.1))+(COUNTIF('Round 1 - RIVER'!E56,"&gt;"&amp;$E$2+2.1))+(COUNTIF('Round 1 - RIVER'!F56,"&gt;"&amp;$F$2+2.1))+(COUNTIF('Round 1 - RIVER'!G56,"&gt;"&amp;$G$2+2.1))+(COUNTIF('Round 1 - RIVER'!H56,"&gt;"&amp;$H$2+2.1))+(COUNTIF('Round 1 - RIVER'!I56,"&gt;"&amp;$I$2+2.1))+(COUNTIF('Round 1 - RIVER'!J56,"&gt;"&amp;$J$2+2.1))+(COUNTIF('Round 1 - RIVER'!L56,"&gt;"&amp;$L$2+2.1))+(COUNTIF('Round 1 - RIVER'!M56,"&gt;"&amp;$M$2+2.1))+(COUNTIF('Round 1 - RIVER'!N56,"&gt;"&amp;$N$2+2.1))+(COUNTIF('Round 1 - RIVER'!O56,"&gt;"&amp;$O$2+2.1))+(COUNTIF('Round 1 - RIVER'!P56,"&gt;"&amp;$P$2+2.1))+(COUNTIF('Round 1 - RIVER'!Q56,"&gt;"&amp;$Q$2+2.1))+(COUNTIF('Round 1 - RIVER'!R56,"&gt;"&amp;$R$2+2.1))+(COUNTIF('Round 1 - RIVER'!S56,"&gt;"&amp;$S$2+2.1))+(COUNTIF('Round 1 - RIVER'!T56,"&gt;"&amp;$T$2+2.1))</f>
        <v>0</v>
      </c>
      <c r="I122" s="77"/>
      <c r="J122" s="99">
        <f>SUM(COUNTIF('Round 2 - HILLS'!B56,"&lt;"&amp;$B$3-1.9))+(COUNTIF('Round 2 - HILLS'!C56,"&lt;"&amp;$C$3-1.9))+(COUNTIF('Round 2 - HILLS'!D56,"&lt;"&amp;$D$3-1.9))+(COUNTIF('Round 2 - HILLS'!E56,"&lt;"&amp;$E$3-1.9))+(COUNTIF('Round 2 - HILLS'!F56,"&lt;"&amp;$F$3-1.9))+(COUNTIF('Round 2 - HILLS'!G56,"&lt;"&amp;$G$3-1.9))+(COUNTIF('Round 2 - HILLS'!H56,"&lt;"&amp;$H$3-1.9))+(COUNTIF('Round 2 - HILLS'!I56,"&lt;"&amp;$I$3-1.9))+(COUNTIF('Round 2 - HILLS'!J56,"&lt;"&amp;$J$3-1.9))+(COUNTIF('Round 2 - HILLS'!L56,"&lt;"&amp;$L$3-1.9))+(COUNTIF('Round 2 - HILLS'!M56,"&lt;"&amp;$M$3-1.9))+(COUNTIF('Round 2 - HILLS'!N56,"&lt;"&amp;$N$3-1.9))+(COUNTIF('Round 2 - HILLS'!O56,"&lt;"&amp;$O$3-1.9))+(COUNTIF('Round 2 - HILLS'!P56,"&lt;"&amp;$P$3-1.9))+(COUNTIF('Round 2 - HILLS'!Q56,"&lt;"&amp;$Q$3-1.9))+(COUNTIF('Round 2 - HILLS'!R56,"&lt;"&amp;$R$3-1.9))+(COUNTIF('Round 2 - HILLS'!S56,"&lt;"&amp;$S$3-1.9))+(COUNTIF('Round 2 - HILLS'!T56,"&lt;"&amp;$T$3-1.9))</f>
        <v>0</v>
      </c>
      <c r="K122" s="100">
        <f>SUM(COUNTIF('Round 2 - HILLS'!B56,"="&amp;$B$3-1))+(COUNTIF('Round 2 - HILLS'!C56,"="&amp;$C$3-1))+(COUNTIF('Round 2 - HILLS'!D56,"="&amp;$D$3-1))+(COUNTIF('Round 2 - HILLS'!E56,"="&amp;$E$3-1))+(COUNTIF('Round 2 - HILLS'!F56,"="&amp;$F$3-1))+(COUNTIF('Round 2 - HILLS'!G56,"="&amp;$G$3-1))+(COUNTIF('Round 2 - HILLS'!H56,"="&amp;$H$3-1))+(COUNTIF('Round 2 - HILLS'!I56,"="&amp;$I$3-1))+(COUNTIF('Round 2 - HILLS'!J56,"="&amp;$J$3-1))+(COUNTIF('Round 2 - HILLS'!L56,"="&amp;$L$3-1))+(COUNTIF('Round 2 - HILLS'!M56,"="&amp;$M$3-1))+(COUNTIF('Round 2 - HILLS'!N56,"="&amp;$N$3-1))+(COUNTIF('Round 2 - HILLS'!O56,"="&amp;$O$3-1))+(COUNTIF('Round 2 - HILLS'!P56,"="&amp;$P$3-1))+(COUNTIF('Round 2 - HILLS'!Q56,"="&amp;$Q$3-1))+(COUNTIF('Round 2 - HILLS'!R56,"="&amp;$R$3-1))+(COUNTIF('Round 2 - HILLS'!S56,"="&amp;$S$3-1))+(COUNTIF('Round 2 - HILLS'!T56,"="&amp;$T$3-1))</f>
        <v>0</v>
      </c>
      <c r="L122" s="100">
        <f>SUM(COUNTIF('Round 2 - HILLS'!B56,"="&amp;$B$3))+(COUNTIF('Round 2 - HILLS'!C56,"="&amp;$C$3))+(COUNTIF('Round 2 - HILLS'!D56,"="&amp;$D$3))+(COUNTIF('Round 2 - HILLS'!E56,"="&amp;$E$3))+(COUNTIF('Round 2 - HILLS'!F56,"="&amp;$F$3))+(COUNTIF('Round 2 - HILLS'!G56,"="&amp;$G$3))+(COUNTIF('Round 2 - HILLS'!H56,"="&amp;$H$3))+(COUNTIF('Round 2 - HILLS'!I56,"="&amp;$I$3))+(COUNTIF('Round 2 - HILLS'!J56,"="&amp;$J$3))+(COUNTIF('Round 2 - HILLS'!L56,"="&amp;$L$3))+(COUNTIF('Round 2 - HILLS'!M56,"="&amp;$M$3))+(COUNTIF('Round 2 - HILLS'!N56,"="&amp;$N$3))+(COUNTIF('Round 2 - HILLS'!O56,"="&amp;$O$3))+(COUNTIF('Round 2 - HILLS'!P56,"="&amp;$P$3))+(COUNTIF('Round 2 - HILLS'!Q56,"="&amp;$Q$3))+(COUNTIF('Round 2 - HILLS'!R56,"="&amp;$R$3))+(COUNTIF('Round 2 - HILLS'!S56,"="&amp;$S$3))+(COUNTIF('Round 2 - HILLS'!T56,"="&amp;$T$3))</f>
        <v>0</v>
      </c>
      <c r="M122" s="100">
        <f>SUM(COUNTIF('Round 2 - HILLS'!B56,"="&amp;$B$3+1))+(COUNTIF('Round 2 - HILLS'!C56,"="&amp;$C$3+1))+(COUNTIF('Round 2 - HILLS'!D56,"="&amp;$D$3+1))+(COUNTIF('Round 2 - HILLS'!E56,"="&amp;$E$3+1))+(COUNTIF('Round 2 - HILLS'!F56,"="&amp;$F$3+1))+(COUNTIF('Round 2 - HILLS'!G56,"="&amp;$G$3+1))+(COUNTIF('Round 2 - HILLS'!H56,"="&amp;$H$3+1))+(COUNTIF('Round 2 - HILLS'!I56,"="&amp;$I$3+1))+(COUNTIF('Round 2 - HILLS'!J56,"="&amp;$J$3+1))+(COUNTIF('Round 2 - HILLS'!L56,"="&amp;$L$3+1))+(COUNTIF('Round 2 - HILLS'!M56,"="&amp;$M$3+1))+(COUNTIF('Round 2 - HILLS'!N56,"="&amp;$N$3+1))+(COUNTIF('Round 2 - HILLS'!O56,"="&amp;$O$3+1))+(COUNTIF('Round 2 - HILLS'!P56,"="&amp;$P$3+1))+(COUNTIF('Round 2 - HILLS'!Q56,"="&amp;$Q$3+1))+(COUNTIF('Round 2 - HILLS'!R56,"="&amp;$R$3+1))+(COUNTIF('Round 2 - HILLS'!S56,"="&amp;$S$3+1))+(COUNTIF('Round 2 - HILLS'!T56,"="&amp;$T$3+1))</f>
        <v>0</v>
      </c>
      <c r="N122" s="100">
        <f>SUM(COUNTIF('Round 2 - HILLS'!B56,"="&amp;$B$3+2))+(COUNTIF('Round 2 - HILLS'!C56,"="&amp;$C$3+2))+(COUNTIF('Round 2 - HILLS'!D56,"="&amp;$D$3+2))+(COUNTIF('Round 2 - HILLS'!E56,"="&amp;$E$3+2))+(COUNTIF('Round 2 - HILLS'!F56,"="&amp;$F$3+2))+(COUNTIF('Round 2 - HILLS'!G56,"="&amp;$G$3+2))+(COUNTIF('Round 2 - HILLS'!H56,"="&amp;$H$3+2))+(COUNTIF('Round 2 - HILLS'!I56,"="&amp;$I$3+2))+(COUNTIF('Round 2 - HILLS'!J56,"="&amp;$J$3+2))+(COUNTIF('Round 2 - HILLS'!L56,"="&amp;$L$3+2))+(COUNTIF('Round 2 - HILLS'!M56,"="&amp;$M$3+2))+(COUNTIF('Round 2 - HILLS'!N56,"="&amp;$N$3+2))+(COUNTIF('Round 2 - HILLS'!O56,"="&amp;$O$3+2))+(COUNTIF('Round 2 - HILLS'!P56,"="&amp;$P$3+2))+(COUNTIF('Round 2 - HILLS'!Q56,"="&amp;$Q$3+2))+(COUNTIF('Round 2 - HILLS'!R56,"="&amp;$R$3+2))+(COUNTIF('Round 2 - HILLS'!S56,"="&amp;$S$3+2))+(COUNTIF('Round 2 - HILLS'!T56,"="&amp;$T$3+2))</f>
        <v>0</v>
      </c>
      <c r="O122" s="100">
        <f>SUM(COUNTIF('Round 2 - HILLS'!B56,"&gt;"&amp;$B$3+2.1))+(COUNTIF('Round 2 - HILLS'!C56,"&gt;"&amp;$C$3+2.1))+(COUNTIF('Round 2 - HILLS'!D56,"&gt;"&amp;$D$3+2.1))+(COUNTIF('Round 2 - HILLS'!E56,"&gt;"&amp;$E$3+2.1))+(COUNTIF('Round 2 - HILLS'!F56,"&gt;"&amp;$F$3+2.1))+(COUNTIF('Round 2 - HILLS'!G56,"&gt;"&amp;$G$3+2.1))+(COUNTIF('Round 2 - HILLS'!H56,"&gt;"&amp;$H$3+2.1))+(COUNTIF('Round 2 - HILLS'!I56,"&gt;"&amp;$I$3+2.1))+(COUNTIF('Round 2 - HILLS'!J56,"&gt;"&amp;$J$3+2.1))+(COUNTIF('Round 2 - HILLS'!L56,"&gt;"&amp;$L$3+2.1))+(COUNTIF('Round 2 - HILLS'!M56,"&gt;"&amp;$M$3+2.1))+(COUNTIF('Round 2 - HILLS'!N56,"&gt;"&amp;$N$3+2.1))+(COUNTIF('Round 2 - HILLS'!O56,"&gt;"&amp;$O$3+2.1))+(COUNTIF('Round 2 - HILLS'!P56,"&gt;"&amp;$P$3+2.1))+(COUNTIF('Round 2 - HILLS'!Q56,"&gt;"&amp;$Q$3+2.1))+(COUNTIF('Round 2 - HILLS'!R56,"&gt;"&amp;$R$3+2.1))+(COUNTIF('Round 2 - HILLS'!S56,"&gt;"&amp;$S$3+2.1))+(COUNTIF('Round 2 - HILLS'!T56,"&gt;"&amp;$T$3+2.1))</f>
        <v>0</v>
      </c>
      <c r="Q122" s="92"/>
      <c r="R122" s="93"/>
      <c r="S122" s="93"/>
      <c r="T122" s="93"/>
      <c r="U122" s="93"/>
      <c r="V122" s="93"/>
      <c r="X122" s="92">
        <f t="shared" si="101"/>
        <v>0</v>
      </c>
      <c r="Y122" s="93">
        <f t="shared" si="100"/>
        <v>0</v>
      </c>
      <c r="Z122" s="93">
        <f t="shared" si="100"/>
        <v>0</v>
      </c>
      <c r="AA122" s="93">
        <f t="shared" si="100"/>
        <v>0</v>
      </c>
      <c r="AB122" s="93">
        <f t="shared" si="100"/>
        <v>0</v>
      </c>
      <c r="AC122" s="93">
        <f t="shared" si="100"/>
        <v>0</v>
      </c>
    </row>
    <row r="123" spans="1:29" x14ac:dyDescent="0.2">
      <c r="A123" s="35" t="str">
        <f>'Players by Team'!A37</f>
        <v>Marisa Hughes</v>
      </c>
      <c r="B123" s="95"/>
      <c r="C123" s="105">
        <f>SUM(COUNTIF('Round 1 - RIVER'!B57,"&lt;"&amp;$B$2-1.9))+(COUNTIF('Round 1 - RIVER'!C57,"&lt;"&amp;$C$2-1.9))+(COUNTIF('Round 1 - RIVER'!D57,"&lt;"&amp;$D$2-1.9))+(COUNTIF('Round 1 - RIVER'!E57,"&lt;"&amp;$E$2-1.9))+(COUNTIF('Round 1 - RIVER'!F57,"&lt;"&amp;$F$2-1.9))+(COUNTIF('Round 1 - RIVER'!G57,"&lt;"&amp;$G$2-1.9))+(COUNTIF('Round 1 - RIVER'!H57,"&lt;"&amp;$H$2-1.9))+(COUNTIF('Round 1 - RIVER'!I57,"&lt;"&amp;$I$2-1.9))+(COUNTIF('Round 1 - RIVER'!J57,"&lt;"&amp;$J$2-1.9))+(COUNTIF('Round 1 - RIVER'!L57,"&lt;"&amp;$L$2-1.9))+(COUNTIF('Round 1 - RIVER'!M57,"&lt;"&amp;$M$2-1.9))+(COUNTIF('Round 1 - RIVER'!N57,"&lt;"&amp;$N$2-1.9))+(COUNTIF('Round 1 - RIVER'!O57,"&lt;"&amp;$O$2-1.9))+(COUNTIF('Round 1 - RIVER'!P57,"&lt;"&amp;$P$2-1.9))+(COUNTIF('Round 1 - RIVER'!Q57,"&lt;"&amp;$Q$2-1.9))+(COUNTIF('Round 1 - RIVER'!R57,"&lt;"&amp;$R$2-1.9))+(COUNTIF('Round 1 - RIVER'!S57,"&lt;"&amp;$S$2-1.9))+(COUNTIF('Round 1 - RIVER'!T57,"&lt;"&amp;$T$2-1.9))</f>
        <v>0</v>
      </c>
      <c r="D123" s="106">
        <f>SUM(COUNTIF('Round 1 - RIVER'!B57,"="&amp;$B$2-1))+(COUNTIF('Round 1 - RIVER'!C57,"="&amp;$C$2-1))+(COUNTIF('Round 1 - RIVER'!D57,"="&amp;$D$2-1))+(COUNTIF('Round 1 - RIVER'!E57,"="&amp;$E$2-1))+(COUNTIF('Round 1 - RIVER'!F57,"="&amp;$F$2-1))+(COUNTIF('Round 1 - RIVER'!G57,"="&amp;$G$2-1))+(COUNTIF('Round 1 - RIVER'!H57,"="&amp;$H$2-1))+(COUNTIF('Round 1 - RIVER'!I57,"="&amp;$I$2-1))+(COUNTIF('Round 1 - RIVER'!J57,"="&amp;$J$2-1))+(COUNTIF('Round 1 - RIVER'!L57,"="&amp;$L$2-1))+(COUNTIF('Round 1 - RIVER'!M57,"="&amp;$M$2-1))+(COUNTIF('Round 1 - RIVER'!N57,"="&amp;$N$2-1))+(COUNTIF('Round 1 - RIVER'!O57,"="&amp;$O$2-1))+(COUNTIF('Round 1 - RIVER'!P57,"="&amp;$P$2-1))+(COUNTIF('Round 1 - RIVER'!Q57,"="&amp;$Q$2-1))+(COUNTIF('Round 1 - RIVER'!R57,"="&amp;$R$2-1))+(COUNTIF('Round 1 - RIVER'!S57,"="&amp;$S$2-1))+(COUNTIF('Round 1 - RIVER'!T57,"="&amp;$T$2-1))</f>
        <v>0</v>
      </c>
      <c r="E123" s="106">
        <f>SUM(COUNTIF('Round 1 - RIVER'!B57,"="&amp;$B$3))+(COUNTIF('Round 1 - RIVER'!C57,"="&amp;$C$3))+(COUNTIF('Round 1 - RIVER'!D57,"="&amp;$D$3))+(COUNTIF('Round 1 - RIVER'!E57,"="&amp;$E$3))+(COUNTIF('Round 1 - RIVER'!F57,"="&amp;$F$3))+(COUNTIF('Round 1 - RIVER'!G57,"="&amp;$G$3))+(COUNTIF('Round 1 - RIVER'!H57,"="&amp;$H$3))+(COUNTIF('Round 1 - RIVER'!I57,"="&amp;$I$3))+(COUNTIF('Round 1 - RIVER'!J57,"="&amp;$J$3))+(COUNTIF('Round 1 - RIVER'!L57,"="&amp;$L$3))+(COUNTIF('Round 1 - RIVER'!M57,"="&amp;$M$3))+(COUNTIF('Round 1 - RIVER'!N57,"="&amp;$N$3))+(COUNTIF('Round 1 - RIVER'!O57,"="&amp;$O$3))+(COUNTIF('Round 1 - RIVER'!P57,"="&amp;$P$3))+(COUNTIF('Round 1 - RIVER'!Q57,"="&amp;$Q$3))+(COUNTIF('Round 1 - RIVER'!R57,"="&amp;$R$3))+(COUNTIF('Round 1 - RIVER'!S57,"="&amp;$S$3))+(COUNTIF('Round 1 - RIVER'!T57,"="&amp;$T$3))</f>
        <v>0</v>
      </c>
      <c r="F123" s="106">
        <f>SUM(COUNTIF('Round 1 - RIVER'!B57,"="&amp;$B$2+1))+(COUNTIF('Round 1 - RIVER'!C57,"="&amp;$C$2+1))+(COUNTIF('Round 1 - RIVER'!D57,"="&amp;$D$2+1))+(COUNTIF('Round 1 - RIVER'!E57,"="&amp;$E$2+1))+(COUNTIF('Round 1 - RIVER'!F57,"="&amp;$F$2+1))+(COUNTIF('Round 1 - RIVER'!G57,"="&amp;$G$2+1))+(COUNTIF('Round 1 - RIVER'!H57,"="&amp;$H$2+1))+(COUNTIF('Round 1 - RIVER'!I57,"="&amp;$I$2+1))+(COUNTIF('Round 1 - RIVER'!J57,"="&amp;$J$2+1))+(COUNTIF('Round 1 - RIVER'!L57,"="&amp;$L$2+1))+(COUNTIF('Round 1 - RIVER'!M57,"="&amp;$M$2+1))+(COUNTIF('Round 1 - RIVER'!N57,"="&amp;$N$2+1))+(COUNTIF('Round 1 - RIVER'!O57,"="&amp;$O$2+1))+(COUNTIF('Round 1 - RIVER'!P57,"="&amp;$P$2+1))+(COUNTIF('Round 1 - RIVER'!Q57,"="&amp;$Q$2+1))+(COUNTIF('Round 1 - RIVER'!R57,"="&amp;$R$2+1))+(COUNTIF('Round 1 - RIVER'!S57,"="&amp;$S$2+1))+(COUNTIF('Round 1 - RIVER'!T57,"="&amp;$T$2+1))</f>
        <v>0</v>
      </c>
      <c r="G123" s="106">
        <f>SUM(COUNTIF('Round 1 - RIVER'!B57,"="&amp;$B$2+2))+(COUNTIF('Round 1 - RIVER'!C57,"="&amp;$C$2+2))+(COUNTIF('Round 1 - RIVER'!D57,"="&amp;$D$2+2))+(COUNTIF('Round 1 - RIVER'!E57,"="&amp;$E$2+2))+(COUNTIF('Round 1 - RIVER'!F57,"="&amp;$F$2+2))+(COUNTIF('Round 1 - RIVER'!G57,"="&amp;$G$2+2))+(COUNTIF('Round 1 - RIVER'!H57,"="&amp;$H$2+2))+(COUNTIF('Round 1 - RIVER'!I57,"="&amp;$I$2+2))+(COUNTIF('Round 1 - RIVER'!J57,"="&amp;$J$2+2))+(COUNTIF('Round 1 - RIVER'!L57,"="&amp;$L$2+2))+(COUNTIF('Round 1 - RIVER'!M57,"="&amp;$M$2+2))+(COUNTIF('Round 1 - RIVER'!N57,"="&amp;$N$2+2))+(COUNTIF('Round 1 - RIVER'!O57,"="&amp;$O$2+2))+(COUNTIF('Round 1 - RIVER'!P57,"="&amp;$P$2+2))+(COUNTIF('Round 1 - RIVER'!Q57,"="&amp;$Q$2+2))+(COUNTIF('Round 1 - RIVER'!R57,"="&amp;$R$2+2))+(COUNTIF('Round 1 - RIVER'!S57,"="&amp;$S$2+2))+(COUNTIF('Round 1 - RIVER'!T57,"="&amp;$T$2+2))</f>
        <v>0</v>
      </c>
      <c r="H123" s="106">
        <f>SUM(COUNTIF('Round 1 - RIVER'!B57,"&gt;"&amp;$B$2+2.1))+(COUNTIF('Round 1 - RIVER'!C57,"&gt;"&amp;$C$2+2.1))+(COUNTIF('Round 1 - RIVER'!D57,"&gt;"&amp;$D$2+2.1))+(COUNTIF('Round 1 - RIVER'!E57,"&gt;"&amp;$E$2+2.1))+(COUNTIF('Round 1 - RIVER'!F57,"&gt;"&amp;$F$2+2.1))+(COUNTIF('Round 1 - RIVER'!G57,"&gt;"&amp;$G$2+2.1))+(COUNTIF('Round 1 - RIVER'!H57,"&gt;"&amp;$H$2+2.1))+(COUNTIF('Round 1 - RIVER'!I57,"&gt;"&amp;$I$2+2.1))+(COUNTIF('Round 1 - RIVER'!J57,"&gt;"&amp;$J$2+2.1))+(COUNTIF('Round 1 - RIVER'!L57,"&gt;"&amp;$L$2+2.1))+(COUNTIF('Round 1 - RIVER'!M57,"&gt;"&amp;$M$2+2.1))+(COUNTIF('Round 1 - RIVER'!N57,"&gt;"&amp;$N$2+2.1))+(COUNTIF('Round 1 - RIVER'!O57,"&gt;"&amp;$O$2+2.1))+(COUNTIF('Round 1 - RIVER'!P57,"&gt;"&amp;$P$2+2.1))+(COUNTIF('Round 1 - RIVER'!Q57,"&gt;"&amp;$Q$2+2.1))+(COUNTIF('Round 1 - RIVER'!R57,"&gt;"&amp;$R$2+2.1))+(COUNTIF('Round 1 - RIVER'!S57,"&gt;"&amp;$S$2+2.1))+(COUNTIF('Round 1 - RIVER'!T57,"&gt;"&amp;$T$2+2.1))</f>
        <v>0</v>
      </c>
      <c r="I123" s="77"/>
      <c r="J123" s="105">
        <f>SUM(COUNTIF('Round 2 - HILLS'!B57,"&lt;"&amp;$B$3-1.9))+(COUNTIF('Round 2 - HILLS'!C57,"&lt;"&amp;$C$3-1.9))+(COUNTIF('Round 2 - HILLS'!D57,"&lt;"&amp;$D$3-1.9))+(COUNTIF('Round 2 - HILLS'!E57,"&lt;"&amp;$E$3-1.9))+(COUNTIF('Round 2 - HILLS'!F57,"&lt;"&amp;$F$3-1.9))+(COUNTIF('Round 2 - HILLS'!G57,"&lt;"&amp;$G$3-1.9))+(COUNTIF('Round 2 - HILLS'!H57,"&lt;"&amp;$H$3-1.9))+(COUNTIF('Round 2 - HILLS'!I57,"&lt;"&amp;$I$3-1.9))+(COUNTIF('Round 2 - HILLS'!J57,"&lt;"&amp;$J$3-1.9))+(COUNTIF('Round 2 - HILLS'!L57,"&lt;"&amp;$L$3-1.9))+(COUNTIF('Round 2 - HILLS'!M57,"&lt;"&amp;$M$3-1.9))+(COUNTIF('Round 2 - HILLS'!N57,"&lt;"&amp;$N$3-1.9))+(COUNTIF('Round 2 - HILLS'!O57,"&lt;"&amp;$O$3-1.9))+(COUNTIF('Round 2 - HILLS'!P57,"&lt;"&amp;$P$3-1.9))+(COUNTIF('Round 2 - HILLS'!Q57,"&lt;"&amp;$Q$3-1.9))+(COUNTIF('Round 2 - HILLS'!R57,"&lt;"&amp;$R$3-1.9))+(COUNTIF('Round 2 - HILLS'!S57,"&lt;"&amp;$S$3-1.9))+(COUNTIF('Round 2 - HILLS'!T57,"&lt;"&amp;$T$3-1.9))</f>
        <v>0</v>
      </c>
      <c r="K123" s="106">
        <f>SUM(COUNTIF('Round 2 - HILLS'!B57,"="&amp;$B$3-1))+(COUNTIF('Round 2 - HILLS'!C57,"="&amp;$C$3-1))+(COUNTIF('Round 2 - HILLS'!D57,"="&amp;$D$3-1))+(COUNTIF('Round 2 - HILLS'!E57,"="&amp;$E$3-1))+(COUNTIF('Round 2 - HILLS'!F57,"="&amp;$F$3-1))+(COUNTIF('Round 2 - HILLS'!G57,"="&amp;$G$3-1))+(COUNTIF('Round 2 - HILLS'!H57,"="&amp;$H$3-1))+(COUNTIF('Round 2 - HILLS'!I57,"="&amp;$I$3-1))+(COUNTIF('Round 2 - HILLS'!J57,"="&amp;$J$3-1))+(COUNTIF('Round 2 - HILLS'!L57,"="&amp;$L$3-1))+(COUNTIF('Round 2 - HILLS'!M57,"="&amp;$M$3-1))+(COUNTIF('Round 2 - HILLS'!N57,"="&amp;$N$3-1))+(COUNTIF('Round 2 - HILLS'!O57,"="&amp;$O$3-1))+(COUNTIF('Round 2 - HILLS'!P57,"="&amp;$P$3-1))+(COUNTIF('Round 2 - HILLS'!Q57,"="&amp;$Q$3-1))+(COUNTIF('Round 2 - HILLS'!R57,"="&amp;$R$3-1))+(COUNTIF('Round 2 - HILLS'!S57,"="&amp;$S$3-1))+(COUNTIF('Round 2 - HILLS'!T57,"="&amp;$T$3-1))</f>
        <v>0</v>
      </c>
      <c r="L123" s="106">
        <f>SUM(COUNTIF('Round 2 - HILLS'!B57,"="&amp;$B$3))+(COUNTIF('Round 2 - HILLS'!C57,"="&amp;$C$3))+(COUNTIF('Round 2 - HILLS'!D57,"="&amp;$D$3))+(COUNTIF('Round 2 - HILLS'!E57,"="&amp;$E$3))+(COUNTIF('Round 2 - HILLS'!F57,"="&amp;$F$3))+(COUNTIF('Round 2 - HILLS'!G57,"="&amp;$G$3))+(COUNTIF('Round 2 - HILLS'!H57,"="&amp;$H$3))+(COUNTIF('Round 2 - HILLS'!I57,"="&amp;$I$3))+(COUNTIF('Round 2 - HILLS'!J57,"="&amp;$J$3))+(COUNTIF('Round 2 - HILLS'!L57,"="&amp;$L$3))+(COUNTIF('Round 2 - HILLS'!M57,"="&amp;$M$3))+(COUNTIF('Round 2 - HILLS'!N57,"="&amp;$N$3))+(COUNTIF('Round 2 - HILLS'!O57,"="&amp;$O$3))+(COUNTIF('Round 2 - HILLS'!P57,"="&amp;$P$3))+(COUNTIF('Round 2 - HILLS'!Q57,"="&amp;$Q$3))+(COUNTIF('Round 2 - HILLS'!R57,"="&amp;$R$3))+(COUNTIF('Round 2 - HILLS'!S57,"="&amp;$S$3))+(COUNTIF('Round 2 - HILLS'!T57,"="&amp;$T$3))</f>
        <v>0</v>
      </c>
      <c r="M123" s="106">
        <f>SUM(COUNTIF('Round 2 - HILLS'!B57,"="&amp;$B$3+1))+(COUNTIF('Round 2 - HILLS'!C57,"="&amp;$C$3+1))+(COUNTIF('Round 2 - HILLS'!D57,"="&amp;$D$3+1))+(COUNTIF('Round 2 - HILLS'!E57,"="&amp;$E$3+1))+(COUNTIF('Round 2 - HILLS'!F57,"="&amp;$F$3+1))+(COUNTIF('Round 2 - HILLS'!G57,"="&amp;$G$3+1))+(COUNTIF('Round 2 - HILLS'!H57,"="&amp;$H$3+1))+(COUNTIF('Round 2 - HILLS'!I57,"="&amp;$I$3+1))+(COUNTIF('Round 2 - HILLS'!J57,"="&amp;$J$3+1))+(COUNTIF('Round 2 - HILLS'!L57,"="&amp;$L$3+1))+(COUNTIF('Round 2 - HILLS'!M57,"="&amp;$M$3+1))+(COUNTIF('Round 2 - HILLS'!N57,"="&amp;$N$3+1))+(COUNTIF('Round 2 - HILLS'!O57,"="&amp;$O$3+1))+(COUNTIF('Round 2 - HILLS'!P57,"="&amp;$P$3+1))+(COUNTIF('Round 2 - HILLS'!Q57,"="&amp;$Q$3+1))+(COUNTIF('Round 2 - HILLS'!R57,"="&amp;$R$3+1))+(COUNTIF('Round 2 - HILLS'!S57,"="&amp;$S$3+1))+(COUNTIF('Round 2 - HILLS'!T57,"="&amp;$T$3+1))</f>
        <v>0</v>
      </c>
      <c r="N123" s="106">
        <f>SUM(COUNTIF('Round 2 - HILLS'!B57,"="&amp;$B$3+2))+(COUNTIF('Round 2 - HILLS'!C57,"="&amp;$C$3+2))+(COUNTIF('Round 2 - HILLS'!D57,"="&amp;$D$3+2))+(COUNTIF('Round 2 - HILLS'!E57,"="&amp;$E$3+2))+(COUNTIF('Round 2 - HILLS'!F57,"="&amp;$F$3+2))+(COUNTIF('Round 2 - HILLS'!G57,"="&amp;$G$3+2))+(COUNTIF('Round 2 - HILLS'!H57,"="&amp;$H$3+2))+(COUNTIF('Round 2 - HILLS'!I57,"="&amp;$I$3+2))+(COUNTIF('Round 2 - HILLS'!J57,"="&amp;$J$3+2))+(COUNTIF('Round 2 - HILLS'!L57,"="&amp;$L$3+2))+(COUNTIF('Round 2 - HILLS'!M57,"="&amp;$M$3+2))+(COUNTIF('Round 2 - HILLS'!N57,"="&amp;$N$3+2))+(COUNTIF('Round 2 - HILLS'!O57,"="&amp;$O$3+2))+(COUNTIF('Round 2 - HILLS'!P57,"="&amp;$P$3+2))+(COUNTIF('Round 2 - HILLS'!Q57,"="&amp;$Q$3+2))+(COUNTIF('Round 2 - HILLS'!R57,"="&amp;$R$3+2))+(COUNTIF('Round 2 - HILLS'!S57,"="&amp;$S$3+2))+(COUNTIF('Round 2 - HILLS'!T57,"="&amp;$T$3+2))</f>
        <v>0</v>
      </c>
      <c r="O123" s="106">
        <f>SUM(COUNTIF('Round 2 - HILLS'!B57,"&gt;"&amp;$B$3+2.1))+(COUNTIF('Round 2 - HILLS'!C57,"&gt;"&amp;$C$3+2.1))+(COUNTIF('Round 2 - HILLS'!D57,"&gt;"&amp;$D$3+2.1))+(COUNTIF('Round 2 - HILLS'!E57,"&gt;"&amp;$E$3+2.1))+(COUNTIF('Round 2 - HILLS'!F57,"&gt;"&amp;$F$3+2.1))+(COUNTIF('Round 2 - HILLS'!G57,"&gt;"&amp;$G$3+2.1))+(COUNTIF('Round 2 - HILLS'!H57,"&gt;"&amp;$H$3+2.1))+(COUNTIF('Round 2 - HILLS'!I57,"&gt;"&amp;$I$3+2.1))+(COUNTIF('Round 2 - HILLS'!J57,"&gt;"&amp;$J$3+2.1))+(COUNTIF('Round 2 - HILLS'!L57,"&gt;"&amp;$L$3+2.1))+(COUNTIF('Round 2 - HILLS'!M57,"&gt;"&amp;$M$3+2.1))+(COUNTIF('Round 2 - HILLS'!N57,"&gt;"&amp;$N$3+2.1))+(COUNTIF('Round 2 - HILLS'!O57,"&gt;"&amp;$O$3+2.1))+(COUNTIF('Round 2 - HILLS'!P57,"&gt;"&amp;$P$3+2.1))+(COUNTIF('Round 2 - HILLS'!Q57,"&gt;"&amp;$Q$3+2.1))+(COUNTIF('Round 2 - HILLS'!R57,"&gt;"&amp;$R$3+2.1))+(COUNTIF('Round 2 - HILLS'!S57,"&gt;"&amp;$S$3+2.1))+(COUNTIF('Round 2 - HILLS'!T57,"&gt;"&amp;$T$3+2.1))</f>
        <v>0</v>
      </c>
      <c r="Q123" s="94"/>
      <c r="R123" s="94"/>
      <c r="S123" s="94"/>
      <c r="T123" s="94"/>
      <c r="U123" s="94"/>
      <c r="V123" s="94"/>
      <c r="X123" s="99">
        <f t="shared" si="101"/>
        <v>0</v>
      </c>
      <c r="Y123" s="100">
        <f t="shared" si="100"/>
        <v>0</v>
      </c>
      <c r="Z123" s="100">
        <f t="shared" si="100"/>
        <v>0</v>
      </c>
      <c r="AA123" s="100">
        <f t="shared" si="100"/>
        <v>0</v>
      </c>
      <c r="AB123" s="100">
        <f t="shared" si="100"/>
        <v>0</v>
      </c>
      <c r="AC123" s="100">
        <f t="shared" si="100"/>
        <v>0</v>
      </c>
    </row>
    <row r="124" spans="1:29" x14ac:dyDescent="0.2">
      <c r="A124" s="35" t="str">
        <f>'Players by Team'!A38</f>
        <v>Savannah Carter</v>
      </c>
      <c r="B124" s="95"/>
      <c r="C124" s="99">
        <f>SUM(COUNTIF('Round 1 - RIVER'!B58,"&lt;"&amp;$B$2-1.9))+(COUNTIF('Round 1 - RIVER'!C58,"&lt;"&amp;$C$2-1.9))+(COUNTIF('Round 1 - RIVER'!D58,"&lt;"&amp;$D$2-1.9))+(COUNTIF('Round 1 - RIVER'!E58,"&lt;"&amp;$E$2-1.9))+(COUNTIF('Round 1 - RIVER'!F58,"&lt;"&amp;$F$2-1.9))+(COUNTIF('Round 1 - RIVER'!G58,"&lt;"&amp;$G$2-1.9))+(COUNTIF('Round 1 - RIVER'!H58,"&lt;"&amp;$H$2-1.9))+(COUNTIF('Round 1 - RIVER'!I58,"&lt;"&amp;$I$2-1.9))+(COUNTIF('Round 1 - RIVER'!J58,"&lt;"&amp;$J$2-1.9))+(COUNTIF('Round 1 - RIVER'!L58,"&lt;"&amp;$L$2-1.9))+(COUNTIF('Round 1 - RIVER'!M58,"&lt;"&amp;$M$2-1.9))+(COUNTIF('Round 1 - RIVER'!N58,"&lt;"&amp;$N$2-1.9))+(COUNTIF('Round 1 - RIVER'!O58,"&lt;"&amp;$O$2-1.9))+(COUNTIF('Round 1 - RIVER'!P58,"&lt;"&amp;$P$2-1.9))+(COUNTIF('Round 1 - RIVER'!Q58,"&lt;"&amp;$Q$2-1.9))+(COUNTIF('Round 1 - RIVER'!R58,"&lt;"&amp;$R$2-1.9))+(COUNTIF('Round 1 - RIVER'!S58,"&lt;"&amp;$S$2-1.9))+(COUNTIF('Round 1 - RIVER'!T58,"&lt;"&amp;$T$2-1.9))</f>
        <v>0</v>
      </c>
      <c r="D124" s="100">
        <f>SUM(COUNTIF('Round 1 - RIVER'!B58,"="&amp;$B$2-1))+(COUNTIF('Round 1 - RIVER'!C58,"="&amp;$C$2-1))+(COUNTIF('Round 1 - RIVER'!D58,"="&amp;$D$2-1))+(COUNTIF('Round 1 - RIVER'!E58,"="&amp;$E$2-1))+(COUNTIF('Round 1 - RIVER'!F58,"="&amp;$F$2-1))+(COUNTIF('Round 1 - RIVER'!G58,"="&amp;$G$2-1))+(COUNTIF('Round 1 - RIVER'!H58,"="&amp;$H$2-1))+(COUNTIF('Round 1 - RIVER'!I58,"="&amp;$I$2-1))+(COUNTIF('Round 1 - RIVER'!J58,"="&amp;$J$2-1))+(COUNTIF('Round 1 - RIVER'!L58,"="&amp;$L$2-1))+(COUNTIF('Round 1 - RIVER'!M58,"="&amp;$M$2-1))+(COUNTIF('Round 1 - RIVER'!N58,"="&amp;$N$2-1))+(COUNTIF('Round 1 - RIVER'!O58,"="&amp;$O$2-1))+(COUNTIF('Round 1 - RIVER'!P58,"="&amp;$P$2-1))+(COUNTIF('Round 1 - RIVER'!Q58,"="&amp;$Q$2-1))+(COUNTIF('Round 1 - RIVER'!R58,"="&amp;$R$2-1))+(COUNTIF('Round 1 - RIVER'!S58,"="&amp;$S$2-1))+(COUNTIF('Round 1 - RIVER'!T58,"="&amp;$T$2-1))</f>
        <v>0</v>
      </c>
      <c r="E124" s="100">
        <f>SUM(COUNTIF('Round 1 - RIVER'!B58,"="&amp;$B$3))+(COUNTIF('Round 1 - RIVER'!C58,"="&amp;$C$3))+(COUNTIF('Round 1 - RIVER'!D58,"="&amp;$D$3))+(COUNTIF('Round 1 - RIVER'!E58,"="&amp;$E$3))+(COUNTIF('Round 1 - RIVER'!F58,"="&amp;$F$3))+(COUNTIF('Round 1 - RIVER'!G58,"="&amp;$G$3))+(COUNTIF('Round 1 - RIVER'!H58,"="&amp;$H$3))+(COUNTIF('Round 1 - RIVER'!I58,"="&amp;$I$3))+(COUNTIF('Round 1 - RIVER'!J58,"="&amp;$J$3))+(COUNTIF('Round 1 - RIVER'!L58,"="&amp;$L$3))+(COUNTIF('Round 1 - RIVER'!M58,"="&amp;$M$3))+(COUNTIF('Round 1 - RIVER'!N58,"="&amp;$N$3))+(COUNTIF('Round 1 - RIVER'!O58,"="&amp;$O$3))+(COUNTIF('Round 1 - RIVER'!P58,"="&amp;$P$3))+(COUNTIF('Round 1 - RIVER'!Q58,"="&amp;$Q$3))+(COUNTIF('Round 1 - RIVER'!R58,"="&amp;$R$3))+(COUNTIF('Round 1 - RIVER'!S58,"="&amp;$S$3))+(COUNTIF('Round 1 - RIVER'!T58,"="&amp;$T$3))</f>
        <v>0</v>
      </c>
      <c r="F124" s="100">
        <f>SUM(COUNTIF('Round 1 - RIVER'!B58,"="&amp;$B$2+1))+(COUNTIF('Round 1 - RIVER'!C58,"="&amp;$C$2+1))+(COUNTIF('Round 1 - RIVER'!D58,"="&amp;$D$2+1))+(COUNTIF('Round 1 - RIVER'!E58,"="&amp;$E$2+1))+(COUNTIF('Round 1 - RIVER'!F58,"="&amp;$F$2+1))+(COUNTIF('Round 1 - RIVER'!G58,"="&amp;$G$2+1))+(COUNTIF('Round 1 - RIVER'!H58,"="&amp;$H$2+1))+(COUNTIF('Round 1 - RIVER'!I58,"="&amp;$I$2+1))+(COUNTIF('Round 1 - RIVER'!J58,"="&amp;$J$2+1))+(COUNTIF('Round 1 - RIVER'!L58,"="&amp;$L$2+1))+(COUNTIF('Round 1 - RIVER'!M58,"="&amp;$M$2+1))+(COUNTIF('Round 1 - RIVER'!N58,"="&amp;$N$2+1))+(COUNTIF('Round 1 - RIVER'!O58,"="&amp;$O$2+1))+(COUNTIF('Round 1 - RIVER'!P58,"="&amp;$P$2+1))+(COUNTIF('Round 1 - RIVER'!Q58,"="&amp;$Q$2+1))+(COUNTIF('Round 1 - RIVER'!R58,"="&amp;$R$2+1))+(COUNTIF('Round 1 - RIVER'!S58,"="&amp;$S$2+1))+(COUNTIF('Round 1 - RIVER'!T58,"="&amp;$T$2+1))</f>
        <v>0</v>
      </c>
      <c r="G124" s="100">
        <f>SUM(COUNTIF('Round 1 - RIVER'!B58,"="&amp;$B$2+2))+(COUNTIF('Round 1 - RIVER'!C58,"="&amp;$C$2+2))+(COUNTIF('Round 1 - RIVER'!D58,"="&amp;$D$2+2))+(COUNTIF('Round 1 - RIVER'!E58,"="&amp;$E$2+2))+(COUNTIF('Round 1 - RIVER'!F58,"="&amp;$F$2+2))+(COUNTIF('Round 1 - RIVER'!G58,"="&amp;$G$2+2))+(COUNTIF('Round 1 - RIVER'!H58,"="&amp;$H$2+2))+(COUNTIF('Round 1 - RIVER'!I58,"="&amp;$I$2+2))+(COUNTIF('Round 1 - RIVER'!J58,"="&amp;$J$2+2))+(COUNTIF('Round 1 - RIVER'!L58,"="&amp;$L$2+2))+(COUNTIF('Round 1 - RIVER'!M58,"="&amp;$M$2+2))+(COUNTIF('Round 1 - RIVER'!N58,"="&amp;$N$2+2))+(COUNTIF('Round 1 - RIVER'!O58,"="&amp;$O$2+2))+(COUNTIF('Round 1 - RIVER'!P58,"="&amp;$P$2+2))+(COUNTIF('Round 1 - RIVER'!Q58,"="&amp;$Q$2+2))+(COUNTIF('Round 1 - RIVER'!R58,"="&amp;$R$2+2))+(COUNTIF('Round 1 - RIVER'!S58,"="&amp;$S$2+2))+(COUNTIF('Round 1 - RIVER'!T58,"="&amp;$T$2+2))</f>
        <v>0</v>
      </c>
      <c r="H124" s="100">
        <f>SUM(COUNTIF('Round 1 - RIVER'!B58,"&gt;"&amp;$B$2+2.1))+(COUNTIF('Round 1 - RIVER'!C58,"&gt;"&amp;$C$2+2.1))+(COUNTIF('Round 1 - RIVER'!D58,"&gt;"&amp;$D$2+2.1))+(COUNTIF('Round 1 - RIVER'!E58,"&gt;"&amp;$E$2+2.1))+(COUNTIF('Round 1 - RIVER'!F58,"&gt;"&amp;$F$2+2.1))+(COUNTIF('Round 1 - RIVER'!G58,"&gt;"&amp;$G$2+2.1))+(COUNTIF('Round 1 - RIVER'!H58,"&gt;"&amp;$H$2+2.1))+(COUNTIF('Round 1 - RIVER'!I58,"&gt;"&amp;$I$2+2.1))+(COUNTIF('Round 1 - RIVER'!J58,"&gt;"&amp;$J$2+2.1))+(COUNTIF('Round 1 - RIVER'!L58,"&gt;"&amp;$L$2+2.1))+(COUNTIF('Round 1 - RIVER'!M58,"&gt;"&amp;$M$2+2.1))+(COUNTIF('Round 1 - RIVER'!N58,"&gt;"&amp;$N$2+2.1))+(COUNTIF('Round 1 - RIVER'!O58,"&gt;"&amp;$O$2+2.1))+(COUNTIF('Round 1 - RIVER'!P58,"&gt;"&amp;$P$2+2.1))+(COUNTIF('Round 1 - RIVER'!Q58,"&gt;"&amp;$Q$2+2.1))+(COUNTIF('Round 1 - RIVER'!R58,"&gt;"&amp;$R$2+2.1))+(COUNTIF('Round 1 - RIVER'!S58,"&gt;"&amp;$S$2+2.1))+(COUNTIF('Round 1 - RIVER'!T58,"&gt;"&amp;$T$2+2.1))</f>
        <v>0</v>
      </c>
      <c r="I124" s="77"/>
      <c r="J124" s="99">
        <f>SUM(COUNTIF('Round 2 - HILLS'!B58,"&lt;"&amp;$B$3-1.9))+(COUNTIF('Round 2 - HILLS'!C58,"&lt;"&amp;$C$3-1.9))+(COUNTIF('Round 2 - HILLS'!D58,"&lt;"&amp;$D$3-1.9))+(COUNTIF('Round 2 - HILLS'!E58,"&lt;"&amp;$E$3-1.9))+(COUNTIF('Round 2 - HILLS'!F58,"&lt;"&amp;$F$3-1.9))+(COUNTIF('Round 2 - HILLS'!G58,"&lt;"&amp;$G$3-1.9))+(COUNTIF('Round 2 - HILLS'!H58,"&lt;"&amp;$H$3-1.9))+(COUNTIF('Round 2 - HILLS'!I58,"&lt;"&amp;$I$3-1.9))+(COUNTIF('Round 2 - HILLS'!J58,"&lt;"&amp;$J$3-1.9))+(COUNTIF('Round 2 - HILLS'!L58,"&lt;"&amp;$L$3-1.9))+(COUNTIF('Round 2 - HILLS'!M58,"&lt;"&amp;$M$3-1.9))+(COUNTIF('Round 2 - HILLS'!N58,"&lt;"&amp;$N$3-1.9))+(COUNTIF('Round 2 - HILLS'!O58,"&lt;"&amp;$O$3-1.9))+(COUNTIF('Round 2 - HILLS'!P58,"&lt;"&amp;$P$3-1.9))+(COUNTIF('Round 2 - HILLS'!Q58,"&lt;"&amp;$Q$3-1.9))+(COUNTIF('Round 2 - HILLS'!R58,"&lt;"&amp;$R$3-1.9))+(COUNTIF('Round 2 - HILLS'!S58,"&lt;"&amp;$S$3-1.9))+(COUNTIF('Round 2 - HILLS'!T58,"&lt;"&amp;$T$3-1.9))</f>
        <v>0</v>
      </c>
      <c r="K124" s="100">
        <f>SUM(COUNTIF('Round 2 - HILLS'!B58,"="&amp;$B$3-1))+(COUNTIF('Round 2 - HILLS'!C58,"="&amp;$C$3-1))+(COUNTIF('Round 2 - HILLS'!D58,"="&amp;$D$3-1))+(COUNTIF('Round 2 - HILLS'!E58,"="&amp;$E$3-1))+(COUNTIF('Round 2 - HILLS'!F58,"="&amp;$F$3-1))+(COUNTIF('Round 2 - HILLS'!G58,"="&amp;$G$3-1))+(COUNTIF('Round 2 - HILLS'!H58,"="&amp;$H$3-1))+(COUNTIF('Round 2 - HILLS'!I58,"="&amp;$I$3-1))+(COUNTIF('Round 2 - HILLS'!J58,"="&amp;$J$3-1))+(COUNTIF('Round 2 - HILLS'!L58,"="&amp;$L$3-1))+(COUNTIF('Round 2 - HILLS'!M58,"="&amp;$M$3-1))+(COUNTIF('Round 2 - HILLS'!N58,"="&amp;$N$3-1))+(COUNTIF('Round 2 - HILLS'!O58,"="&amp;$O$3-1))+(COUNTIF('Round 2 - HILLS'!P58,"="&amp;$P$3-1))+(COUNTIF('Round 2 - HILLS'!Q58,"="&amp;$Q$3-1))+(COUNTIF('Round 2 - HILLS'!R58,"="&amp;$R$3-1))+(COUNTIF('Round 2 - HILLS'!S58,"="&amp;$S$3-1))+(COUNTIF('Round 2 - HILLS'!T58,"="&amp;$T$3-1))</f>
        <v>0</v>
      </c>
      <c r="L124" s="100">
        <f>SUM(COUNTIF('Round 2 - HILLS'!B58,"="&amp;$B$3))+(COUNTIF('Round 2 - HILLS'!C58,"="&amp;$C$3))+(COUNTIF('Round 2 - HILLS'!D58,"="&amp;$D$3))+(COUNTIF('Round 2 - HILLS'!E58,"="&amp;$E$3))+(COUNTIF('Round 2 - HILLS'!F58,"="&amp;$F$3))+(COUNTIF('Round 2 - HILLS'!G58,"="&amp;$G$3))+(COUNTIF('Round 2 - HILLS'!H58,"="&amp;$H$3))+(COUNTIF('Round 2 - HILLS'!I58,"="&amp;$I$3))+(COUNTIF('Round 2 - HILLS'!J58,"="&amp;$J$3))+(COUNTIF('Round 2 - HILLS'!L58,"="&amp;$L$3))+(COUNTIF('Round 2 - HILLS'!M58,"="&amp;$M$3))+(COUNTIF('Round 2 - HILLS'!N58,"="&amp;$N$3))+(COUNTIF('Round 2 - HILLS'!O58,"="&amp;$O$3))+(COUNTIF('Round 2 - HILLS'!P58,"="&amp;$P$3))+(COUNTIF('Round 2 - HILLS'!Q58,"="&amp;$Q$3))+(COUNTIF('Round 2 - HILLS'!R58,"="&amp;$R$3))+(COUNTIF('Round 2 - HILLS'!S58,"="&amp;$S$3))+(COUNTIF('Round 2 - HILLS'!T58,"="&amp;$T$3))</f>
        <v>0</v>
      </c>
      <c r="M124" s="100">
        <f>SUM(COUNTIF('Round 2 - HILLS'!B58,"="&amp;$B$3+1))+(COUNTIF('Round 2 - HILLS'!C58,"="&amp;$C$3+1))+(COUNTIF('Round 2 - HILLS'!D58,"="&amp;$D$3+1))+(COUNTIF('Round 2 - HILLS'!E58,"="&amp;$E$3+1))+(COUNTIF('Round 2 - HILLS'!F58,"="&amp;$F$3+1))+(COUNTIF('Round 2 - HILLS'!G58,"="&amp;$G$3+1))+(COUNTIF('Round 2 - HILLS'!H58,"="&amp;$H$3+1))+(COUNTIF('Round 2 - HILLS'!I58,"="&amp;$I$3+1))+(COUNTIF('Round 2 - HILLS'!J58,"="&amp;$J$3+1))+(COUNTIF('Round 2 - HILLS'!L58,"="&amp;$L$3+1))+(COUNTIF('Round 2 - HILLS'!M58,"="&amp;$M$3+1))+(COUNTIF('Round 2 - HILLS'!N58,"="&amp;$N$3+1))+(COUNTIF('Round 2 - HILLS'!O58,"="&amp;$O$3+1))+(COUNTIF('Round 2 - HILLS'!P58,"="&amp;$P$3+1))+(COUNTIF('Round 2 - HILLS'!Q58,"="&amp;$Q$3+1))+(COUNTIF('Round 2 - HILLS'!R58,"="&amp;$R$3+1))+(COUNTIF('Round 2 - HILLS'!S58,"="&amp;$S$3+1))+(COUNTIF('Round 2 - HILLS'!T58,"="&amp;$T$3+1))</f>
        <v>0</v>
      </c>
      <c r="N124" s="100">
        <f>SUM(COUNTIF('Round 2 - HILLS'!B58,"="&amp;$B$3+2))+(COUNTIF('Round 2 - HILLS'!C58,"="&amp;$C$3+2))+(COUNTIF('Round 2 - HILLS'!D58,"="&amp;$D$3+2))+(COUNTIF('Round 2 - HILLS'!E58,"="&amp;$E$3+2))+(COUNTIF('Round 2 - HILLS'!F58,"="&amp;$F$3+2))+(COUNTIF('Round 2 - HILLS'!G58,"="&amp;$G$3+2))+(COUNTIF('Round 2 - HILLS'!H58,"="&amp;$H$3+2))+(COUNTIF('Round 2 - HILLS'!I58,"="&amp;$I$3+2))+(COUNTIF('Round 2 - HILLS'!J58,"="&amp;$J$3+2))+(COUNTIF('Round 2 - HILLS'!L58,"="&amp;$L$3+2))+(COUNTIF('Round 2 - HILLS'!M58,"="&amp;$M$3+2))+(COUNTIF('Round 2 - HILLS'!N58,"="&amp;$N$3+2))+(COUNTIF('Round 2 - HILLS'!O58,"="&amp;$O$3+2))+(COUNTIF('Round 2 - HILLS'!P58,"="&amp;$P$3+2))+(COUNTIF('Round 2 - HILLS'!Q58,"="&amp;$Q$3+2))+(COUNTIF('Round 2 - HILLS'!R58,"="&amp;$R$3+2))+(COUNTIF('Round 2 - HILLS'!S58,"="&amp;$S$3+2))+(COUNTIF('Round 2 - HILLS'!T58,"="&amp;$T$3+2))</f>
        <v>0</v>
      </c>
      <c r="O124" s="100">
        <f>SUM(COUNTIF('Round 2 - HILLS'!B58,"&gt;"&amp;$B$3+2.1))+(COUNTIF('Round 2 - HILLS'!C58,"&gt;"&amp;$C$3+2.1))+(COUNTIF('Round 2 - HILLS'!D58,"&gt;"&amp;$D$3+2.1))+(COUNTIF('Round 2 - HILLS'!E58,"&gt;"&amp;$E$3+2.1))+(COUNTIF('Round 2 - HILLS'!F58,"&gt;"&amp;$F$3+2.1))+(COUNTIF('Round 2 - HILLS'!G58,"&gt;"&amp;$G$3+2.1))+(COUNTIF('Round 2 - HILLS'!H58,"&gt;"&amp;$H$3+2.1))+(COUNTIF('Round 2 - HILLS'!I58,"&gt;"&amp;$I$3+2.1))+(COUNTIF('Round 2 - HILLS'!J58,"&gt;"&amp;$J$3+2.1))+(COUNTIF('Round 2 - HILLS'!L58,"&gt;"&amp;$L$3+2.1))+(COUNTIF('Round 2 - HILLS'!M58,"&gt;"&amp;$M$3+2.1))+(COUNTIF('Round 2 - HILLS'!N58,"&gt;"&amp;$N$3+2.1))+(COUNTIF('Round 2 - HILLS'!O58,"&gt;"&amp;$O$3+2.1))+(COUNTIF('Round 2 - HILLS'!P58,"&gt;"&amp;$P$3+2.1))+(COUNTIF('Round 2 - HILLS'!Q58,"&gt;"&amp;$Q$3+2.1))+(COUNTIF('Round 2 - HILLS'!R58,"&gt;"&amp;$R$3+2.1))+(COUNTIF('Round 2 - HILLS'!S58,"&gt;"&amp;$S$3+2.1))+(COUNTIF('Round 2 - HILLS'!T58,"&gt;"&amp;$T$3+2.1))</f>
        <v>0</v>
      </c>
      <c r="Q124" s="92"/>
      <c r="R124" s="93"/>
      <c r="S124" s="93"/>
      <c r="T124" s="93"/>
      <c r="U124" s="93"/>
      <c r="V124" s="93"/>
      <c r="X124" s="92">
        <f t="shared" si="101"/>
        <v>0</v>
      </c>
      <c r="Y124" s="93">
        <f t="shared" si="100"/>
        <v>0</v>
      </c>
      <c r="Z124" s="93">
        <f t="shared" si="100"/>
        <v>0</v>
      </c>
      <c r="AA124" s="93">
        <f t="shared" si="100"/>
        <v>0</v>
      </c>
      <c r="AB124" s="93">
        <f t="shared" si="100"/>
        <v>0</v>
      </c>
      <c r="AC124" s="93">
        <f t="shared" si="100"/>
        <v>0</v>
      </c>
    </row>
    <row r="126" spans="1:29" ht="15.75" x14ac:dyDescent="0.25">
      <c r="A126" s="108" t="str">
        <f>'Players by Team'!G33</f>
        <v>LAKE TRAVIS</v>
      </c>
      <c r="C126" s="90">
        <f t="shared" ref="C126:H126" si="102">SUM(C127:C131)</f>
        <v>0</v>
      </c>
      <c r="D126" s="90">
        <f t="shared" si="102"/>
        <v>0</v>
      </c>
      <c r="E126" s="90">
        <f t="shared" si="102"/>
        <v>0</v>
      </c>
      <c r="F126" s="90">
        <f t="shared" si="102"/>
        <v>0</v>
      </c>
      <c r="G126" s="90">
        <f t="shared" si="102"/>
        <v>0</v>
      </c>
      <c r="H126" s="90">
        <f t="shared" si="102"/>
        <v>0</v>
      </c>
      <c r="J126" s="90">
        <f t="shared" ref="J126:O126" si="103">SUM(J127:J131)</f>
        <v>0</v>
      </c>
      <c r="K126" s="90">
        <f t="shared" si="103"/>
        <v>0</v>
      </c>
      <c r="L126" s="90">
        <f t="shared" si="103"/>
        <v>0</v>
      </c>
      <c r="M126" s="90">
        <f t="shared" si="103"/>
        <v>0</v>
      </c>
      <c r="N126" s="90">
        <f t="shared" si="103"/>
        <v>0</v>
      </c>
      <c r="O126" s="90">
        <f t="shared" si="103"/>
        <v>0</v>
      </c>
      <c r="Q126" s="90">
        <f t="shared" ref="Q126:V126" si="104">SUM(Q127:Q131)</f>
        <v>0</v>
      </c>
      <c r="R126" s="90">
        <f t="shared" si="104"/>
        <v>0</v>
      </c>
      <c r="S126" s="90">
        <f t="shared" si="104"/>
        <v>0</v>
      </c>
      <c r="T126" s="90">
        <f t="shared" si="104"/>
        <v>0</v>
      </c>
      <c r="U126" s="90">
        <f t="shared" si="104"/>
        <v>0</v>
      </c>
      <c r="V126" s="90">
        <f t="shared" si="104"/>
        <v>0</v>
      </c>
      <c r="X126" s="90">
        <f t="shared" ref="X126:AC126" si="105">SUM(X127:X131)</f>
        <v>0</v>
      </c>
      <c r="Y126" s="90">
        <f t="shared" si="105"/>
        <v>0</v>
      </c>
      <c r="Z126" s="90">
        <f t="shared" si="105"/>
        <v>0</v>
      </c>
      <c r="AA126" s="90">
        <f t="shared" si="105"/>
        <v>0</v>
      </c>
      <c r="AB126" s="90">
        <f t="shared" si="105"/>
        <v>0</v>
      </c>
      <c r="AC126" s="90">
        <f t="shared" si="105"/>
        <v>0</v>
      </c>
    </row>
    <row r="127" spans="1:29" x14ac:dyDescent="0.2">
      <c r="A127" s="35" t="str">
        <f>'Players by Team'!G34</f>
        <v>Emma von Hoffman</v>
      </c>
      <c r="B127" s="95"/>
      <c r="C127" s="92">
        <f>SUM(COUNTIF('Round 1 - HILLS'!B68,"&lt;"&amp;$B$3-1.9))+(COUNTIF('Round 1 - HILLS'!C68,"&lt;"&amp;$C$3-1.9))+(COUNTIF('Round 1 - HILLS'!D68,"&lt;"&amp;$D$3-1.9))+(COUNTIF('Round 1 - HILLS'!E68,"&lt;"&amp;$E$3-1.9))+(COUNTIF('Round 1 - HILLS'!F68,"&lt;"&amp;$F$3-1.9))+(COUNTIF('Round 1 - HILLS'!G68,"&lt;"&amp;$G$3-1.9))+(COUNTIF('Round 1 - HILLS'!H68,"&lt;"&amp;$H$3-1.9))+(COUNTIF('Round 1 - HILLS'!I68,"&lt;"&amp;$I$3-1.9))+(COUNTIF('Round 1 - HILLS'!J68,"&lt;"&amp;$J$3-1.9))+(COUNTIF('Round 1 - HILLS'!L68,"&lt;"&amp;$L$3-1.9))+(COUNTIF('Round 1 - HILLS'!M68,"&lt;"&amp;$M$3-1.9))+(COUNTIF('Round 1 - HILLS'!N68,"&lt;"&amp;$N$3-1.9))+(COUNTIF('Round 1 - HILLS'!O68,"&lt;"&amp;$O$3-1.9))+(COUNTIF('Round 1 - HILLS'!P68,"&lt;"&amp;$P$3-1.9))+(COUNTIF('Round 1 - HILLS'!Q68,"&lt;"&amp;$Q$3-1.9))+(COUNTIF('Round 1 - HILLS'!R68,"&lt;"&amp;$R$3-1.9))+(COUNTIF('Round 1 - HILLS'!S68,"&lt;"&amp;$S$3-1.9))+(COUNTIF('Round 1 - HILLS'!T68,"&lt;"&amp;$T$3-1.9))</f>
        <v>0</v>
      </c>
      <c r="D127" s="93">
        <f>SUM(COUNTIF('Round 1 - HILLS'!B68,"="&amp;$B$3-1))+(COUNTIF('Round 1 - HILLS'!C68,"="&amp;$C$3-1))+(COUNTIF('Round 1 - HILLS'!D68,"="&amp;$D$3-1))+(COUNTIF('Round 1 - HILLS'!E68,"="&amp;$E$3-1))+(COUNTIF('Round 1 - HILLS'!F68,"="&amp;$F$3-1))+(COUNTIF('Round 1 - HILLS'!G68,"="&amp;$G$3-1))+(COUNTIF('Round 1 - HILLS'!H68,"="&amp;$H$3-1))+(COUNTIF('Round 1 - HILLS'!I68,"="&amp;$I$3-1))+(COUNTIF('Round 1 - HILLS'!J68,"="&amp;$J$3-1))+(COUNTIF('Round 1 - HILLS'!L68,"="&amp;$L$3-1))+(COUNTIF('Round 1 - HILLS'!M68,"="&amp;$M$3-1))+(COUNTIF('Round 1 - HILLS'!N68,"="&amp;$N$3-1))+(COUNTIF('Round 1 - HILLS'!O68,"="&amp;$O$3-1))+(COUNTIF('Round 1 - HILLS'!P68,"="&amp;$P$3-1))+(COUNTIF('Round 1 - HILLS'!Q68,"="&amp;$Q$3-1))+(COUNTIF('Round 1 - HILLS'!R68,"="&amp;$R$3-1))+(COUNTIF('Round 1 - HILLS'!S68,"="&amp;$S$3-1))+(COUNTIF('Round 1 - HILLS'!T68,"="&amp;$T$3-1))</f>
        <v>0</v>
      </c>
      <c r="E127" s="93">
        <f>SUM(COUNTIF('Round 1 - HILLS'!B68,"="&amp;$B$3))+(COUNTIF('Round 1 - HILLS'!C68,"="&amp;$C$3))+(COUNTIF('Round 1 - HILLS'!D68,"="&amp;$D$3))+(COUNTIF('Round 1 - HILLS'!E68,"="&amp;$E$3))+(COUNTIF('Round 1 - HILLS'!F68,"="&amp;$F$3))+(COUNTIF('Round 1 - HILLS'!G68,"="&amp;$G$3))+(COUNTIF('Round 1 - HILLS'!H68,"="&amp;$H$3))+(COUNTIF('Round 1 - HILLS'!I68,"="&amp;$I$3))+(COUNTIF('Round 1 - HILLS'!J68,"="&amp;$J$3))+(COUNTIF('Round 1 - HILLS'!L68,"="&amp;$L$3))+(COUNTIF('Round 1 - HILLS'!M68,"="&amp;$M$3))+(COUNTIF('Round 1 - HILLS'!N68,"="&amp;$N$3))+(COUNTIF('Round 1 - HILLS'!O68,"="&amp;$O$3))+(COUNTIF('Round 1 - HILLS'!P68,"="&amp;$P$3))+(COUNTIF('Round 1 - HILLS'!Q68,"="&amp;$Q$3))+(COUNTIF('Round 1 - HILLS'!R68,"="&amp;$R$3))+(COUNTIF('Round 1 - HILLS'!S68,"="&amp;$S$3))+(COUNTIF('Round 1 - HILLS'!T68,"="&amp;$T$3))</f>
        <v>0</v>
      </c>
      <c r="F127" s="93">
        <f>SUM(COUNTIF('Round 1 - HILLS'!B68,"="&amp;$B$3+1))+(COUNTIF('Round 1 - HILLS'!C68,"="&amp;$C$3+1))+(COUNTIF('Round 1 - HILLS'!D68,"="&amp;$D$3+1))+(COUNTIF('Round 1 - HILLS'!E68,"="&amp;$E$3+1))+(COUNTIF('Round 1 - HILLS'!F68,"="&amp;$F$3+1))+(COUNTIF('Round 1 - HILLS'!G68,"="&amp;$G$3+1))+(COUNTIF('Round 1 - HILLS'!H68,"="&amp;$H$3+1))+(COUNTIF('Round 1 - HILLS'!I68,"="&amp;$I$3+1))+(COUNTIF('Round 1 - HILLS'!J68,"="&amp;$J$3+1))+(COUNTIF('Round 1 - HILLS'!L68,"="&amp;$L$3+1))+(COUNTIF('Round 1 - HILLS'!M68,"="&amp;$M$3+1))+(COUNTIF('Round 1 - HILLS'!N68,"="&amp;$N$3+1))+(COUNTIF('Round 1 - HILLS'!O68,"="&amp;$O$3+1))+(COUNTIF('Round 1 - HILLS'!P68,"="&amp;$P$3+1))+(COUNTIF('Round 1 - HILLS'!Q68,"="&amp;$Q$3+1))+(COUNTIF('Round 1 - HILLS'!R68,"="&amp;$R$3+1))+(COUNTIF('Round 1 - HILLS'!S68,"="&amp;$S$3+1))+(COUNTIF('Round 1 - HILLS'!T68,"="&amp;$T$3+1))</f>
        <v>0</v>
      </c>
      <c r="G127" s="93">
        <f>SUM(COUNTIF('Round 1 - HILLS'!B68,"="&amp;$B$3+2))+(COUNTIF('Round 1 - HILLS'!C68,"="&amp;$C$3+2))+(COUNTIF('Round 1 - HILLS'!D68,"="&amp;$D$3+2))+(COUNTIF('Round 1 - HILLS'!E68,"="&amp;$E$3+2))+(COUNTIF('Round 1 - HILLS'!F68,"="&amp;$F$3+2))+(COUNTIF('Round 1 - HILLS'!G68,"="&amp;$G$3+2))+(COUNTIF('Round 1 - HILLS'!H68,"="&amp;$H$3+2))+(COUNTIF('Round 1 - HILLS'!I68,"="&amp;$I$3+2))+(COUNTIF('Round 1 - HILLS'!J68,"="&amp;$J$3+2))+(COUNTIF('Round 1 - HILLS'!L68,"="&amp;$L$3+2))+(COUNTIF('Round 1 - HILLS'!M68,"="&amp;$M$3+2))+(COUNTIF('Round 1 - HILLS'!N68,"="&amp;$N$3+2))+(COUNTIF('Round 1 - HILLS'!O68,"="&amp;$O$3+2))+(COUNTIF('Round 1 - HILLS'!P68,"="&amp;$P$3+2))+(COUNTIF('Round 1 - HILLS'!Q68,"="&amp;$Q$3+2))+(COUNTIF('Round 1 - HILLS'!R68,"="&amp;$R$3+2))+(COUNTIF('Round 1 - HILLS'!S68,"="&amp;$S$3+2))+(COUNTIF('Round 1 - HILLS'!T68,"="&amp;$T$3+2))</f>
        <v>0</v>
      </c>
      <c r="H127" s="93">
        <f>SUM(COUNTIF('Round 1 - HILLS'!B68,"&gt;"&amp;$B$3+2.1))+(COUNTIF('Round 1 - HILLS'!C68,"&gt;"&amp;$C$3+2.1))+(COUNTIF('Round 1 - HILLS'!D68,"&gt;"&amp;$D$3+2.1))+(COUNTIF('Round 1 - HILLS'!E68,"&gt;"&amp;$E$3+2.1))+(COUNTIF('Round 1 - HILLS'!F68,"&gt;"&amp;$F$3+2.1))+(COUNTIF('Round 1 - HILLS'!G68,"&gt;"&amp;$G$3+2.1))+(COUNTIF('Round 1 - HILLS'!H68,"&gt;"&amp;$H$3+2.1))+(COUNTIF('Round 1 - HILLS'!I68,"&gt;"&amp;$I$3+2.1))+(COUNTIF('Round 1 - HILLS'!J68,"&gt;"&amp;$J$3+2.1))+(COUNTIF('Round 1 - HILLS'!L68,"&gt;"&amp;$L$3+2.1))+(COUNTIF('Round 1 - HILLS'!M68,"&gt;"&amp;$M$3+2.1))+(COUNTIF('Round 1 - HILLS'!N68,"&gt;"&amp;$N$3+2.1))+(COUNTIF('Round 1 - HILLS'!O68,"&gt;"&amp;$O$3+2.1))+(COUNTIF('Round 1 - HILLS'!P68,"&gt;"&amp;$P$3+2.1))+(COUNTIF('Round 1 - HILLS'!Q68,"&gt;"&amp;$Q$3+2.1))+(COUNTIF('Round 1 - HILLS'!R68,"&gt;"&amp;$R$3+2.1))+(COUNTIF('Round 1 - HILLS'!S68,"&gt;"&amp;$S$3+2.1))+(COUNTIF('Round 1 - HILLS'!T68,"&gt;"&amp;$T$3+2.1))</f>
        <v>0</v>
      </c>
      <c r="J127" s="92">
        <f>SUM(COUNTIF('Round 2 - RIVER'!B68,"&lt;"&amp;$B$2-1.9))+(COUNTIF('Round 2 - RIVER'!C68,"&lt;"&amp;$C$2-1.9))+(COUNTIF('Round 2 - RIVER'!D68,"&lt;"&amp;$D$2-1.9))+(COUNTIF('Round 2 - RIVER'!E68,"&lt;"&amp;$E$2-1.9))+(COUNTIF('Round 2 - RIVER'!F68,"&lt;"&amp;$F$2-1.9))+(COUNTIF('Round 2 - RIVER'!G68,"&lt;"&amp;$G$2-1.9))+(COUNTIF('Round 2 - RIVER'!H68,"&lt;"&amp;$H$2-1.9))+(COUNTIF('Round 2 - RIVER'!I68,"&lt;"&amp;$I$2-1.9))+(COUNTIF('Round 2 - RIVER'!J68,"&lt;"&amp;$J$2-1.9))+(COUNTIF('Round 2 - RIVER'!L68,"&lt;"&amp;$L$2-1.9))+(COUNTIF('Round 2 - RIVER'!M68,"&lt;"&amp;$M$2-1.9))+(COUNTIF('Round 2 - RIVER'!N68,"&lt;"&amp;$N$2-1.9))+(COUNTIF('Round 2 - RIVER'!O68,"&lt;"&amp;$O$2-1.9))+(COUNTIF('Round 2 - RIVER'!P68,"&lt;"&amp;$P$2-1.9))+(COUNTIF('Round 2 - RIVER'!Q68,"&lt;"&amp;$Q$2-1.9))+(COUNTIF('Round 2 - RIVER'!R68,"&lt;"&amp;$R$2-1.9))+(COUNTIF('Round 2 - RIVER'!S68,"&lt;"&amp;$S$2-1.9))+(COUNTIF('Round 2 - RIVER'!T68,"&lt;"&amp;$T$2-1.9))</f>
        <v>0</v>
      </c>
      <c r="K127" s="93">
        <f>SUM(COUNTIF('Round 2 - RIVER'!B68,"="&amp;$B$2-1))+(COUNTIF('Round 2 - RIVER'!C68,"="&amp;$C$2-1))+(COUNTIF('Round 2 - RIVER'!D68,"="&amp;$D$2-1))+(COUNTIF('Round 2 - RIVER'!E68,"="&amp;$E$2-1))+(COUNTIF('Round 2 - RIVER'!F68,"="&amp;$F$2-1))+(COUNTIF('Round 2 - RIVER'!G68,"="&amp;$G$2-1))+(COUNTIF('Round 2 - RIVER'!H68,"="&amp;$H$2-1))+(COUNTIF('Round 2 - RIVER'!I68,"="&amp;$I$2-1))+(COUNTIF('Round 2 - RIVER'!J68,"="&amp;$J$2-1))+(COUNTIF('Round 2 - RIVER'!L68,"="&amp;$L$2-1))+(COUNTIF('Round 2 - RIVER'!M68,"="&amp;$M$2-1))+(COUNTIF('Round 2 - RIVER'!N68,"="&amp;$N$2-1))+(COUNTIF('Round 2 - RIVER'!O68,"="&amp;$O$2-1))+(COUNTIF('Round 2 - RIVER'!P68,"="&amp;$P$2-1))+(COUNTIF('Round 2 - RIVER'!Q68,"="&amp;$Q$2-1))+(COUNTIF('Round 2 - RIVER'!R68,"="&amp;$R$2-1))+(COUNTIF('Round 2 - RIVER'!S68,"="&amp;$S$2-1))+(COUNTIF('Round 2 - RIVER'!T68,"="&amp;$T$2-1))</f>
        <v>0</v>
      </c>
      <c r="L127" s="93">
        <f>SUM(COUNTIF('Round 2 - RIVER'!B68,"="&amp;$B$2))+(COUNTIF('Round 2 - RIVER'!C68,"="&amp;$C$2))+(COUNTIF('Round 2 - RIVER'!D68,"="&amp;$D$2))+(COUNTIF('Round 2 - RIVER'!E68,"="&amp;$E$2))+(COUNTIF('Round 2 - RIVER'!F68,"="&amp;$F$2))+(COUNTIF('Round 2 - RIVER'!G68,"="&amp;$G$2))+(COUNTIF('Round 2 - RIVER'!H68,"="&amp;$H$2))+(COUNTIF('Round 2 - RIVER'!I68,"="&amp;$I$2))+(COUNTIF('Round 2 - RIVER'!J68,"="&amp;$J$2))+(COUNTIF('Round 2 - RIVER'!L68,"="&amp;$L$2))+(COUNTIF('Round 2 - RIVER'!M68,"="&amp;$M$2))+(COUNTIF('Round 2 - RIVER'!N68,"="&amp;$N$2))+(COUNTIF('Round 2 - RIVER'!O68,"="&amp;$O$2))+(COUNTIF('Round 2 - RIVER'!P68,"="&amp;$P$2))+(COUNTIF('Round 2 - RIVER'!Q68,"="&amp;$Q$2))+(COUNTIF('Round 2 - RIVER'!R68,"="&amp;$R$2))+(COUNTIF('Round 2 - RIVER'!S68,"="&amp;$S$2))+(COUNTIF('Round 2 - RIVER'!T68,"="&amp;$T$2))</f>
        <v>0</v>
      </c>
      <c r="M127" s="93">
        <f>SUM(COUNTIF('Round 2 - RIVER'!B68,"="&amp;$B$2+1))+(COUNTIF('Round 2 - RIVER'!C68,"="&amp;$C$2+1))+(COUNTIF('Round 2 - RIVER'!D68,"="&amp;$D$2+1))+(COUNTIF('Round 2 - RIVER'!E68,"="&amp;$E$2+1))+(COUNTIF('Round 2 - RIVER'!F68,"="&amp;$F$2+1))+(COUNTIF('Round 2 - RIVER'!G68,"="&amp;$G$2+1))+(COUNTIF('Round 2 - RIVER'!H68,"="&amp;$H$2+1))+(COUNTIF('Round 2 - RIVER'!I68,"="&amp;$I$2+1))+(COUNTIF('Round 2 - RIVER'!J68,"="&amp;$J$2+1))+(COUNTIF('Round 2 - RIVER'!L68,"="&amp;$L$2+1))+(COUNTIF('Round 2 - RIVER'!M68,"="&amp;$M$2+1))+(COUNTIF('Round 2 - RIVER'!N68,"="&amp;$N$2+1))+(COUNTIF('Round 2 - RIVER'!O68,"="&amp;$O$2+1))+(COUNTIF('Round 2 - RIVER'!P68,"="&amp;$P$2+1))+(COUNTIF('Round 2 - RIVER'!Q68,"="&amp;$Q$2+1))+(COUNTIF('Round 2 - RIVER'!R68,"="&amp;$R$2+1))+(COUNTIF('Round 2 - RIVER'!S68,"="&amp;$S$2+1))+(COUNTIF('Round 2 - RIVER'!T68,"="&amp;$T$2+1))</f>
        <v>0</v>
      </c>
      <c r="N127" s="93">
        <f>SUM(COUNTIF('Round 2 - RIVER'!B68,"="&amp;$B$2+2))+(COUNTIF('Round 2 - RIVER'!C68,"="&amp;$C$2+2))+(COUNTIF('Round 2 - RIVER'!D68,"="&amp;$D$2+2))+(COUNTIF('Round 2 - RIVER'!E68,"="&amp;$E$2+2))+(COUNTIF('Round 2 - RIVER'!F68,"="&amp;$F$2+2))+(COUNTIF('Round 2 - RIVER'!G68,"="&amp;$G$2+2))+(COUNTIF('Round 2 - RIVER'!H68,"="&amp;$H$2+2))+(COUNTIF('Round 2 - RIVER'!I68,"="&amp;$I$2+2))+(COUNTIF('Round 2 - RIVER'!J68,"="&amp;$J$2+2))+(COUNTIF('Round 2 - RIVER'!L68,"="&amp;$L$2+2))+(COUNTIF('Round 2 - RIVER'!M68,"="&amp;$M$2+2))+(COUNTIF('Round 2 - RIVER'!N68,"="&amp;$N$2+2))+(COUNTIF('Round 2 - RIVER'!O68,"="&amp;$O$2+2))+(COUNTIF('Round 2 - RIVER'!P68,"="&amp;$P$2+2))+(COUNTIF('Round 2 - RIVER'!Q68,"="&amp;$Q$2+2))+(COUNTIF('Round 2 - RIVER'!R68,"="&amp;$R$2+2))+(COUNTIF('Round 2 - RIVER'!S68,"="&amp;$S$2+2))+(COUNTIF('Round 2 - RIVER'!T68,"="&amp;$T$2+2))</f>
        <v>0</v>
      </c>
      <c r="O127" s="93">
        <f>SUM(COUNTIF('Round 2 - RIVER'!B68,"&gt;"&amp;$B$2+2.1))+(COUNTIF('Round 2 - RIVER'!C68,"&gt;"&amp;$C$2+2.1))+(COUNTIF('Round 2 - RIVER'!D68,"&gt;"&amp;$D$2+2.1))+(COUNTIF('Round 2 - RIVER'!E68,"&gt;"&amp;$E$2+2.1))+(COUNTIF('Round 2 - RIVER'!F68,"&gt;"&amp;$F$2+2.1))+(COUNTIF('Round 2 - RIVER'!G68,"&gt;"&amp;$G$2+2.1))+(COUNTIF('Round 2 - RIVER'!H68,"&gt;"&amp;$H$2+2.1))+(COUNTIF('Round 2 - RIVER'!I68,"&gt;"&amp;$I$2+2.1))+(COUNTIF('Round 2 - RIVER'!J68,"&gt;"&amp;$J$2+2.1))+(COUNTIF('Round 2 - RIVER'!L68,"&gt;"&amp;$L$2+2.1))+(COUNTIF('Round 2 - RIVER'!M68,"&gt;"&amp;$M$2+2.1))+(COUNTIF('Round 2 - RIVER'!N68,"&gt;"&amp;$N$2+2.1))+(COUNTIF('Round 2 - RIVER'!O68,"&gt;"&amp;$O$2+2.1))+(COUNTIF('Round 2 - RIVER'!P68,"&gt;"&amp;$P$2+2.1))+(COUNTIF('Round 2 - RIVER'!Q68,"&gt;"&amp;$Q$2+2.1))+(COUNTIF('Round 2 - RIVER'!R68,"&gt;"&amp;$R$2+2.1))+(COUNTIF('Round 2 - RIVER'!S68,"&gt;"&amp;$S$2+2.1))+(COUNTIF('Round 2 - RIVER'!T68,"&gt;"&amp;$T$2+2.1))</f>
        <v>0</v>
      </c>
      <c r="Q127" s="92"/>
      <c r="R127" s="93"/>
      <c r="S127" s="93"/>
      <c r="T127" s="93"/>
      <c r="U127" s="93"/>
      <c r="V127" s="93"/>
      <c r="X127" s="92">
        <f>SUM(C127,J127,Q127)</f>
        <v>0</v>
      </c>
      <c r="Y127" s="93">
        <f t="shared" ref="Y127:AC131" si="106">SUM(D127,K127,R127)</f>
        <v>0</v>
      </c>
      <c r="Z127" s="93">
        <f t="shared" si="106"/>
        <v>0</v>
      </c>
      <c r="AA127" s="93">
        <f t="shared" si="106"/>
        <v>0</v>
      </c>
      <c r="AB127" s="93">
        <f t="shared" si="106"/>
        <v>0</v>
      </c>
      <c r="AC127" s="93">
        <f>SUM(H127,O127,V127)</f>
        <v>0</v>
      </c>
    </row>
    <row r="128" spans="1:29" x14ac:dyDescent="0.2">
      <c r="A128" s="35" t="str">
        <f>'Players by Team'!G35</f>
        <v>Kate Pickrell</v>
      </c>
      <c r="B128" s="95"/>
      <c r="C128" s="99">
        <f>SUM(COUNTIF('Round 1 - HILLS'!B69,"&lt;"&amp;$B$3-1.9))+(COUNTIF('Round 1 - HILLS'!C69,"&lt;"&amp;$C$3-1.9))+(COUNTIF('Round 1 - HILLS'!D69,"&lt;"&amp;$D$3-1.9))+(COUNTIF('Round 1 - HILLS'!E69,"&lt;"&amp;$E$3-1.9))+(COUNTIF('Round 1 - HILLS'!F69,"&lt;"&amp;$F$3-1.9))+(COUNTIF('Round 1 - HILLS'!G69,"&lt;"&amp;$G$3-1.9))+(COUNTIF('Round 1 - HILLS'!H69,"&lt;"&amp;$H$3-1.9))+(COUNTIF('Round 1 - HILLS'!I69,"&lt;"&amp;$I$3-1.9))+(COUNTIF('Round 1 - HILLS'!J69,"&lt;"&amp;$J$3-1.9))+(COUNTIF('Round 1 - HILLS'!L69,"&lt;"&amp;$L$3-1.9))+(COUNTIF('Round 1 - HILLS'!M69,"&lt;"&amp;$M$3-1.9))+(COUNTIF('Round 1 - HILLS'!N69,"&lt;"&amp;$N$3-1.9))+(COUNTIF('Round 1 - HILLS'!O69,"&lt;"&amp;$O$3-1.9))+(COUNTIF('Round 1 - HILLS'!P69,"&lt;"&amp;$P$3-1.9))+(COUNTIF('Round 1 - HILLS'!Q69,"&lt;"&amp;$Q$3-1.9))+(COUNTIF('Round 1 - HILLS'!R69,"&lt;"&amp;$R$3-1.9))+(COUNTIF('Round 1 - HILLS'!S69,"&lt;"&amp;$S$3-1.9))+(COUNTIF('Round 1 - HILLS'!T69,"&lt;"&amp;$T$3-1.9))</f>
        <v>0</v>
      </c>
      <c r="D128" s="100">
        <f>SUM(COUNTIF('Round 1 - HILLS'!B69,"="&amp;$B$3-1))+(COUNTIF('Round 1 - HILLS'!C69,"="&amp;$C$3-1))+(COUNTIF('Round 1 - HILLS'!D69,"="&amp;$D$3-1))+(COUNTIF('Round 1 - HILLS'!E69,"="&amp;$E$3-1))+(COUNTIF('Round 1 - HILLS'!F69,"="&amp;$F$3-1))+(COUNTIF('Round 1 - HILLS'!G69,"="&amp;$G$3-1))+(COUNTIF('Round 1 - HILLS'!H69,"="&amp;$H$3-1))+(COUNTIF('Round 1 - HILLS'!I69,"="&amp;$I$3-1))+(COUNTIF('Round 1 - HILLS'!J69,"="&amp;$J$3-1))+(COUNTIF('Round 1 - HILLS'!L69,"="&amp;$L$3-1))+(COUNTIF('Round 1 - HILLS'!M69,"="&amp;$M$3-1))+(COUNTIF('Round 1 - HILLS'!N69,"="&amp;$N$3-1))+(COUNTIF('Round 1 - HILLS'!O69,"="&amp;$O$3-1))+(COUNTIF('Round 1 - HILLS'!P69,"="&amp;$P$3-1))+(COUNTIF('Round 1 - HILLS'!Q69,"="&amp;$Q$3-1))+(COUNTIF('Round 1 - HILLS'!R69,"="&amp;$R$3-1))+(COUNTIF('Round 1 - HILLS'!S69,"="&amp;$S$3-1))+(COUNTIF('Round 1 - HILLS'!T69,"="&amp;$T$3-1))</f>
        <v>0</v>
      </c>
      <c r="E128" s="100">
        <f>SUM(COUNTIF('Round 1 - HILLS'!B69,"="&amp;$B$3))+(COUNTIF('Round 1 - HILLS'!C69,"="&amp;$C$3))+(COUNTIF('Round 1 - HILLS'!D69,"="&amp;$D$3))+(COUNTIF('Round 1 - HILLS'!E69,"="&amp;$E$3))+(COUNTIF('Round 1 - HILLS'!F69,"="&amp;$F$3))+(COUNTIF('Round 1 - HILLS'!G69,"="&amp;$G$3))+(COUNTIF('Round 1 - HILLS'!H69,"="&amp;$H$3))+(COUNTIF('Round 1 - HILLS'!I69,"="&amp;$I$3))+(COUNTIF('Round 1 - HILLS'!J69,"="&amp;$J$3))+(COUNTIF('Round 1 - HILLS'!L69,"="&amp;$L$3))+(COUNTIF('Round 1 - HILLS'!M69,"="&amp;$M$3))+(COUNTIF('Round 1 - HILLS'!N69,"="&amp;$N$3))+(COUNTIF('Round 1 - HILLS'!O69,"="&amp;$O$3))+(COUNTIF('Round 1 - HILLS'!P69,"="&amp;$P$3))+(COUNTIF('Round 1 - HILLS'!Q69,"="&amp;$Q$3))+(COUNTIF('Round 1 - HILLS'!R69,"="&amp;$R$3))+(COUNTIF('Round 1 - HILLS'!S69,"="&amp;$S$3))+(COUNTIF('Round 1 - HILLS'!T69,"="&amp;$T$3))</f>
        <v>0</v>
      </c>
      <c r="F128" s="100">
        <f>SUM(COUNTIF('Round 1 - HILLS'!B69,"="&amp;$B$3+1))+(COUNTIF('Round 1 - HILLS'!C69,"="&amp;$C$3+1))+(COUNTIF('Round 1 - HILLS'!D69,"="&amp;$D$3+1))+(COUNTIF('Round 1 - HILLS'!E69,"="&amp;$E$3+1))+(COUNTIF('Round 1 - HILLS'!F69,"="&amp;$F$3+1))+(COUNTIF('Round 1 - HILLS'!G69,"="&amp;$G$3+1))+(COUNTIF('Round 1 - HILLS'!H69,"="&amp;$H$3+1))+(COUNTIF('Round 1 - HILLS'!I69,"="&amp;$I$3+1))+(COUNTIF('Round 1 - HILLS'!J69,"="&amp;$J$3+1))+(COUNTIF('Round 1 - HILLS'!L69,"="&amp;$L$3+1))+(COUNTIF('Round 1 - HILLS'!M69,"="&amp;$M$3+1))+(COUNTIF('Round 1 - HILLS'!N69,"="&amp;$N$3+1))+(COUNTIF('Round 1 - HILLS'!O69,"="&amp;$O$3+1))+(COUNTIF('Round 1 - HILLS'!P69,"="&amp;$P$3+1))+(COUNTIF('Round 1 - HILLS'!Q69,"="&amp;$Q$3+1))+(COUNTIF('Round 1 - HILLS'!R69,"="&amp;$R$3+1))+(COUNTIF('Round 1 - HILLS'!S69,"="&amp;$S$3+1))+(COUNTIF('Round 1 - HILLS'!T69,"="&amp;$T$3+1))</f>
        <v>0</v>
      </c>
      <c r="G128" s="100">
        <f>SUM(COUNTIF('Round 1 - HILLS'!B69,"="&amp;$B$3+2))+(COUNTIF('Round 1 - HILLS'!C69,"="&amp;$C$3+2))+(COUNTIF('Round 1 - HILLS'!D69,"="&amp;$D$3+2))+(COUNTIF('Round 1 - HILLS'!E69,"="&amp;$E$3+2))+(COUNTIF('Round 1 - HILLS'!F69,"="&amp;$F$3+2))+(COUNTIF('Round 1 - HILLS'!G69,"="&amp;$G$3+2))+(COUNTIF('Round 1 - HILLS'!H69,"="&amp;$H$3+2))+(COUNTIF('Round 1 - HILLS'!I69,"="&amp;$I$3+2))+(COUNTIF('Round 1 - HILLS'!J69,"="&amp;$J$3+2))+(COUNTIF('Round 1 - HILLS'!L69,"="&amp;$L$3+2))+(COUNTIF('Round 1 - HILLS'!M69,"="&amp;$M$3+2))+(COUNTIF('Round 1 - HILLS'!N69,"="&amp;$N$3+2))+(COUNTIF('Round 1 - HILLS'!O69,"="&amp;$O$3+2))+(COUNTIF('Round 1 - HILLS'!P69,"="&amp;$P$3+2))+(COUNTIF('Round 1 - HILLS'!Q69,"="&amp;$Q$3+2))+(COUNTIF('Round 1 - HILLS'!R69,"="&amp;$R$3+2))+(COUNTIF('Round 1 - HILLS'!S69,"="&amp;$S$3+2))+(COUNTIF('Round 1 - HILLS'!T69,"="&amp;$T$3+2))</f>
        <v>0</v>
      </c>
      <c r="H128" s="100">
        <f>SUM(COUNTIF('Round 1 - HILLS'!B69,"&gt;"&amp;$B$3+2.1))+(COUNTIF('Round 1 - HILLS'!C69,"&gt;"&amp;$C$3+2.1))+(COUNTIF('Round 1 - HILLS'!D69,"&gt;"&amp;$D$3+2.1))+(COUNTIF('Round 1 - HILLS'!E69,"&gt;"&amp;$E$3+2.1))+(COUNTIF('Round 1 - HILLS'!F69,"&gt;"&amp;$F$3+2.1))+(COUNTIF('Round 1 - HILLS'!G69,"&gt;"&amp;$G$3+2.1))+(COUNTIF('Round 1 - HILLS'!H69,"&gt;"&amp;$H$3+2.1))+(COUNTIF('Round 1 - HILLS'!I69,"&gt;"&amp;$I$3+2.1))+(COUNTIF('Round 1 - HILLS'!J69,"&gt;"&amp;$J$3+2.1))+(COUNTIF('Round 1 - HILLS'!L69,"&gt;"&amp;$L$3+2.1))+(COUNTIF('Round 1 - HILLS'!M69,"&gt;"&amp;$M$3+2.1))+(COUNTIF('Round 1 - HILLS'!N69,"&gt;"&amp;$N$3+2.1))+(COUNTIF('Round 1 - HILLS'!O69,"&gt;"&amp;$O$3+2.1))+(COUNTIF('Round 1 - HILLS'!P69,"&gt;"&amp;$P$3+2.1))+(COUNTIF('Round 1 - HILLS'!Q69,"&gt;"&amp;$Q$3+2.1))+(COUNTIF('Round 1 - HILLS'!R69,"&gt;"&amp;$R$3+2.1))+(COUNTIF('Round 1 - HILLS'!S69,"&gt;"&amp;$S$3+2.1))+(COUNTIF('Round 1 - HILLS'!T69,"&gt;"&amp;$T$3+2.1))</f>
        <v>0</v>
      </c>
      <c r="J128" s="99">
        <f>SUM(COUNTIF('Round 2 - RIVER'!B69,"&lt;"&amp;$B$2-1.9))+(COUNTIF('Round 2 - RIVER'!C69,"&lt;"&amp;$C$2-1.9))+(COUNTIF('Round 2 - RIVER'!D69,"&lt;"&amp;$D$2-1.9))+(COUNTIF('Round 2 - RIVER'!E69,"&lt;"&amp;$E$2-1.9))+(COUNTIF('Round 2 - RIVER'!F69,"&lt;"&amp;$F$2-1.9))+(COUNTIF('Round 2 - RIVER'!G69,"&lt;"&amp;$G$2-1.9))+(COUNTIF('Round 2 - RIVER'!H69,"&lt;"&amp;$H$2-1.9))+(COUNTIF('Round 2 - RIVER'!I69,"&lt;"&amp;$I$2-1.9))+(COUNTIF('Round 2 - RIVER'!J69,"&lt;"&amp;$J$2-1.9))+(COUNTIF('Round 2 - RIVER'!L69,"&lt;"&amp;$L$2-1.9))+(COUNTIF('Round 2 - RIVER'!M69,"&lt;"&amp;$M$2-1.9))+(COUNTIF('Round 2 - RIVER'!N69,"&lt;"&amp;$N$2-1.9))+(COUNTIF('Round 2 - RIVER'!O69,"&lt;"&amp;$O$2-1.9))+(COUNTIF('Round 2 - RIVER'!P69,"&lt;"&amp;$P$2-1.9))+(COUNTIF('Round 2 - RIVER'!Q69,"&lt;"&amp;$Q$2-1.9))+(COUNTIF('Round 2 - RIVER'!R69,"&lt;"&amp;$R$2-1.9))+(COUNTIF('Round 2 - RIVER'!S69,"&lt;"&amp;$S$2-1.9))+(COUNTIF('Round 2 - RIVER'!T69,"&lt;"&amp;$T$2-1.9))</f>
        <v>0</v>
      </c>
      <c r="K128" s="100">
        <f>SUM(COUNTIF('Round 2 - RIVER'!B69,"="&amp;$B$2-1))+(COUNTIF('Round 2 - RIVER'!C69,"="&amp;$C$2-1))+(COUNTIF('Round 2 - RIVER'!D69,"="&amp;$D$2-1))+(COUNTIF('Round 2 - RIVER'!E69,"="&amp;$E$2-1))+(COUNTIF('Round 2 - RIVER'!F69,"="&amp;$F$2-1))+(COUNTIF('Round 2 - RIVER'!G69,"="&amp;$G$2-1))+(COUNTIF('Round 2 - RIVER'!H69,"="&amp;$H$2-1))+(COUNTIF('Round 2 - RIVER'!I69,"="&amp;$I$2-1))+(COUNTIF('Round 2 - RIVER'!J69,"="&amp;$J$2-1))+(COUNTIF('Round 2 - RIVER'!L69,"="&amp;$L$2-1))+(COUNTIF('Round 2 - RIVER'!M69,"="&amp;$M$2-1))+(COUNTIF('Round 2 - RIVER'!N69,"="&amp;$N$2-1))+(COUNTIF('Round 2 - RIVER'!O69,"="&amp;$O$2-1))+(COUNTIF('Round 2 - RIVER'!P69,"="&amp;$P$2-1))+(COUNTIF('Round 2 - RIVER'!Q69,"="&amp;$Q$2-1))+(COUNTIF('Round 2 - RIVER'!R69,"="&amp;$R$2-1))+(COUNTIF('Round 2 - RIVER'!S69,"="&amp;$S$2-1))+(COUNTIF('Round 2 - RIVER'!T69,"="&amp;$T$2-1))</f>
        <v>0</v>
      </c>
      <c r="L128" s="100">
        <f>SUM(COUNTIF('Round 2 - RIVER'!B69,"="&amp;$B$2))+(COUNTIF('Round 2 - RIVER'!C69,"="&amp;$C$2))+(COUNTIF('Round 2 - RIVER'!D69,"="&amp;$D$2))+(COUNTIF('Round 2 - RIVER'!E69,"="&amp;$E$2))+(COUNTIF('Round 2 - RIVER'!F69,"="&amp;$F$2))+(COUNTIF('Round 2 - RIVER'!G69,"="&amp;$G$2))+(COUNTIF('Round 2 - RIVER'!H69,"="&amp;$H$2))+(COUNTIF('Round 2 - RIVER'!I69,"="&amp;$I$2))+(COUNTIF('Round 2 - RIVER'!J69,"="&amp;$J$2))+(COUNTIF('Round 2 - RIVER'!L69,"="&amp;$L$2))+(COUNTIF('Round 2 - RIVER'!M69,"="&amp;$M$2))+(COUNTIF('Round 2 - RIVER'!N69,"="&amp;$N$2))+(COUNTIF('Round 2 - RIVER'!O69,"="&amp;$O$2))+(COUNTIF('Round 2 - RIVER'!P69,"="&amp;$P$2))+(COUNTIF('Round 2 - RIVER'!Q69,"="&amp;$Q$2))+(COUNTIF('Round 2 - RIVER'!R69,"="&amp;$R$2))+(COUNTIF('Round 2 - RIVER'!S69,"="&amp;$S$2))+(COUNTIF('Round 2 - RIVER'!T69,"="&amp;$T$2))</f>
        <v>0</v>
      </c>
      <c r="M128" s="100">
        <f>SUM(COUNTIF('Round 2 - RIVER'!B69,"="&amp;$B$2+1))+(COUNTIF('Round 2 - RIVER'!C69,"="&amp;$C$2+1))+(COUNTIF('Round 2 - RIVER'!D69,"="&amp;$D$2+1))+(COUNTIF('Round 2 - RIVER'!E69,"="&amp;$E$2+1))+(COUNTIF('Round 2 - RIVER'!F69,"="&amp;$F$2+1))+(COUNTIF('Round 2 - RIVER'!G69,"="&amp;$G$2+1))+(COUNTIF('Round 2 - RIVER'!H69,"="&amp;$H$2+1))+(COUNTIF('Round 2 - RIVER'!I69,"="&amp;$I$2+1))+(COUNTIF('Round 2 - RIVER'!J69,"="&amp;$J$2+1))+(COUNTIF('Round 2 - RIVER'!L69,"="&amp;$L$2+1))+(COUNTIF('Round 2 - RIVER'!M69,"="&amp;$M$2+1))+(COUNTIF('Round 2 - RIVER'!N69,"="&amp;$N$2+1))+(COUNTIF('Round 2 - RIVER'!O69,"="&amp;$O$2+1))+(COUNTIF('Round 2 - RIVER'!P69,"="&amp;$P$2+1))+(COUNTIF('Round 2 - RIVER'!Q69,"="&amp;$Q$2+1))+(COUNTIF('Round 2 - RIVER'!R69,"="&amp;$R$2+1))+(COUNTIF('Round 2 - RIVER'!S69,"="&amp;$S$2+1))+(COUNTIF('Round 2 - RIVER'!T69,"="&amp;$T$2+1))</f>
        <v>0</v>
      </c>
      <c r="N128" s="100">
        <f>SUM(COUNTIF('Round 2 - RIVER'!B69,"="&amp;$B$2+2))+(COUNTIF('Round 2 - RIVER'!C69,"="&amp;$C$2+2))+(COUNTIF('Round 2 - RIVER'!D69,"="&amp;$D$2+2))+(COUNTIF('Round 2 - RIVER'!E69,"="&amp;$E$2+2))+(COUNTIF('Round 2 - RIVER'!F69,"="&amp;$F$2+2))+(COUNTIF('Round 2 - RIVER'!G69,"="&amp;$G$2+2))+(COUNTIF('Round 2 - RIVER'!H69,"="&amp;$H$2+2))+(COUNTIF('Round 2 - RIVER'!I69,"="&amp;$I$2+2))+(COUNTIF('Round 2 - RIVER'!J69,"="&amp;$J$2+2))+(COUNTIF('Round 2 - RIVER'!L69,"="&amp;$L$2+2))+(COUNTIF('Round 2 - RIVER'!M69,"="&amp;$M$2+2))+(COUNTIF('Round 2 - RIVER'!N69,"="&amp;$N$2+2))+(COUNTIF('Round 2 - RIVER'!O69,"="&amp;$O$2+2))+(COUNTIF('Round 2 - RIVER'!P69,"="&amp;$P$2+2))+(COUNTIF('Round 2 - RIVER'!Q69,"="&amp;$Q$2+2))+(COUNTIF('Round 2 - RIVER'!R69,"="&amp;$R$2+2))+(COUNTIF('Round 2 - RIVER'!S69,"="&amp;$S$2+2))+(COUNTIF('Round 2 - RIVER'!T69,"="&amp;$T$2+2))</f>
        <v>0</v>
      </c>
      <c r="O128" s="100">
        <f>SUM(COUNTIF('Round 2 - RIVER'!B69,"&gt;"&amp;$B$2+2.1))+(COUNTIF('Round 2 - RIVER'!C69,"&gt;"&amp;$C$2+2.1))+(COUNTIF('Round 2 - RIVER'!D69,"&gt;"&amp;$D$2+2.1))+(COUNTIF('Round 2 - RIVER'!E69,"&gt;"&amp;$E$2+2.1))+(COUNTIF('Round 2 - RIVER'!F69,"&gt;"&amp;$F$2+2.1))+(COUNTIF('Round 2 - RIVER'!G69,"&gt;"&amp;$G$2+2.1))+(COUNTIF('Round 2 - RIVER'!H69,"&gt;"&amp;$H$2+2.1))+(COUNTIF('Round 2 - RIVER'!I69,"&gt;"&amp;$I$2+2.1))+(COUNTIF('Round 2 - RIVER'!J69,"&gt;"&amp;$J$2+2.1))+(COUNTIF('Round 2 - RIVER'!L69,"&gt;"&amp;$L$2+2.1))+(COUNTIF('Round 2 - RIVER'!M69,"&gt;"&amp;$M$2+2.1))+(COUNTIF('Round 2 - RIVER'!N69,"&gt;"&amp;$N$2+2.1))+(COUNTIF('Round 2 - RIVER'!O69,"&gt;"&amp;$O$2+2.1))+(COUNTIF('Round 2 - RIVER'!P69,"&gt;"&amp;$P$2+2.1))+(COUNTIF('Round 2 - RIVER'!Q69,"&gt;"&amp;$Q$2+2.1))+(COUNTIF('Round 2 - RIVER'!R69,"&gt;"&amp;$R$2+2.1))+(COUNTIF('Round 2 - RIVER'!S69,"&gt;"&amp;$S$2+2.1))+(COUNTIF('Round 2 - RIVER'!T69,"&gt;"&amp;$T$2+2.1))</f>
        <v>0</v>
      </c>
      <c r="Q128" s="94"/>
      <c r="R128" s="94"/>
      <c r="S128" s="94"/>
      <c r="T128" s="94"/>
      <c r="U128" s="94"/>
      <c r="V128" s="94"/>
      <c r="X128" s="99">
        <f t="shared" ref="X128:X131" si="107">SUM(C128,J128,Q128)</f>
        <v>0</v>
      </c>
      <c r="Y128" s="100">
        <f t="shared" si="106"/>
        <v>0</v>
      </c>
      <c r="Z128" s="100">
        <f t="shared" si="106"/>
        <v>0</v>
      </c>
      <c r="AA128" s="100">
        <f t="shared" si="106"/>
        <v>0</v>
      </c>
      <c r="AB128" s="100">
        <f t="shared" si="106"/>
        <v>0</v>
      </c>
      <c r="AC128" s="100">
        <f t="shared" si="106"/>
        <v>0</v>
      </c>
    </row>
    <row r="129" spans="1:29" x14ac:dyDescent="0.2">
      <c r="A129" s="35" t="str">
        <f>'Players by Team'!G36</f>
        <v>Gabby Roth</v>
      </c>
      <c r="B129" s="95"/>
      <c r="C129" s="92">
        <f>SUM(COUNTIF('Round 1 - HILLS'!B70,"&lt;"&amp;$B$3-1.9))+(COUNTIF('Round 1 - HILLS'!C70,"&lt;"&amp;$C$3-1.9))+(COUNTIF('Round 1 - HILLS'!D70,"&lt;"&amp;$D$3-1.9))+(COUNTIF('Round 1 - HILLS'!E70,"&lt;"&amp;$E$3-1.9))+(COUNTIF('Round 1 - HILLS'!F70,"&lt;"&amp;$F$3-1.9))+(COUNTIF('Round 1 - HILLS'!G70,"&lt;"&amp;$G$3-1.9))+(COUNTIF('Round 1 - HILLS'!H70,"&lt;"&amp;$H$3-1.9))+(COUNTIF('Round 1 - HILLS'!I70,"&lt;"&amp;$I$3-1.9))+(COUNTIF('Round 1 - HILLS'!J70,"&lt;"&amp;$J$3-1.9))+(COUNTIF('Round 1 - HILLS'!L70,"&lt;"&amp;$L$3-1.9))+(COUNTIF('Round 1 - HILLS'!M70,"&lt;"&amp;$M$3-1.9))+(COUNTIF('Round 1 - HILLS'!N70,"&lt;"&amp;$N$3-1.9))+(COUNTIF('Round 1 - HILLS'!O70,"&lt;"&amp;$O$3-1.9))+(COUNTIF('Round 1 - HILLS'!P70,"&lt;"&amp;$P$3-1.9))+(COUNTIF('Round 1 - HILLS'!Q70,"&lt;"&amp;$Q$3-1.9))+(COUNTIF('Round 1 - HILLS'!R70,"&lt;"&amp;$R$3-1.9))+(COUNTIF('Round 1 - HILLS'!S70,"&lt;"&amp;$S$3-1.9))+(COUNTIF('Round 1 - HILLS'!T70,"&lt;"&amp;$T$3-1.9))</f>
        <v>0</v>
      </c>
      <c r="D129" s="93">
        <f>SUM(COUNTIF('Round 1 - HILLS'!B70,"="&amp;$B$3-1))+(COUNTIF('Round 1 - HILLS'!C70,"="&amp;$C$3-1))+(COUNTIF('Round 1 - HILLS'!D70,"="&amp;$D$3-1))+(COUNTIF('Round 1 - HILLS'!E70,"="&amp;$E$3-1))+(COUNTIF('Round 1 - HILLS'!F70,"="&amp;$F$3-1))+(COUNTIF('Round 1 - HILLS'!G70,"="&amp;$G$3-1))+(COUNTIF('Round 1 - HILLS'!H70,"="&amp;$H$3-1))+(COUNTIF('Round 1 - HILLS'!I70,"="&amp;$I$3-1))+(COUNTIF('Round 1 - HILLS'!J70,"="&amp;$J$3-1))+(COUNTIF('Round 1 - HILLS'!L70,"="&amp;$L$3-1))+(COUNTIF('Round 1 - HILLS'!M70,"="&amp;$M$3-1))+(COUNTIF('Round 1 - HILLS'!N70,"="&amp;$N$3-1))+(COUNTIF('Round 1 - HILLS'!O70,"="&amp;$O$3-1))+(COUNTIF('Round 1 - HILLS'!P70,"="&amp;$P$3-1))+(COUNTIF('Round 1 - HILLS'!Q70,"="&amp;$Q$3-1))+(COUNTIF('Round 1 - HILLS'!R70,"="&amp;$R$3-1))+(COUNTIF('Round 1 - HILLS'!S70,"="&amp;$S$3-1))+(COUNTIF('Round 1 - HILLS'!T70,"="&amp;$T$3-1))</f>
        <v>0</v>
      </c>
      <c r="E129" s="93">
        <f>SUM(COUNTIF('Round 1 - HILLS'!B70,"="&amp;$B$3))+(COUNTIF('Round 1 - HILLS'!C70,"="&amp;$C$3))+(COUNTIF('Round 1 - HILLS'!D70,"="&amp;$D$3))+(COUNTIF('Round 1 - HILLS'!E70,"="&amp;$E$3))+(COUNTIF('Round 1 - HILLS'!F70,"="&amp;$F$3))+(COUNTIF('Round 1 - HILLS'!G70,"="&amp;$G$3))+(COUNTIF('Round 1 - HILLS'!H70,"="&amp;$H$3))+(COUNTIF('Round 1 - HILLS'!I70,"="&amp;$I$3))+(COUNTIF('Round 1 - HILLS'!J70,"="&amp;$J$3))+(COUNTIF('Round 1 - HILLS'!L70,"="&amp;$L$3))+(COUNTIF('Round 1 - HILLS'!M70,"="&amp;$M$3))+(COUNTIF('Round 1 - HILLS'!N70,"="&amp;$N$3))+(COUNTIF('Round 1 - HILLS'!O70,"="&amp;$O$3))+(COUNTIF('Round 1 - HILLS'!P70,"="&amp;$P$3))+(COUNTIF('Round 1 - HILLS'!Q70,"="&amp;$Q$3))+(COUNTIF('Round 1 - HILLS'!R70,"="&amp;$R$3))+(COUNTIF('Round 1 - HILLS'!S70,"="&amp;$S$3))+(COUNTIF('Round 1 - HILLS'!T70,"="&amp;$T$3))</f>
        <v>0</v>
      </c>
      <c r="F129" s="93">
        <f>SUM(COUNTIF('Round 1 - HILLS'!B70,"="&amp;$B$3+1))+(COUNTIF('Round 1 - HILLS'!C70,"="&amp;$C$3+1))+(COUNTIF('Round 1 - HILLS'!D70,"="&amp;$D$3+1))+(COUNTIF('Round 1 - HILLS'!E70,"="&amp;$E$3+1))+(COUNTIF('Round 1 - HILLS'!F70,"="&amp;$F$3+1))+(COUNTIF('Round 1 - HILLS'!G70,"="&amp;$G$3+1))+(COUNTIF('Round 1 - HILLS'!H70,"="&amp;$H$3+1))+(COUNTIF('Round 1 - HILLS'!I70,"="&amp;$I$3+1))+(COUNTIF('Round 1 - HILLS'!J70,"="&amp;$J$3+1))+(COUNTIF('Round 1 - HILLS'!L70,"="&amp;$L$3+1))+(COUNTIF('Round 1 - HILLS'!M70,"="&amp;$M$3+1))+(COUNTIF('Round 1 - HILLS'!N70,"="&amp;$N$3+1))+(COUNTIF('Round 1 - HILLS'!O70,"="&amp;$O$3+1))+(COUNTIF('Round 1 - HILLS'!P70,"="&amp;$P$3+1))+(COUNTIF('Round 1 - HILLS'!Q70,"="&amp;$Q$3+1))+(COUNTIF('Round 1 - HILLS'!R70,"="&amp;$R$3+1))+(COUNTIF('Round 1 - HILLS'!S70,"="&amp;$S$3+1))+(COUNTIF('Round 1 - HILLS'!T70,"="&amp;$T$3+1))</f>
        <v>0</v>
      </c>
      <c r="G129" s="93">
        <f>SUM(COUNTIF('Round 1 - HILLS'!B70,"="&amp;$B$3+2))+(COUNTIF('Round 1 - HILLS'!C70,"="&amp;$C$3+2))+(COUNTIF('Round 1 - HILLS'!D70,"="&amp;$D$3+2))+(COUNTIF('Round 1 - HILLS'!E70,"="&amp;$E$3+2))+(COUNTIF('Round 1 - HILLS'!F70,"="&amp;$F$3+2))+(COUNTIF('Round 1 - HILLS'!G70,"="&amp;$G$3+2))+(COUNTIF('Round 1 - HILLS'!H70,"="&amp;$H$3+2))+(COUNTIF('Round 1 - HILLS'!I70,"="&amp;$I$3+2))+(COUNTIF('Round 1 - HILLS'!J70,"="&amp;$J$3+2))+(COUNTIF('Round 1 - HILLS'!L70,"="&amp;$L$3+2))+(COUNTIF('Round 1 - HILLS'!M70,"="&amp;$M$3+2))+(COUNTIF('Round 1 - HILLS'!N70,"="&amp;$N$3+2))+(COUNTIF('Round 1 - HILLS'!O70,"="&amp;$O$3+2))+(COUNTIF('Round 1 - HILLS'!P70,"="&amp;$P$3+2))+(COUNTIF('Round 1 - HILLS'!Q70,"="&amp;$Q$3+2))+(COUNTIF('Round 1 - HILLS'!R70,"="&amp;$R$3+2))+(COUNTIF('Round 1 - HILLS'!S70,"="&amp;$S$3+2))+(COUNTIF('Round 1 - HILLS'!T70,"="&amp;$T$3+2))</f>
        <v>0</v>
      </c>
      <c r="H129" s="93">
        <f>SUM(COUNTIF('Round 1 - HILLS'!B70,"&gt;"&amp;$B$3+2.1))+(COUNTIF('Round 1 - HILLS'!C70,"&gt;"&amp;$C$3+2.1))+(COUNTIF('Round 1 - HILLS'!D70,"&gt;"&amp;$D$3+2.1))+(COUNTIF('Round 1 - HILLS'!E70,"&gt;"&amp;$E$3+2.1))+(COUNTIF('Round 1 - HILLS'!F70,"&gt;"&amp;$F$3+2.1))+(COUNTIF('Round 1 - HILLS'!G70,"&gt;"&amp;$G$3+2.1))+(COUNTIF('Round 1 - HILLS'!H70,"&gt;"&amp;$H$3+2.1))+(COUNTIF('Round 1 - HILLS'!I70,"&gt;"&amp;$I$3+2.1))+(COUNTIF('Round 1 - HILLS'!J70,"&gt;"&amp;$J$3+2.1))+(COUNTIF('Round 1 - HILLS'!L70,"&gt;"&amp;$L$3+2.1))+(COUNTIF('Round 1 - HILLS'!M70,"&gt;"&amp;$M$3+2.1))+(COUNTIF('Round 1 - HILLS'!N70,"&gt;"&amp;$N$3+2.1))+(COUNTIF('Round 1 - HILLS'!O70,"&gt;"&amp;$O$3+2.1))+(COUNTIF('Round 1 - HILLS'!P70,"&gt;"&amp;$P$3+2.1))+(COUNTIF('Round 1 - HILLS'!Q70,"&gt;"&amp;$Q$3+2.1))+(COUNTIF('Round 1 - HILLS'!R70,"&gt;"&amp;$R$3+2.1))+(COUNTIF('Round 1 - HILLS'!S70,"&gt;"&amp;$S$3+2.1))+(COUNTIF('Round 1 - HILLS'!T70,"&gt;"&amp;$T$3+2.1))</f>
        <v>0</v>
      </c>
      <c r="J129" s="92">
        <f>SUM(COUNTIF('Round 2 - RIVER'!B70,"&lt;"&amp;$B$2-1.9))+(COUNTIF('Round 2 - RIVER'!C70,"&lt;"&amp;$C$2-1.9))+(COUNTIF('Round 2 - RIVER'!D70,"&lt;"&amp;$D$2-1.9))+(COUNTIF('Round 2 - RIVER'!E70,"&lt;"&amp;$E$2-1.9))+(COUNTIF('Round 2 - RIVER'!F70,"&lt;"&amp;$F$2-1.9))+(COUNTIF('Round 2 - RIVER'!G70,"&lt;"&amp;$G$2-1.9))+(COUNTIF('Round 2 - RIVER'!H70,"&lt;"&amp;$H$2-1.9))+(COUNTIF('Round 2 - RIVER'!I70,"&lt;"&amp;$I$2-1.9))+(COUNTIF('Round 2 - RIVER'!J70,"&lt;"&amp;$J$2-1.9))+(COUNTIF('Round 2 - RIVER'!L70,"&lt;"&amp;$L$2-1.9))+(COUNTIF('Round 2 - RIVER'!M70,"&lt;"&amp;$M$2-1.9))+(COUNTIF('Round 2 - RIVER'!N70,"&lt;"&amp;$N$2-1.9))+(COUNTIF('Round 2 - RIVER'!O70,"&lt;"&amp;$O$2-1.9))+(COUNTIF('Round 2 - RIVER'!P70,"&lt;"&amp;$P$2-1.9))+(COUNTIF('Round 2 - RIVER'!Q70,"&lt;"&amp;$Q$2-1.9))+(COUNTIF('Round 2 - RIVER'!R70,"&lt;"&amp;$R$2-1.9))+(COUNTIF('Round 2 - RIVER'!S70,"&lt;"&amp;$S$2-1.9))+(COUNTIF('Round 2 - RIVER'!T70,"&lt;"&amp;$T$2-1.9))</f>
        <v>0</v>
      </c>
      <c r="K129" s="93">
        <f>SUM(COUNTIF('Round 2 - RIVER'!B70,"="&amp;$B$2-1))+(COUNTIF('Round 2 - RIVER'!C70,"="&amp;$C$2-1))+(COUNTIF('Round 2 - RIVER'!D70,"="&amp;$D$2-1))+(COUNTIF('Round 2 - RIVER'!E70,"="&amp;$E$2-1))+(COUNTIF('Round 2 - RIVER'!F70,"="&amp;$F$2-1))+(COUNTIF('Round 2 - RIVER'!G70,"="&amp;$G$2-1))+(COUNTIF('Round 2 - RIVER'!H70,"="&amp;$H$2-1))+(COUNTIF('Round 2 - RIVER'!I70,"="&amp;$I$2-1))+(COUNTIF('Round 2 - RIVER'!J70,"="&amp;$J$2-1))+(COUNTIF('Round 2 - RIVER'!L70,"="&amp;$L$2-1))+(COUNTIF('Round 2 - RIVER'!M70,"="&amp;$M$2-1))+(COUNTIF('Round 2 - RIVER'!N70,"="&amp;$N$2-1))+(COUNTIF('Round 2 - RIVER'!O70,"="&amp;$O$2-1))+(COUNTIF('Round 2 - RIVER'!P70,"="&amp;$P$2-1))+(COUNTIF('Round 2 - RIVER'!Q70,"="&amp;$Q$2-1))+(COUNTIF('Round 2 - RIVER'!R70,"="&amp;$R$2-1))+(COUNTIF('Round 2 - RIVER'!S70,"="&amp;$S$2-1))+(COUNTIF('Round 2 - RIVER'!T70,"="&amp;$T$2-1))</f>
        <v>0</v>
      </c>
      <c r="L129" s="93">
        <f>SUM(COUNTIF('Round 2 - RIVER'!B70,"="&amp;$B$2))+(COUNTIF('Round 2 - RIVER'!C70,"="&amp;$C$2))+(COUNTIF('Round 2 - RIVER'!D70,"="&amp;$D$2))+(COUNTIF('Round 2 - RIVER'!E70,"="&amp;$E$2))+(COUNTIF('Round 2 - RIVER'!F70,"="&amp;$F$2))+(COUNTIF('Round 2 - RIVER'!G70,"="&amp;$G$2))+(COUNTIF('Round 2 - RIVER'!H70,"="&amp;$H$2))+(COUNTIF('Round 2 - RIVER'!I70,"="&amp;$I$2))+(COUNTIF('Round 2 - RIVER'!J70,"="&amp;$J$2))+(COUNTIF('Round 2 - RIVER'!L70,"="&amp;$L$2))+(COUNTIF('Round 2 - RIVER'!M70,"="&amp;$M$2))+(COUNTIF('Round 2 - RIVER'!N70,"="&amp;$N$2))+(COUNTIF('Round 2 - RIVER'!O70,"="&amp;$O$2))+(COUNTIF('Round 2 - RIVER'!P70,"="&amp;$P$2))+(COUNTIF('Round 2 - RIVER'!Q70,"="&amp;$Q$2))+(COUNTIF('Round 2 - RIVER'!R70,"="&amp;$R$2))+(COUNTIF('Round 2 - RIVER'!S70,"="&amp;$S$2))+(COUNTIF('Round 2 - RIVER'!T70,"="&amp;$T$2))</f>
        <v>0</v>
      </c>
      <c r="M129" s="93">
        <f>SUM(COUNTIF('Round 2 - RIVER'!B70,"="&amp;$B$2+1))+(COUNTIF('Round 2 - RIVER'!C70,"="&amp;$C$2+1))+(COUNTIF('Round 2 - RIVER'!D70,"="&amp;$D$2+1))+(COUNTIF('Round 2 - RIVER'!E70,"="&amp;$E$2+1))+(COUNTIF('Round 2 - RIVER'!F70,"="&amp;$F$2+1))+(COUNTIF('Round 2 - RIVER'!G70,"="&amp;$G$2+1))+(COUNTIF('Round 2 - RIVER'!H70,"="&amp;$H$2+1))+(COUNTIF('Round 2 - RIVER'!I70,"="&amp;$I$2+1))+(COUNTIF('Round 2 - RIVER'!J70,"="&amp;$J$2+1))+(COUNTIF('Round 2 - RIVER'!L70,"="&amp;$L$2+1))+(COUNTIF('Round 2 - RIVER'!M70,"="&amp;$M$2+1))+(COUNTIF('Round 2 - RIVER'!N70,"="&amp;$N$2+1))+(COUNTIF('Round 2 - RIVER'!O70,"="&amp;$O$2+1))+(COUNTIF('Round 2 - RIVER'!P70,"="&amp;$P$2+1))+(COUNTIF('Round 2 - RIVER'!Q70,"="&amp;$Q$2+1))+(COUNTIF('Round 2 - RIVER'!R70,"="&amp;$R$2+1))+(COUNTIF('Round 2 - RIVER'!S70,"="&amp;$S$2+1))+(COUNTIF('Round 2 - RIVER'!T70,"="&amp;$T$2+1))</f>
        <v>0</v>
      </c>
      <c r="N129" s="93">
        <f>SUM(COUNTIF('Round 2 - RIVER'!B70,"="&amp;$B$2+2))+(COUNTIF('Round 2 - RIVER'!C70,"="&amp;$C$2+2))+(COUNTIF('Round 2 - RIVER'!D70,"="&amp;$D$2+2))+(COUNTIF('Round 2 - RIVER'!E70,"="&amp;$E$2+2))+(COUNTIF('Round 2 - RIVER'!F70,"="&amp;$F$2+2))+(COUNTIF('Round 2 - RIVER'!G70,"="&amp;$G$2+2))+(COUNTIF('Round 2 - RIVER'!H70,"="&amp;$H$2+2))+(COUNTIF('Round 2 - RIVER'!I70,"="&amp;$I$2+2))+(COUNTIF('Round 2 - RIVER'!J70,"="&amp;$J$2+2))+(COUNTIF('Round 2 - RIVER'!L70,"="&amp;$L$2+2))+(COUNTIF('Round 2 - RIVER'!M70,"="&amp;$M$2+2))+(COUNTIF('Round 2 - RIVER'!N70,"="&amp;$N$2+2))+(COUNTIF('Round 2 - RIVER'!O70,"="&amp;$O$2+2))+(COUNTIF('Round 2 - RIVER'!P70,"="&amp;$P$2+2))+(COUNTIF('Round 2 - RIVER'!Q70,"="&amp;$Q$2+2))+(COUNTIF('Round 2 - RIVER'!R70,"="&amp;$R$2+2))+(COUNTIF('Round 2 - RIVER'!S70,"="&amp;$S$2+2))+(COUNTIF('Round 2 - RIVER'!T70,"="&amp;$T$2+2))</f>
        <v>0</v>
      </c>
      <c r="O129" s="93">
        <f>SUM(COUNTIF('Round 2 - RIVER'!B70,"&gt;"&amp;$B$2+2.1))+(COUNTIF('Round 2 - RIVER'!C70,"&gt;"&amp;$C$2+2.1))+(COUNTIF('Round 2 - RIVER'!D70,"&gt;"&amp;$D$2+2.1))+(COUNTIF('Round 2 - RIVER'!E70,"&gt;"&amp;$E$2+2.1))+(COUNTIF('Round 2 - RIVER'!F70,"&gt;"&amp;$F$2+2.1))+(COUNTIF('Round 2 - RIVER'!G70,"&gt;"&amp;$G$2+2.1))+(COUNTIF('Round 2 - RIVER'!H70,"&gt;"&amp;$H$2+2.1))+(COUNTIF('Round 2 - RIVER'!I70,"&gt;"&amp;$I$2+2.1))+(COUNTIF('Round 2 - RIVER'!J70,"&gt;"&amp;$J$2+2.1))+(COUNTIF('Round 2 - RIVER'!L70,"&gt;"&amp;$L$2+2.1))+(COUNTIF('Round 2 - RIVER'!M70,"&gt;"&amp;$M$2+2.1))+(COUNTIF('Round 2 - RIVER'!N70,"&gt;"&amp;$N$2+2.1))+(COUNTIF('Round 2 - RIVER'!O70,"&gt;"&amp;$O$2+2.1))+(COUNTIF('Round 2 - RIVER'!P70,"&gt;"&amp;$P$2+2.1))+(COUNTIF('Round 2 - RIVER'!Q70,"&gt;"&amp;$Q$2+2.1))+(COUNTIF('Round 2 - RIVER'!R70,"&gt;"&amp;$R$2+2.1))+(COUNTIF('Round 2 - RIVER'!S70,"&gt;"&amp;$S$2+2.1))+(COUNTIF('Round 2 - RIVER'!T70,"&gt;"&amp;$T$2+2.1))</f>
        <v>0</v>
      </c>
      <c r="Q129" s="92"/>
      <c r="R129" s="93"/>
      <c r="S129" s="93"/>
      <c r="T129" s="93"/>
      <c r="U129" s="93"/>
      <c r="V129" s="93"/>
      <c r="X129" s="92">
        <f t="shared" si="107"/>
        <v>0</v>
      </c>
      <c r="Y129" s="93">
        <f t="shared" si="106"/>
        <v>0</v>
      </c>
      <c r="Z129" s="93">
        <f t="shared" si="106"/>
        <v>0</v>
      </c>
      <c r="AA129" s="93">
        <f t="shared" si="106"/>
        <v>0</v>
      </c>
      <c r="AB129" s="93">
        <f t="shared" si="106"/>
        <v>0</v>
      </c>
      <c r="AC129" s="93">
        <f t="shared" si="106"/>
        <v>0</v>
      </c>
    </row>
    <row r="130" spans="1:29" x14ac:dyDescent="0.2">
      <c r="A130" s="35" t="str">
        <f>'Players by Team'!G37</f>
        <v>Paris Dufresne</v>
      </c>
      <c r="B130" s="95"/>
      <c r="C130" s="99">
        <f>SUM(COUNTIF('Round 1 - HILLS'!B71,"&lt;"&amp;$B$3-1.9))+(COUNTIF('Round 1 - HILLS'!C71,"&lt;"&amp;$C$3-1.9))+(COUNTIF('Round 1 - HILLS'!D71,"&lt;"&amp;$D$3-1.9))+(COUNTIF('Round 1 - HILLS'!E71,"&lt;"&amp;$E$3-1.9))+(COUNTIF('Round 1 - HILLS'!F71,"&lt;"&amp;$F$3-1.9))+(COUNTIF('Round 1 - HILLS'!G71,"&lt;"&amp;$G$3-1.9))+(COUNTIF('Round 1 - HILLS'!H71,"&lt;"&amp;$H$3-1.9))+(COUNTIF('Round 1 - HILLS'!I71,"&lt;"&amp;$I$3-1.9))+(COUNTIF('Round 1 - HILLS'!J71,"&lt;"&amp;$J$3-1.9))+(COUNTIF('Round 1 - HILLS'!L71,"&lt;"&amp;$L$3-1.9))+(COUNTIF('Round 1 - HILLS'!M71,"&lt;"&amp;$M$3-1.9))+(COUNTIF('Round 1 - HILLS'!N71,"&lt;"&amp;$N$3-1.9))+(COUNTIF('Round 1 - HILLS'!O71,"&lt;"&amp;$O$3-1.9))+(COUNTIF('Round 1 - HILLS'!P71,"&lt;"&amp;$P$3-1.9))+(COUNTIF('Round 1 - HILLS'!Q71,"&lt;"&amp;$Q$3-1.9))+(COUNTIF('Round 1 - HILLS'!R71,"&lt;"&amp;$R$3-1.9))+(COUNTIF('Round 1 - HILLS'!S71,"&lt;"&amp;$S$3-1.9))+(COUNTIF('Round 1 - HILLS'!T71,"&lt;"&amp;$T$3-1.9))</f>
        <v>0</v>
      </c>
      <c r="D130" s="100">
        <f>SUM(COUNTIF('Round 1 - HILLS'!B71,"="&amp;$B$3-1))+(COUNTIF('Round 1 - HILLS'!C71,"="&amp;$C$3-1))+(COUNTIF('Round 1 - HILLS'!D71,"="&amp;$D$3-1))+(COUNTIF('Round 1 - HILLS'!E71,"="&amp;$E$3-1))+(COUNTIF('Round 1 - HILLS'!F71,"="&amp;$F$3-1))+(COUNTIF('Round 1 - HILLS'!G71,"="&amp;$G$3-1))+(COUNTIF('Round 1 - HILLS'!H71,"="&amp;$H$3-1))+(COUNTIF('Round 1 - HILLS'!I71,"="&amp;$I$3-1))+(COUNTIF('Round 1 - HILLS'!J71,"="&amp;$J$3-1))+(COUNTIF('Round 1 - HILLS'!L71,"="&amp;$L$3-1))+(COUNTIF('Round 1 - HILLS'!M71,"="&amp;$M$3-1))+(COUNTIF('Round 1 - HILLS'!N71,"="&amp;$N$3-1))+(COUNTIF('Round 1 - HILLS'!O71,"="&amp;$O$3-1))+(COUNTIF('Round 1 - HILLS'!P71,"="&amp;$P$3-1))+(COUNTIF('Round 1 - HILLS'!Q71,"="&amp;$Q$3-1))+(COUNTIF('Round 1 - HILLS'!R71,"="&amp;$R$3-1))+(COUNTIF('Round 1 - HILLS'!S71,"="&amp;$S$3-1))+(COUNTIF('Round 1 - HILLS'!T71,"="&amp;$T$3-1))</f>
        <v>0</v>
      </c>
      <c r="E130" s="100">
        <f>SUM(COUNTIF('Round 1 - HILLS'!B71,"="&amp;$B$3))+(COUNTIF('Round 1 - HILLS'!C71,"="&amp;$C$3))+(COUNTIF('Round 1 - HILLS'!D71,"="&amp;$D$3))+(COUNTIF('Round 1 - HILLS'!E71,"="&amp;$E$3))+(COUNTIF('Round 1 - HILLS'!F71,"="&amp;$F$3))+(COUNTIF('Round 1 - HILLS'!G71,"="&amp;$G$3))+(COUNTIF('Round 1 - HILLS'!H71,"="&amp;$H$3))+(COUNTIF('Round 1 - HILLS'!I71,"="&amp;$I$3))+(COUNTIF('Round 1 - HILLS'!J71,"="&amp;$J$3))+(COUNTIF('Round 1 - HILLS'!L71,"="&amp;$L$3))+(COUNTIF('Round 1 - HILLS'!M71,"="&amp;$M$3))+(COUNTIF('Round 1 - HILLS'!N71,"="&amp;$N$3))+(COUNTIF('Round 1 - HILLS'!O71,"="&amp;$O$3))+(COUNTIF('Round 1 - HILLS'!P71,"="&amp;$P$3))+(COUNTIF('Round 1 - HILLS'!Q71,"="&amp;$Q$3))+(COUNTIF('Round 1 - HILLS'!R71,"="&amp;$R$3))+(COUNTIF('Round 1 - HILLS'!S71,"="&amp;$S$3))+(COUNTIF('Round 1 - HILLS'!T71,"="&amp;$T$3))</f>
        <v>0</v>
      </c>
      <c r="F130" s="100">
        <f>SUM(COUNTIF('Round 1 - HILLS'!B71,"="&amp;$B$3+1))+(COUNTIF('Round 1 - HILLS'!C71,"="&amp;$C$3+1))+(COUNTIF('Round 1 - HILLS'!D71,"="&amp;$D$3+1))+(COUNTIF('Round 1 - HILLS'!E71,"="&amp;$E$3+1))+(COUNTIF('Round 1 - HILLS'!F71,"="&amp;$F$3+1))+(COUNTIF('Round 1 - HILLS'!G71,"="&amp;$G$3+1))+(COUNTIF('Round 1 - HILLS'!H71,"="&amp;$H$3+1))+(COUNTIF('Round 1 - HILLS'!I71,"="&amp;$I$3+1))+(COUNTIF('Round 1 - HILLS'!J71,"="&amp;$J$3+1))+(COUNTIF('Round 1 - HILLS'!L71,"="&amp;$L$3+1))+(COUNTIF('Round 1 - HILLS'!M71,"="&amp;$M$3+1))+(COUNTIF('Round 1 - HILLS'!N71,"="&amp;$N$3+1))+(COUNTIF('Round 1 - HILLS'!O71,"="&amp;$O$3+1))+(COUNTIF('Round 1 - HILLS'!P71,"="&amp;$P$3+1))+(COUNTIF('Round 1 - HILLS'!Q71,"="&amp;$Q$3+1))+(COUNTIF('Round 1 - HILLS'!R71,"="&amp;$R$3+1))+(COUNTIF('Round 1 - HILLS'!S71,"="&amp;$S$3+1))+(COUNTIF('Round 1 - HILLS'!T71,"="&amp;$T$3+1))</f>
        <v>0</v>
      </c>
      <c r="G130" s="100">
        <f>SUM(COUNTIF('Round 1 - HILLS'!B71,"="&amp;$B$3+2))+(COUNTIF('Round 1 - HILLS'!C71,"="&amp;$C$3+2))+(COUNTIF('Round 1 - HILLS'!D71,"="&amp;$D$3+2))+(COUNTIF('Round 1 - HILLS'!E71,"="&amp;$E$3+2))+(COUNTIF('Round 1 - HILLS'!F71,"="&amp;$F$3+2))+(COUNTIF('Round 1 - HILLS'!G71,"="&amp;$G$3+2))+(COUNTIF('Round 1 - HILLS'!H71,"="&amp;$H$3+2))+(COUNTIF('Round 1 - HILLS'!I71,"="&amp;$I$3+2))+(COUNTIF('Round 1 - HILLS'!J71,"="&amp;$J$3+2))+(COUNTIF('Round 1 - HILLS'!L71,"="&amp;$L$3+2))+(COUNTIF('Round 1 - HILLS'!M71,"="&amp;$M$3+2))+(COUNTIF('Round 1 - HILLS'!N71,"="&amp;$N$3+2))+(COUNTIF('Round 1 - HILLS'!O71,"="&amp;$O$3+2))+(COUNTIF('Round 1 - HILLS'!P71,"="&amp;$P$3+2))+(COUNTIF('Round 1 - HILLS'!Q71,"="&amp;$Q$3+2))+(COUNTIF('Round 1 - HILLS'!R71,"="&amp;$R$3+2))+(COUNTIF('Round 1 - HILLS'!S71,"="&amp;$S$3+2))+(COUNTIF('Round 1 - HILLS'!T71,"="&amp;$T$3+2))</f>
        <v>0</v>
      </c>
      <c r="H130" s="100">
        <f>SUM(COUNTIF('Round 1 - HILLS'!B71,"&gt;"&amp;$B$3+2.1))+(COUNTIF('Round 1 - HILLS'!C71,"&gt;"&amp;$C$3+2.1))+(COUNTIF('Round 1 - HILLS'!D71,"&gt;"&amp;$D$3+2.1))+(COUNTIF('Round 1 - HILLS'!E71,"&gt;"&amp;$E$3+2.1))+(COUNTIF('Round 1 - HILLS'!F71,"&gt;"&amp;$F$3+2.1))+(COUNTIF('Round 1 - HILLS'!G71,"&gt;"&amp;$G$3+2.1))+(COUNTIF('Round 1 - HILLS'!H71,"&gt;"&amp;$H$3+2.1))+(COUNTIF('Round 1 - HILLS'!I71,"&gt;"&amp;$I$3+2.1))+(COUNTIF('Round 1 - HILLS'!J71,"&gt;"&amp;$J$3+2.1))+(COUNTIF('Round 1 - HILLS'!L71,"&gt;"&amp;$L$3+2.1))+(COUNTIF('Round 1 - HILLS'!M71,"&gt;"&amp;$M$3+2.1))+(COUNTIF('Round 1 - HILLS'!N71,"&gt;"&amp;$N$3+2.1))+(COUNTIF('Round 1 - HILLS'!O71,"&gt;"&amp;$O$3+2.1))+(COUNTIF('Round 1 - HILLS'!P71,"&gt;"&amp;$P$3+2.1))+(COUNTIF('Round 1 - HILLS'!Q71,"&gt;"&amp;$Q$3+2.1))+(COUNTIF('Round 1 - HILLS'!R71,"&gt;"&amp;$R$3+2.1))+(COUNTIF('Round 1 - HILLS'!S71,"&gt;"&amp;$S$3+2.1))+(COUNTIF('Round 1 - HILLS'!T71,"&gt;"&amp;$T$3+2.1))</f>
        <v>0</v>
      </c>
      <c r="J130" s="99">
        <f>SUM(COUNTIF('Round 2 - RIVER'!B71,"&lt;"&amp;$B$2-1.9))+(COUNTIF('Round 2 - RIVER'!C71,"&lt;"&amp;$C$2-1.9))+(COUNTIF('Round 2 - RIVER'!D71,"&lt;"&amp;$D$2-1.9))+(COUNTIF('Round 2 - RIVER'!E71,"&lt;"&amp;$E$2-1.9))+(COUNTIF('Round 2 - RIVER'!F71,"&lt;"&amp;$F$2-1.9))+(COUNTIF('Round 2 - RIVER'!G71,"&lt;"&amp;$G$2-1.9))+(COUNTIF('Round 2 - RIVER'!H71,"&lt;"&amp;$H$2-1.9))+(COUNTIF('Round 2 - RIVER'!I71,"&lt;"&amp;$I$2-1.9))+(COUNTIF('Round 2 - RIVER'!J71,"&lt;"&amp;$J$2-1.9))+(COUNTIF('Round 2 - RIVER'!L71,"&lt;"&amp;$L$2-1.9))+(COUNTIF('Round 2 - RIVER'!M71,"&lt;"&amp;$M$2-1.9))+(COUNTIF('Round 2 - RIVER'!N71,"&lt;"&amp;$N$2-1.9))+(COUNTIF('Round 2 - RIVER'!O71,"&lt;"&amp;$O$2-1.9))+(COUNTIF('Round 2 - RIVER'!P71,"&lt;"&amp;$P$2-1.9))+(COUNTIF('Round 2 - RIVER'!Q71,"&lt;"&amp;$Q$2-1.9))+(COUNTIF('Round 2 - RIVER'!R71,"&lt;"&amp;$R$2-1.9))+(COUNTIF('Round 2 - RIVER'!S71,"&lt;"&amp;$S$2-1.9))+(COUNTIF('Round 2 - RIVER'!T71,"&lt;"&amp;$T$2-1.9))</f>
        <v>0</v>
      </c>
      <c r="K130" s="100">
        <f>SUM(COUNTIF('Round 2 - RIVER'!B71,"="&amp;$B$2-1))+(COUNTIF('Round 2 - RIVER'!C71,"="&amp;$C$2-1))+(COUNTIF('Round 2 - RIVER'!D71,"="&amp;$D$2-1))+(COUNTIF('Round 2 - RIVER'!E71,"="&amp;$E$2-1))+(COUNTIF('Round 2 - RIVER'!F71,"="&amp;$F$2-1))+(COUNTIF('Round 2 - RIVER'!G71,"="&amp;$G$2-1))+(COUNTIF('Round 2 - RIVER'!H71,"="&amp;$H$2-1))+(COUNTIF('Round 2 - RIVER'!I71,"="&amp;$I$2-1))+(COUNTIF('Round 2 - RIVER'!J71,"="&amp;$J$2-1))+(COUNTIF('Round 2 - RIVER'!L71,"="&amp;$L$2-1))+(COUNTIF('Round 2 - RIVER'!M71,"="&amp;$M$2-1))+(COUNTIF('Round 2 - RIVER'!N71,"="&amp;$N$2-1))+(COUNTIF('Round 2 - RIVER'!O71,"="&amp;$O$2-1))+(COUNTIF('Round 2 - RIVER'!P71,"="&amp;$P$2-1))+(COUNTIF('Round 2 - RIVER'!Q71,"="&amp;$Q$2-1))+(COUNTIF('Round 2 - RIVER'!R71,"="&amp;$R$2-1))+(COUNTIF('Round 2 - RIVER'!S71,"="&amp;$S$2-1))+(COUNTIF('Round 2 - RIVER'!T71,"="&amp;$T$2-1))</f>
        <v>0</v>
      </c>
      <c r="L130" s="100">
        <f>SUM(COUNTIF('Round 2 - RIVER'!B71,"="&amp;$B$2))+(COUNTIF('Round 2 - RIVER'!C71,"="&amp;$C$2))+(COUNTIF('Round 2 - RIVER'!D71,"="&amp;$D$2))+(COUNTIF('Round 2 - RIVER'!E71,"="&amp;$E$2))+(COUNTIF('Round 2 - RIVER'!F71,"="&amp;$F$2))+(COUNTIF('Round 2 - RIVER'!G71,"="&amp;$G$2))+(COUNTIF('Round 2 - RIVER'!H71,"="&amp;$H$2))+(COUNTIF('Round 2 - RIVER'!I71,"="&amp;$I$2))+(COUNTIF('Round 2 - RIVER'!J71,"="&amp;$J$2))+(COUNTIF('Round 2 - RIVER'!L71,"="&amp;$L$2))+(COUNTIF('Round 2 - RIVER'!M71,"="&amp;$M$2))+(COUNTIF('Round 2 - RIVER'!N71,"="&amp;$N$2))+(COUNTIF('Round 2 - RIVER'!O71,"="&amp;$O$2))+(COUNTIF('Round 2 - RIVER'!P71,"="&amp;$P$2))+(COUNTIF('Round 2 - RIVER'!Q71,"="&amp;$Q$2))+(COUNTIF('Round 2 - RIVER'!R71,"="&amp;$R$2))+(COUNTIF('Round 2 - RIVER'!S71,"="&amp;$S$2))+(COUNTIF('Round 2 - RIVER'!T71,"="&amp;$T$2))</f>
        <v>0</v>
      </c>
      <c r="M130" s="100">
        <f>SUM(COUNTIF('Round 2 - RIVER'!B71,"="&amp;$B$2+1))+(COUNTIF('Round 2 - RIVER'!C71,"="&amp;$C$2+1))+(COUNTIF('Round 2 - RIVER'!D71,"="&amp;$D$2+1))+(COUNTIF('Round 2 - RIVER'!E71,"="&amp;$E$2+1))+(COUNTIF('Round 2 - RIVER'!F71,"="&amp;$F$2+1))+(COUNTIF('Round 2 - RIVER'!G71,"="&amp;$G$2+1))+(COUNTIF('Round 2 - RIVER'!H71,"="&amp;$H$2+1))+(COUNTIF('Round 2 - RIVER'!I71,"="&amp;$I$2+1))+(COUNTIF('Round 2 - RIVER'!J71,"="&amp;$J$2+1))+(COUNTIF('Round 2 - RIVER'!L71,"="&amp;$L$2+1))+(COUNTIF('Round 2 - RIVER'!M71,"="&amp;$M$2+1))+(COUNTIF('Round 2 - RIVER'!N71,"="&amp;$N$2+1))+(COUNTIF('Round 2 - RIVER'!O71,"="&amp;$O$2+1))+(COUNTIF('Round 2 - RIVER'!P71,"="&amp;$P$2+1))+(COUNTIF('Round 2 - RIVER'!Q71,"="&amp;$Q$2+1))+(COUNTIF('Round 2 - RIVER'!R71,"="&amp;$R$2+1))+(COUNTIF('Round 2 - RIVER'!S71,"="&amp;$S$2+1))+(COUNTIF('Round 2 - RIVER'!T71,"="&amp;$T$2+1))</f>
        <v>0</v>
      </c>
      <c r="N130" s="100">
        <f>SUM(COUNTIF('Round 2 - RIVER'!B71,"="&amp;$B$2+2))+(COUNTIF('Round 2 - RIVER'!C71,"="&amp;$C$2+2))+(COUNTIF('Round 2 - RIVER'!D71,"="&amp;$D$2+2))+(COUNTIF('Round 2 - RIVER'!E71,"="&amp;$E$2+2))+(COUNTIF('Round 2 - RIVER'!F71,"="&amp;$F$2+2))+(COUNTIF('Round 2 - RIVER'!G71,"="&amp;$G$2+2))+(COUNTIF('Round 2 - RIVER'!H71,"="&amp;$H$2+2))+(COUNTIF('Round 2 - RIVER'!I71,"="&amp;$I$2+2))+(COUNTIF('Round 2 - RIVER'!J71,"="&amp;$J$2+2))+(COUNTIF('Round 2 - RIVER'!L71,"="&amp;$L$2+2))+(COUNTIF('Round 2 - RIVER'!M71,"="&amp;$M$2+2))+(COUNTIF('Round 2 - RIVER'!N71,"="&amp;$N$2+2))+(COUNTIF('Round 2 - RIVER'!O71,"="&amp;$O$2+2))+(COUNTIF('Round 2 - RIVER'!P71,"="&amp;$P$2+2))+(COUNTIF('Round 2 - RIVER'!Q71,"="&amp;$Q$2+2))+(COUNTIF('Round 2 - RIVER'!R71,"="&amp;$R$2+2))+(COUNTIF('Round 2 - RIVER'!S71,"="&amp;$S$2+2))+(COUNTIF('Round 2 - RIVER'!T71,"="&amp;$T$2+2))</f>
        <v>0</v>
      </c>
      <c r="O130" s="100">
        <f>SUM(COUNTIF('Round 2 - RIVER'!B71,"&gt;"&amp;$B$2+2.1))+(COUNTIF('Round 2 - RIVER'!C71,"&gt;"&amp;$C$2+2.1))+(COUNTIF('Round 2 - RIVER'!D71,"&gt;"&amp;$D$2+2.1))+(COUNTIF('Round 2 - RIVER'!E71,"&gt;"&amp;$E$2+2.1))+(COUNTIF('Round 2 - RIVER'!F71,"&gt;"&amp;$F$2+2.1))+(COUNTIF('Round 2 - RIVER'!G71,"&gt;"&amp;$G$2+2.1))+(COUNTIF('Round 2 - RIVER'!H71,"&gt;"&amp;$H$2+2.1))+(COUNTIF('Round 2 - RIVER'!I71,"&gt;"&amp;$I$2+2.1))+(COUNTIF('Round 2 - RIVER'!J71,"&gt;"&amp;$J$2+2.1))+(COUNTIF('Round 2 - RIVER'!L71,"&gt;"&amp;$L$2+2.1))+(COUNTIF('Round 2 - RIVER'!M71,"&gt;"&amp;$M$2+2.1))+(COUNTIF('Round 2 - RIVER'!N71,"&gt;"&amp;$N$2+2.1))+(COUNTIF('Round 2 - RIVER'!O71,"&gt;"&amp;$O$2+2.1))+(COUNTIF('Round 2 - RIVER'!P71,"&gt;"&amp;$P$2+2.1))+(COUNTIF('Round 2 - RIVER'!Q71,"&gt;"&amp;$Q$2+2.1))+(COUNTIF('Round 2 - RIVER'!R71,"&gt;"&amp;$R$2+2.1))+(COUNTIF('Round 2 - RIVER'!S71,"&gt;"&amp;$S$2+2.1))+(COUNTIF('Round 2 - RIVER'!T71,"&gt;"&amp;$T$2+2.1))</f>
        <v>0</v>
      </c>
      <c r="Q130" s="94"/>
      <c r="R130" s="94"/>
      <c r="S130" s="94"/>
      <c r="T130" s="94"/>
      <c r="U130" s="94"/>
      <c r="V130" s="94"/>
      <c r="X130" s="99">
        <f t="shared" si="107"/>
        <v>0</v>
      </c>
      <c r="Y130" s="100">
        <f t="shared" si="106"/>
        <v>0</v>
      </c>
      <c r="Z130" s="100">
        <f t="shared" si="106"/>
        <v>0</v>
      </c>
      <c r="AA130" s="100">
        <f t="shared" si="106"/>
        <v>0</v>
      </c>
      <c r="AB130" s="100">
        <f t="shared" si="106"/>
        <v>0</v>
      </c>
      <c r="AC130" s="100">
        <f t="shared" si="106"/>
        <v>0</v>
      </c>
    </row>
    <row r="131" spans="1:29" x14ac:dyDescent="0.2">
      <c r="A131" s="35" t="str">
        <f>'Players by Team'!G38</f>
        <v>Grace Hall</v>
      </c>
      <c r="B131" s="95"/>
      <c r="C131" s="92">
        <f>SUM(COUNTIF('Round 1 - HILLS'!B72,"&lt;"&amp;$B$3-1.9))+(COUNTIF('Round 1 - HILLS'!C72,"&lt;"&amp;$C$3-1.9))+(COUNTIF('Round 1 - HILLS'!D72,"&lt;"&amp;$D$3-1.9))+(COUNTIF('Round 1 - HILLS'!E72,"&lt;"&amp;$E$3-1.9))+(COUNTIF('Round 1 - HILLS'!F72,"&lt;"&amp;$F$3-1.9))+(COUNTIF('Round 1 - HILLS'!G72,"&lt;"&amp;$G$3-1.9))+(COUNTIF('Round 1 - HILLS'!H72,"&lt;"&amp;$H$3-1.9))+(COUNTIF('Round 1 - HILLS'!I72,"&lt;"&amp;$I$3-1.9))+(COUNTIF('Round 1 - HILLS'!J72,"&lt;"&amp;$J$3-1.9))+(COUNTIF('Round 1 - HILLS'!L72,"&lt;"&amp;$L$3-1.9))+(COUNTIF('Round 1 - HILLS'!M72,"&lt;"&amp;$M$3-1.9))+(COUNTIF('Round 1 - HILLS'!N72,"&lt;"&amp;$N$3-1.9))+(COUNTIF('Round 1 - HILLS'!O72,"&lt;"&amp;$O$3-1.9))+(COUNTIF('Round 1 - HILLS'!P72,"&lt;"&amp;$P$3-1.9))+(COUNTIF('Round 1 - HILLS'!Q72,"&lt;"&amp;$Q$3-1.9))+(COUNTIF('Round 1 - HILLS'!R72,"&lt;"&amp;$R$3-1.9))+(COUNTIF('Round 1 - HILLS'!S72,"&lt;"&amp;$S$3-1.9))+(COUNTIF('Round 1 - HILLS'!T72,"&lt;"&amp;$T$3-1.9))</f>
        <v>0</v>
      </c>
      <c r="D131" s="93">
        <f>SUM(COUNTIF('Round 1 - HILLS'!B72,"="&amp;$B$3-1))+(COUNTIF('Round 1 - HILLS'!C72,"="&amp;$C$3-1))+(COUNTIF('Round 1 - HILLS'!D72,"="&amp;$D$3-1))+(COUNTIF('Round 1 - HILLS'!E72,"="&amp;$E$3-1))+(COUNTIF('Round 1 - HILLS'!F72,"="&amp;$F$3-1))+(COUNTIF('Round 1 - HILLS'!G72,"="&amp;$G$3-1))+(COUNTIF('Round 1 - HILLS'!H72,"="&amp;$H$3-1))+(COUNTIF('Round 1 - HILLS'!I72,"="&amp;$I$3-1))+(COUNTIF('Round 1 - HILLS'!J72,"="&amp;$J$3-1))+(COUNTIF('Round 1 - HILLS'!L72,"="&amp;$L$3-1))+(COUNTIF('Round 1 - HILLS'!M72,"="&amp;$M$3-1))+(COUNTIF('Round 1 - HILLS'!N72,"="&amp;$N$3-1))+(COUNTIF('Round 1 - HILLS'!O72,"="&amp;$O$3-1))+(COUNTIF('Round 1 - HILLS'!P72,"="&amp;$P$3-1))+(COUNTIF('Round 1 - HILLS'!Q72,"="&amp;$Q$3-1))+(COUNTIF('Round 1 - HILLS'!R72,"="&amp;$R$3-1))+(COUNTIF('Round 1 - HILLS'!S72,"="&amp;$S$3-1))+(COUNTIF('Round 1 - HILLS'!T72,"="&amp;$T$3-1))</f>
        <v>0</v>
      </c>
      <c r="E131" s="93">
        <f>SUM(COUNTIF('Round 1 - HILLS'!B72,"="&amp;$B$3))+(COUNTIF('Round 1 - HILLS'!C72,"="&amp;$C$3))+(COUNTIF('Round 1 - HILLS'!D72,"="&amp;$D$3))+(COUNTIF('Round 1 - HILLS'!E72,"="&amp;$E$3))+(COUNTIF('Round 1 - HILLS'!F72,"="&amp;$F$3))+(COUNTIF('Round 1 - HILLS'!G72,"="&amp;$G$3))+(COUNTIF('Round 1 - HILLS'!H72,"="&amp;$H$3))+(COUNTIF('Round 1 - HILLS'!I72,"="&amp;$I$3))+(COUNTIF('Round 1 - HILLS'!J72,"="&amp;$J$3))+(COUNTIF('Round 1 - HILLS'!L72,"="&amp;$L$3))+(COUNTIF('Round 1 - HILLS'!M72,"="&amp;$M$3))+(COUNTIF('Round 1 - HILLS'!N72,"="&amp;$N$3))+(COUNTIF('Round 1 - HILLS'!O72,"="&amp;$O$3))+(COUNTIF('Round 1 - HILLS'!P72,"="&amp;$P$3))+(COUNTIF('Round 1 - HILLS'!Q72,"="&amp;$Q$3))+(COUNTIF('Round 1 - HILLS'!R72,"="&amp;$R$3))+(COUNTIF('Round 1 - HILLS'!S72,"="&amp;$S$3))+(COUNTIF('Round 1 - HILLS'!T72,"="&amp;$T$3))</f>
        <v>0</v>
      </c>
      <c r="F131" s="93">
        <f>SUM(COUNTIF('Round 1 - HILLS'!B72,"="&amp;$B$3+1))+(COUNTIF('Round 1 - HILLS'!C72,"="&amp;$C$3+1))+(COUNTIF('Round 1 - HILLS'!D72,"="&amp;$D$3+1))+(COUNTIF('Round 1 - HILLS'!E72,"="&amp;$E$3+1))+(COUNTIF('Round 1 - HILLS'!F72,"="&amp;$F$3+1))+(COUNTIF('Round 1 - HILLS'!G72,"="&amp;$G$3+1))+(COUNTIF('Round 1 - HILLS'!H72,"="&amp;$H$3+1))+(COUNTIF('Round 1 - HILLS'!I72,"="&amp;$I$3+1))+(COUNTIF('Round 1 - HILLS'!J72,"="&amp;$J$3+1))+(COUNTIF('Round 1 - HILLS'!L72,"="&amp;$L$3+1))+(COUNTIF('Round 1 - HILLS'!M72,"="&amp;$M$3+1))+(COUNTIF('Round 1 - HILLS'!N72,"="&amp;$N$3+1))+(COUNTIF('Round 1 - HILLS'!O72,"="&amp;$O$3+1))+(COUNTIF('Round 1 - HILLS'!P72,"="&amp;$P$3+1))+(COUNTIF('Round 1 - HILLS'!Q72,"="&amp;$Q$3+1))+(COUNTIF('Round 1 - HILLS'!R72,"="&amp;$R$3+1))+(COUNTIF('Round 1 - HILLS'!S72,"="&amp;$S$3+1))+(COUNTIF('Round 1 - HILLS'!T72,"="&amp;$T$3+1))</f>
        <v>0</v>
      </c>
      <c r="G131" s="93">
        <f>SUM(COUNTIF('Round 1 - HILLS'!B72,"="&amp;$B$3+2))+(COUNTIF('Round 1 - HILLS'!C72,"="&amp;$C$3+2))+(COUNTIF('Round 1 - HILLS'!D72,"="&amp;$D$3+2))+(COUNTIF('Round 1 - HILLS'!E72,"="&amp;$E$3+2))+(COUNTIF('Round 1 - HILLS'!F72,"="&amp;$F$3+2))+(COUNTIF('Round 1 - HILLS'!G72,"="&amp;$G$3+2))+(COUNTIF('Round 1 - HILLS'!H72,"="&amp;$H$3+2))+(COUNTIF('Round 1 - HILLS'!I72,"="&amp;$I$3+2))+(COUNTIF('Round 1 - HILLS'!J72,"="&amp;$J$3+2))+(COUNTIF('Round 1 - HILLS'!L72,"="&amp;$L$3+2))+(COUNTIF('Round 1 - HILLS'!M72,"="&amp;$M$3+2))+(COUNTIF('Round 1 - HILLS'!N72,"="&amp;$N$3+2))+(COUNTIF('Round 1 - HILLS'!O72,"="&amp;$O$3+2))+(COUNTIF('Round 1 - HILLS'!P72,"="&amp;$P$3+2))+(COUNTIF('Round 1 - HILLS'!Q72,"="&amp;$Q$3+2))+(COUNTIF('Round 1 - HILLS'!R72,"="&amp;$R$3+2))+(COUNTIF('Round 1 - HILLS'!S72,"="&amp;$S$3+2))+(COUNTIF('Round 1 - HILLS'!T72,"="&amp;$T$3+2))</f>
        <v>0</v>
      </c>
      <c r="H131" s="93">
        <f>SUM(COUNTIF('Round 1 - HILLS'!B72,"&gt;"&amp;$B$3+2.1))+(COUNTIF('Round 1 - HILLS'!C72,"&gt;"&amp;$C$3+2.1))+(COUNTIF('Round 1 - HILLS'!D72,"&gt;"&amp;$D$3+2.1))+(COUNTIF('Round 1 - HILLS'!E72,"&gt;"&amp;$E$3+2.1))+(COUNTIF('Round 1 - HILLS'!F72,"&gt;"&amp;$F$3+2.1))+(COUNTIF('Round 1 - HILLS'!G72,"&gt;"&amp;$G$3+2.1))+(COUNTIF('Round 1 - HILLS'!H72,"&gt;"&amp;$H$3+2.1))+(COUNTIF('Round 1 - HILLS'!I72,"&gt;"&amp;$I$3+2.1))+(COUNTIF('Round 1 - HILLS'!J72,"&gt;"&amp;$J$3+2.1))+(COUNTIF('Round 1 - HILLS'!L72,"&gt;"&amp;$L$3+2.1))+(COUNTIF('Round 1 - HILLS'!M72,"&gt;"&amp;$M$3+2.1))+(COUNTIF('Round 1 - HILLS'!N72,"&gt;"&amp;$N$3+2.1))+(COUNTIF('Round 1 - HILLS'!O72,"&gt;"&amp;$O$3+2.1))+(COUNTIF('Round 1 - HILLS'!P72,"&gt;"&amp;$P$3+2.1))+(COUNTIF('Round 1 - HILLS'!Q72,"&gt;"&amp;$Q$3+2.1))+(COUNTIF('Round 1 - HILLS'!R72,"&gt;"&amp;$R$3+2.1))+(COUNTIF('Round 1 - HILLS'!S72,"&gt;"&amp;$S$3+2.1))+(COUNTIF('Round 1 - HILLS'!T72,"&gt;"&amp;$T$3+2.1))</f>
        <v>0</v>
      </c>
      <c r="J131" s="92">
        <f>SUM(COUNTIF('Round 2 - RIVER'!B72,"&lt;"&amp;$B$2-1.9))+(COUNTIF('Round 2 - RIVER'!C72,"&lt;"&amp;$C$2-1.9))+(COUNTIF('Round 2 - RIVER'!D72,"&lt;"&amp;$D$2-1.9))+(COUNTIF('Round 2 - RIVER'!E72,"&lt;"&amp;$E$2-1.9))+(COUNTIF('Round 2 - RIVER'!F72,"&lt;"&amp;$F$2-1.9))+(COUNTIF('Round 2 - RIVER'!G72,"&lt;"&amp;$G$2-1.9))+(COUNTIF('Round 2 - RIVER'!H72,"&lt;"&amp;$H$2-1.9))+(COUNTIF('Round 2 - RIVER'!I72,"&lt;"&amp;$I$2-1.9))+(COUNTIF('Round 2 - RIVER'!J72,"&lt;"&amp;$J$2-1.9))+(COUNTIF('Round 2 - RIVER'!L72,"&lt;"&amp;$L$2-1.9))+(COUNTIF('Round 2 - RIVER'!M72,"&lt;"&amp;$M$2-1.9))+(COUNTIF('Round 2 - RIVER'!N72,"&lt;"&amp;$N$2-1.9))+(COUNTIF('Round 2 - RIVER'!O72,"&lt;"&amp;$O$2-1.9))+(COUNTIF('Round 2 - RIVER'!P72,"&lt;"&amp;$P$2-1.9))+(COUNTIF('Round 2 - RIVER'!Q72,"&lt;"&amp;$Q$2-1.9))+(COUNTIF('Round 2 - RIVER'!R72,"&lt;"&amp;$R$2-1.9))+(COUNTIF('Round 2 - RIVER'!S72,"&lt;"&amp;$S$2-1.9))+(COUNTIF('Round 2 - RIVER'!T72,"&lt;"&amp;$T$2-1.9))</f>
        <v>0</v>
      </c>
      <c r="K131" s="93">
        <f>SUM(COUNTIF('Round 2 - RIVER'!B72,"="&amp;$B$2-1))+(COUNTIF('Round 2 - RIVER'!C72,"="&amp;$C$2-1))+(COUNTIF('Round 2 - RIVER'!D72,"="&amp;$D$2-1))+(COUNTIF('Round 2 - RIVER'!E72,"="&amp;$E$2-1))+(COUNTIF('Round 2 - RIVER'!F72,"="&amp;$F$2-1))+(COUNTIF('Round 2 - RIVER'!G72,"="&amp;$G$2-1))+(COUNTIF('Round 2 - RIVER'!H72,"="&amp;$H$2-1))+(COUNTIF('Round 2 - RIVER'!I72,"="&amp;$I$2-1))+(COUNTIF('Round 2 - RIVER'!J72,"="&amp;$J$2-1))+(COUNTIF('Round 2 - RIVER'!L72,"="&amp;$L$2-1))+(COUNTIF('Round 2 - RIVER'!M72,"="&amp;$M$2-1))+(COUNTIF('Round 2 - RIVER'!N72,"="&amp;$N$2-1))+(COUNTIF('Round 2 - RIVER'!O72,"="&amp;$O$2-1))+(COUNTIF('Round 2 - RIVER'!P72,"="&amp;$P$2-1))+(COUNTIF('Round 2 - RIVER'!Q72,"="&amp;$Q$2-1))+(COUNTIF('Round 2 - RIVER'!R72,"="&amp;$R$2-1))+(COUNTIF('Round 2 - RIVER'!S72,"="&amp;$S$2-1))+(COUNTIF('Round 2 - RIVER'!T72,"="&amp;$T$2-1))</f>
        <v>0</v>
      </c>
      <c r="L131" s="93">
        <f>SUM(COUNTIF('Round 2 - RIVER'!B72,"="&amp;$B$2))+(COUNTIF('Round 2 - RIVER'!C72,"="&amp;$C$2))+(COUNTIF('Round 2 - RIVER'!D72,"="&amp;$D$2))+(COUNTIF('Round 2 - RIVER'!E72,"="&amp;$E$2))+(COUNTIF('Round 2 - RIVER'!F72,"="&amp;$F$2))+(COUNTIF('Round 2 - RIVER'!G72,"="&amp;$G$2))+(COUNTIF('Round 2 - RIVER'!H72,"="&amp;$H$2))+(COUNTIF('Round 2 - RIVER'!I72,"="&amp;$I$2))+(COUNTIF('Round 2 - RIVER'!J72,"="&amp;$J$2))+(COUNTIF('Round 2 - RIVER'!L72,"="&amp;$L$2))+(COUNTIF('Round 2 - RIVER'!M72,"="&amp;$M$2))+(COUNTIF('Round 2 - RIVER'!N72,"="&amp;$N$2))+(COUNTIF('Round 2 - RIVER'!O72,"="&amp;$O$2))+(COUNTIF('Round 2 - RIVER'!P72,"="&amp;$P$2))+(COUNTIF('Round 2 - RIVER'!Q72,"="&amp;$Q$2))+(COUNTIF('Round 2 - RIVER'!R72,"="&amp;$R$2))+(COUNTIF('Round 2 - RIVER'!S72,"="&amp;$S$2))+(COUNTIF('Round 2 - RIVER'!T72,"="&amp;$T$2))</f>
        <v>0</v>
      </c>
      <c r="M131" s="93">
        <f>SUM(COUNTIF('Round 2 - RIVER'!B72,"="&amp;$B$2+1))+(COUNTIF('Round 2 - RIVER'!C72,"="&amp;$C$2+1))+(COUNTIF('Round 2 - RIVER'!D72,"="&amp;$D$2+1))+(COUNTIF('Round 2 - RIVER'!E72,"="&amp;$E$2+1))+(COUNTIF('Round 2 - RIVER'!F72,"="&amp;$F$2+1))+(COUNTIF('Round 2 - RIVER'!G72,"="&amp;$G$2+1))+(COUNTIF('Round 2 - RIVER'!H72,"="&amp;$H$2+1))+(COUNTIF('Round 2 - RIVER'!I72,"="&amp;$I$2+1))+(COUNTIF('Round 2 - RIVER'!J72,"="&amp;$J$2+1))+(COUNTIF('Round 2 - RIVER'!L72,"="&amp;$L$2+1))+(COUNTIF('Round 2 - RIVER'!M72,"="&amp;$M$2+1))+(COUNTIF('Round 2 - RIVER'!N72,"="&amp;$N$2+1))+(COUNTIF('Round 2 - RIVER'!O72,"="&amp;$O$2+1))+(COUNTIF('Round 2 - RIVER'!P72,"="&amp;$P$2+1))+(COUNTIF('Round 2 - RIVER'!Q72,"="&amp;$Q$2+1))+(COUNTIF('Round 2 - RIVER'!R72,"="&amp;$R$2+1))+(COUNTIF('Round 2 - RIVER'!S72,"="&amp;$S$2+1))+(COUNTIF('Round 2 - RIVER'!T72,"="&amp;$T$2+1))</f>
        <v>0</v>
      </c>
      <c r="N131" s="93">
        <f>SUM(COUNTIF('Round 2 - RIVER'!B72,"="&amp;$B$2+2))+(COUNTIF('Round 2 - RIVER'!C72,"="&amp;$C$2+2))+(COUNTIF('Round 2 - RIVER'!D72,"="&amp;$D$2+2))+(COUNTIF('Round 2 - RIVER'!E72,"="&amp;$E$2+2))+(COUNTIF('Round 2 - RIVER'!F72,"="&amp;$F$2+2))+(COUNTIF('Round 2 - RIVER'!G72,"="&amp;$G$2+2))+(COUNTIF('Round 2 - RIVER'!H72,"="&amp;$H$2+2))+(COUNTIF('Round 2 - RIVER'!I72,"="&amp;$I$2+2))+(COUNTIF('Round 2 - RIVER'!J72,"="&amp;$J$2+2))+(COUNTIF('Round 2 - RIVER'!L72,"="&amp;$L$2+2))+(COUNTIF('Round 2 - RIVER'!M72,"="&amp;$M$2+2))+(COUNTIF('Round 2 - RIVER'!N72,"="&amp;$N$2+2))+(COUNTIF('Round 2 - RIVER'!O72,"="&amp;$O$2+2))+(COUNTIF('Round 2 - RIVER'!P72,"="&amp;$P$2+2))+(COUNTIF('Round 2 - RIVER'!Q72,"="&amp;$Q$2+2))+(COUNTIF('Round 2 - RIVER'!R72,"="&amp;$R$2+2))+(COUNTIF('Round 2 - RIVER'!S72,"="&amp;$S$2+2))+(COUNTIF('Round 2 - RIVER'!T72,"="&amp;$T$2+2))</f>
        <v>0</v>
      </c>
      <c r="O131" s="93">
        <f>SUM(COUNTIF('Round 2 - RIVER'!B72,"&gt;"&amp;$B$2+2.1))+(COUNTIF('Round 2 - RIVER'!C72,"&gt;"&amp;$C$2+2.1))+(COUNTIF('Round 2 - RIVER'!D72,"&gt;"&amp;$D$2+2.1))+(COUNTIF('Round 2 - RIVER'!E72,"&gt;"&amp;$E$2+2.1))+(COUNTIF('Round 2 - RIVER'!F72,"&gt;"&amp;$F$2+2.1))+(COUNTIF('Round 2 - RIVER'!G72,"&gt;"&amp;$G$2+2.1))+(COUNTIF('Round 2 - RIVER'!H72,"&gt;"&amp;$H$2+2.1))+(COUNTIF('Round 2 - RIVER'!I72,"&gt;"&amp;$I$2+2.1))+(COUNTIF('Round 2 - RIVER'!J72,"&gt;"&amp;$J$2+2.1))+(COUNTIF('Round 2 - RIVER'!L72,"&gt;"&amp;$L$2+2.1))+(COUNTIF('Round 2 - RIVER'!M72,"&gt;"&amp;$M$2+2.1))+(COUNTIF('Round 2 - RIVER'!N72,"&gt;"&amp;$N$2+2.1))+(COUNTIF('Round 2 - RIVER'!O72,"&gt;"&amp;$O$2+2.1))+(COUNTIF('Round 2 - RIVER'!P72,"&gt;"&amp;$P$2+2.1))+(COUNTIF('Round 2 - RIVER'!Q72,"&gt;"&amp;$Q$2+2.1))+(COUNTIF('Round 2 - RIVER'!R72,"&gt;"&amp;$R$2+2.1))+(COUNTIF('Round 2 - RIVER'!S72,"&gt;"&amp;$S$2+2.1))+(COUNTIF('Round 2 - RIVER'!T72,"&gt;"&amp;$T$2+2.1))</f>
        <v>0</v>
      </c>
      <c r="Q131" s="92"/>
      <c r="R131" s="93"/>
      <c r="S131" s="93"/>
      <c r="T131" s="93"/>
      <c r="U131" s="93"/>
      <c r="V131" s="93"/>
      <c r="X131" s="92">
        <f t="shared" si="107"/>
        <v>0</v>
      </c>
      <c r="Y131" s="93">
        <f t="shared" si="106"/>
        <v>0</v>
      </c>
      <c r="Z131" s="93">
        <f t="shared" si="106"/>
        <v>0</v>
      </c>
      <c r="AA131" s="93">
        <f t="shared" si="106"/>
        <v>0</v>
      </c>
      <c r="AB131" s="93">
        <f t="shared" si="106"/>
        <v>0</v>
      </c>
      <c r="AC131" s="93">
        <f t="shared" si="106"/>
        <v>0</v>
      </c>
    </row>
    <row r="133" spans="1:29" ht="15.75" x14ac:dyDescent="0.25">
      <c r="A133" s="108" t="str">
        <f>'Players by Team'!M33</f>
        <v>LEBANON TRAIL</v>
      </c>
      <c r="C133" s="90">
        <f t="shared" ref="C133:H133" si="108">SUM(C134:C138)</f>
        <v>0</v>
      </c>
      <c r="D133" s="90">
        <f t="shared" si="108"/>
        <v>0</v>
      </c>
      <c r="E133" s="90">
        <f t="shared" si="108"/>
        <v>0</v>
      </c>
      <c r="F133" s="90">
        <f t="shared" si="108"/>
        <v>0</v>
      </c>
      <c r="G133" s="90">
        <f t="shared" si="108"/>
        <v>0</v>
      </c>
      <c r="H133" s="90">
        <f t="shared" si="108"/>
        <v>0</v>
      </c>
      <c r="J133" s="90">
        <f t="shared" ref="J133:O133" si="109">SUM(J134:J138)</f>
        <v>0</v>
      </c>
      <c r="K133" s="90">
        <f t="shared" si="109"/>
        <v>0</v>
      </c>
      <c r="L133" s="90">
        <f t="shared" si="109"/>
        <v>0</v>
      </c>
      <c r="M133" s="90">
        <f t="shared" si="109"/>
        <v>0</v>
      </c>
      <c r="N133" s="90">
        <f t="shared" si="109"/>
        <v>0</v>
      </c>
      <c r="O133" s="90">
        <f t="shared" si="109"/>
        <v>0</v>
      </c>
      <c r="Q133" s="90">
        <f t="shared" ref="Q133:V133" si="110">SUM(Q134:Q138)</f>
        <v>0</v>
      </c>
      <c r="R133" s="90">
        <f t="shared" si="110"/>
        <v>0</v>
      </c>
      <c r="S133" s="90">
        <f t="shared" si="110"/>
        <v>0</v>
      </c>
      <c r="T133" s="90">
        <f t="shared" si="110"/>
        <v>0</v>
      </c>
      <c r="U133" s="90">
        <f t="shared" si="110"/>
        <v>0</v>
      </c>
      <c r="V133" s="90">
        <f t="shared" si="110"/>
        <v>0</v>
      </c>
      <c r="X133" s="90">
        <f t="shared" ref="X133:AC133" si="111">SUM(X134:X138)</f>
        <v>0</v>
      </c>
      <c r="Y133" s="90">
        <f t="shared" si="111"/>
        <v>0</v>
      </c>
      <c r="Z133" s="90">
        <f t="shared" si="111"/>
        <v>0</v>
      </c>
      <c r="AA133" s="90">
        <f t="shared" si="111"/>
        <v>0</v>
      </c>
      <c r="AB133" s="90">
        <f t="shared" si="111"/>
        <v>0</v>
      </c>
      <c r="AC133" s="90">
        <f t="shared" si="111"/>
        <v>0</v>
      </c>
    </row>
    <row r="134" spans="1:29" x14ac:dyDescent="0.2">
      <c r="A134" s="35" t="str">
        <f>'Players by Team'!M34</f>
        <v>Erica Kim</v>
      </c>
      <c r="B134" s="95"/>
      <c r="C134" s="99">
        <f>SUM(COUNTIF('Round 1 - RIVER'!B61,"&lt;"&amp;$B$2-1.9))+(COUNTIF('Round 1 - RIVER'!C61,"&lt;"&amp;$C$2-1.9))+(COUNTIF('Round 1 - RIVER'!D61,"&lt;"&amp;$D$2-1.9))+(COUNTIF('Round 1 - RIVER'!E61,"&lt;"&amp;$E$2-1.9))+(COUNTIF('Round 1 - RIVER'!F61,"&lt;"&amp;$F$2-1.9))+(COUNTIF('Round 1 - RIVER'!G61,"&lt;"&amp;$G$2-1.9))+(COUNTIF('Round 1 - RIVER'!H61,"&lt;"&amp;$H$2-1.9))+(COUNTIF('Round 1 - RIVER'!I61,"&lt;"&amp;$I$2-1.9))+(COUNTIF('Round 1 - RIVER'!J61,"&lt;"&amp;$J$2-1.9))+(COUNTIF('Round 1 - RIVER'!L61,"&lt;"&amp;$L$2-1.9))+(COUNTIF('Round 1 - RIVER'!M61,"&lt;"&amp;$M$2-1.9))+(COUNTIF('Round 1 - RIVER'!N61,"&lt;"&amp;$N$2-1.9))+(COUNTIF('Round 1 - RIVER'!O61,"&lt;"&amp;$O$2-1.9))+(COUNTIF('Round 1 - RIVER'!P61,"&lt;"&amp;$P$2-1.9))+(COUNTIF('Round 1 - RIVER'!Q61,"&lt;"&amp;$Q$2-1.9))+(COUNTIF('Round 1 - RIVER'!R61,"&lt;"&amp;$R$2-1.9))+(COUNTIF('Round 1 - RIVER'!S61,"&lt;"&amp;$S$2-1.9))+(COUNTIF('Round 1 - RIVER'!T61,"&lt;"&amp;$T$2-1.9))</f>
        <v>0</v>
      </c>
      <c r="D134" s="100">
        <f>SUM(COUNTIF('Round 1 - RIVER'!B61,"="&amp;$B$2-1))+(COUNTIF('Round 1 - RIVER'!C61,"="&amp;$C$2-1))+(COUNTIF('Round 1 - RIVER'!D61,"="&amp;$D$2-1))+(COUNTIF('Round 1 - RIVER'!E61,"="&amp;$E$2-1))+(COUNTIF('Round 1 - RIVER'!F61,"="&amp;$F$2-1))+(COUNTIF('Round 1 - RIVER'!G61,"="&amp;$G$2-1))+(COUNTIF('Round 1 - RIVER'!H61,"="&amp;$H$2-1))+(COUNTIF('Round 1 - RIVER'!I61,"="&amp;$I$2-1))+(COUNTIF('Round 1 - RIVER'!J61,"="&amp;$J$2-1))+(COUNTIF('Round 1 - RIVER'!L61,"="&amp;$L$2-1))+(COUNTIF('Round 1 - RIVER'!M61,"="&amp;$M$2-1))+(COUNTIF('Round 1 - RIVER'!N61,"="&amp;$N$2-1))+(COUNTIF('Round 1 - RIVER'!O61,"="&amp;$O$2-1))+(COUNTIF('Round 1 - RIVER'!P61,"="&amp;$P$2-1))+(COUNTIF('Round 1 - RIVER'!Q61,"="&amp;$Q$2-1))+(COUNTIF('Round 1 - RIVER'!R61,"="&amp;$R$2-1))+(COUNTIF('Round 1 - RIVER'!S61,"="&amp;$S$2-1))+(COUNTIF('Round 1 - RIVER'!T61,"="&amp;$T$2-1))</f>
        <v>0</v>
      </c>
      <c r="E134" s="100">
        <f>SUM(COUNTIF('Round 1 - RIVER'!B61,"="&amp;$B$3))+(COUNTIF('Round 1 - RIVER'!C61,"="&amp;$C$3))+(COUNTIF('Round 1 - RIVER'!D61,"="&amp;$D$3))+(COUNTIF('Round 1 - RIVER'!E61,"="&amp;$E$3))+(COUNTIF('Round 1 - RIVER'!F61,"="&amp;$F$3))+(COUNTIF('Round 1 - RIVER'!G61,"="&amp;$G$3))+(COUNTIF('Round 1 - RIVER'!H61,"="&amp;$H$3))+(COUNTIF('Round 1 - RIVER'!I61,"="&amp;$I$3))+(COUNTIF('Round 1 - RIVER'!J61,"="&amp;$J$3))+(COUNTIF('Round 1 - RIVER'!L61,"="&amp;$L$3))+(COUNTIF('Round 1 - RIVER'!M61,"="&amp;$M$3))+(COUNTIF('Round 1 - RIVER'!N61,"="&amp;$N$3))+(COUNTIF('Round 1 - RIVER'!O61,"="&amp;$O$3))+(COUNTIF('Round 1 - RIVER'!P61,"="&amp;$P$3))+(COUNTIF('Round 1 - RIVER'!Q61,"="&amp;$Q$3))+(COUNTIF('Round 1 - RIVER'!R61,"="&amp;$R$3))+(COUNTIF('Round 1 - RIVER'!S61,"="&amp;$S$3))+(COUNTIF('Round 1 - RIVER'!T61,"="&amp;$T$3))</f>
        <v>0</v>
      </c>
      <c r="F134" s="100">
        <f>SUM(COUNTIF('Round 1 - RIVER'!B61,"="&amp;$B$2+1))+(COUNTIF('Round 1 - RIVER'!C61,"="&amp;$C$2+1))+(COUNTIF('Round 1 - RIVER'!D61,"="&amp;$D$2+1))+(COUNTIF('Round 1 - RIVER'!E61,"="&amp;$E$2+1))+(COUNTIF('Round 1 - RIVER'!F61,"="&amp;$F$2+1))+(COUNTIF('Round 1 - RIVER'!G61,"="&amp;$G$2+1))+(COUNTIF('Round 1 - RIVER'!H61,"="&amp;$H$2+1))+(COUNTIF('Round 1 - RIVER'!I61,"="&amp;$I$2+1))+(COUNTIF('Round 1 - RIVER'!J61,"="&amp;$J$2+1))+(COUNTIF('Round 1 - RIVER'!L61,"="&amp;$L$2+1))+(COUNTIF('Round 1 - RIVER'!M61,"="&amp;$M$2+1))+(COUNTIF('Round 1 - RIVER'!N61,"="&amp;$N$2+1))+(COUNTIF('Round 1 - RIVER'!O61,"="&amp;$O$2+1))+(COUNTIF('Round 1 - RIVER'!P61,"="&amp;$P$2+1))+(COUNTIF('Round 1 - RIVER'!Q61,"="&amp;$Q$2+1))+(COUNTIF('Round 1 - RIVER'!R61,"="&amp;$R$2+1))+(COUNTIF('Round 1 - RIVER'!S61,"="&amp;$S$2+1))+(COUNTIF('Round 1 - RIVER'!T61,"="&amp;$T$2+1))</f>
        <v>0</v>
      </c>
      <c r="G134" s="100">
        <f>SUM(COUNTIF('Round 1 - RIVER'!B61,"="&amp;$B$2+2))+(COUNTIF('Round 1 - RIVER'!C61,"="&amp;$C$2+2))+(COUNTIF('Round 1 - RIVER'!D61,"="&amp;$D$2+2))+(COUNTIF('Round 1 - RIVER'!E61,"="&amp;$E$2+2))+(COUNTIF('Round 1 - RIVER'!F61,"="&amp;$F$2+2))+(COUNTIF('Round 1 - RIVER'!G61,"="&amp;$G$2+2))+(COUNTIF('Round 1 - RIVER'!H61,"="&amp;$H$2+2))+(COUNTIF('Round 1 - RIVER'!I61,"="&amp;$I$2+2))+(COUNTIF('Round 1 - RIVER'!J61,"="&amp;$J$2+2))+(COUNTIF('Round 1 - RIVER'!L61,"="&amp;$L$2+2))+(COUNTIF('Round 1 - RIVER'!M61,"="&amp;$M$2+2))+(COUNTIF('Round 1 - RIVER'!N61,"="&amp;$N$2+2))+(COUNTIF('Round 1 - RIVER'!O61,"="&amp;$O$2+2))+(COUNTIF('Round 1 - RIVER'!P61,"="&amp;$P$2+2))+(COUNTIF('Round 1 - RIVER'!Q61,"="&amp;$Q$2+2))+(COUNTIF('Round 1 - RIVER'!R61,"="&amp;$R$2+2))+(COUNTIF('Round 1 - RIVER'!S61,"="&amp;$S$2+2))+(COUNTIF('Round 1 - RIVER'!T61,"="&amp;$T$2+2))</f>
        <v>0</v>
      </c>
      <c r="H134" s="100">
        <f>SUM(COUNTIF('Round 1 - RIVER'!B61,"&gt;"&amp;$B$2+2.1))+(COUNTIF('Round 1 - RIVER'!C61,"&gt;"&amp;$C$2+2.1))+(COUNTIF('Round 1 - RIVER'!D61,"&gt;"&amp;$D$2+2.1))+(COUNTIF('Round 1 - RIVER'!E61,"&gt;"&amp;$E$2+2.1))+(COUNTIF('Round 1 - RIVER'!F61,"&gt;"&amp;$F$2+2.1))+(COUNTIF('Round 1 - RIVER'!G61,"&gt;"&amp;$G$2+2.1))+(COUNTIF('Round 1 - RIVER'!H61,"&gt;"&amp;$H$2+2.1))+(COUNTIF('Round 1 - RIVER'!I61,"&gt;"&amp;$I$2+2.1))+(COUNTIF('Round 1 - RIVER'!J61,"&gt;"&amp;$J$2+2.1))+(COUNTIF('Round 1 - RIVER'!L61,"&gt;"&amp;$L$2+2.1))+(COUNTIF('Round 1 - RIVER'!M61,"&gt;"&amp;$M$2+2.1))+(COUNTIF('Round 1 - RIVER'!N61,"&gt;"&amp;$N$2+2.1))+(COUNTIF('Round 1 - RIVER'!O61,"&gt;"&amp;$O$2+2.1))+(COUNTIF('Round 1 - RIVER'!P61,"&gt;"&amp;$P$2+2.1))+(COUNTIF('Round 1 - RIVER'!Q61,"&gt;"&amp;$Q$2+2.1))+(COUNTIF('Round 1 - RIVER'!R61,"&gt;"&amp;$R$2+2.1))+(COUNTIF('Round 1 - RIVER'!S61,"&gt;"&amp;$S$2+2.1))+(COUNTIF('Round 1 - RIVER'!T61,"&gt;"&amp;$T$2+2.1))</f>
        <v>0</v>
      </c>
      <c r="I134" s="77"/>
      <c r="J134" s="99">
        <f>SUM(COUNTIF('Round 2 - HILLS'!B61,"&lt;"&amp;$B$3-1.9))+(COUNTIF('Round 2 - HILLS'!C61,"&lt;"&amp;$C$3-1.9))+(COUNTIF('Round 2 - HILLS'!D61,"&lt;"&amp;$D$3-1.9))+(COUNTIF('Round 2 - HILLS'!E61,"&lt;"&amp;$E$3-1.9))+(COUNTIF('Round 2 - HILLS'!F61,"&lt;"&amp;$F$3-1.9))+(COUNTIF('Round 2 - HILLS'!G61,"&lt;"&amp;$G$3-1.9))+(COUNTIF('Round 2 - HILLS'!H61,"&lt;"&amp;$H$3-1.9))+(COUNTIF('Round 2 - HILLS'!I61,"&lt;"&amp;$I$3-1.9))+(COUNTIF('Round 2 - HILLS'!J61,"&lt;"&amp;$J$3-1.9))+(COUNTIF('Round 2 - HILLS'!L61,"&lt;"&amp;$L$3-1.9))+(COUNTIF('Round 2 - HILLS'!M61,"&lt;"&amp;$M$3-1.9))+(COUNTIF('Round 2 - HILLS'!N61,"&lt;"&amp;$N$3-1.9))+(COUNTIF('Round 2 - HILLS'!O61,"&lt;"&amp;$O$3-1.9))+(COUNTIF('Round 2 - HILLS'!P61,"&lt;"&amp;$P$3-1.9))+(COUNTIF('Round 2 - HILLS'!Q61,"&lt;"&amp;$Q$3-1.9))+(COUNTIF('Round 2 - HILLS'!R61,"&lt;"&amp;$R$3-1.9))+(COUNTIF('Round 2 - HILLS'!S61,"&lt;"&amp;$S$3-1.9))+(COUNTIF('Round 2 - HILLS'!T61,"&lt;"&amp;$T$3-1.9))</f>
        <v>0</v>
      </c>
      <c r="K134" s="100">
        <f>SUM(COUNTIF('Round 2 - HILLS'!B61,"="&amp;$B$3-1))+(COUNTIF('Round 2 - HILLS'!C61,"="&amp;$C$3-1))+(COUNTIF('Round 2 - HILLS'!D61,"="&amp;$D$3-1))+(COUNTIF('Round 2 - HILLS'!E61,"="&amp;$E$3-1))+(COUNTIF('Round 2 - HILLS'!F61,"="&amp;$F$3-1))+(COUNTIF('Round 2 - HILLS'!G61,"="&amp;$G$3-1))+(COUNTIF('Round 2 - HILLS'!H61,"="&amp;$H$3-1))+(COUNTIF('Round 2 - HILLS'!I61,"="&amp;$I$3-1))+(COUNTIF('Round 2 - HILLS'!J61,"="&amp;$J$3-1))+(COUNTIF('Round 2 - HILLS'!L61,"="&amp;$L$3-1))+(COUNTIF('Round 2 - HILLS'!M61,"="&amp;$M$3-1))+(COUNTIF('Round 2 - HILLS'!N61,"="&amp;$N$3-1))+(COUNTIF('Round 2 - HILLS'!O61,"="&amp;$O$3-1))+(COUNTIF('Round 2 - HILLS'!P61,"="&amp;$P$3-1))+(COUNTIF('Round 2 - HILLS'!Q61,"="&amp;$Q$3-1))+(COUNTIF('Round 2 - HILLS'!R61,"="&amp;$R$3-1))+(COUNTIF('Round 2 - HILLS'!S61,"="&amp;$S$3-1))+(COUNTIF('Round 2 - HILLS'!T61,"="&amp;$T$3-1))</f>
        <v>0</v>
      </c>
      <c r="L134" s="100">
        <f>SUM(COUNTIF('Round 2 - HILLS'!B61,"="&amp;$B$3))+(COUNTIF('Round 2 - HILLS'!C61,"="&amp;$C$3))+(COUNTIF('Round 2 - HILLS'!D61,"="&amp;$D$3))+(COUNTIF('Round 2 - HILLS'!E61,"="&amp;$E$3))+(COUNTIF('Round 2 - HILLS'!F61,"="&amp;$F$3))+(COUNTIF('Round 2 - HILLS'!G61,"="&amp;$G$3))+(COUNTIF('Round 2 - HILLS'!H61,"="&amp;$H$3))+(COUNTIF('Round 2 - HILLS'!I61,"="&amp;$I$3))+(COUNTIF('Round 2 - HILLS'!J61,"="&amp;$J$3))+(COUNTIF('Round 2 - HILLS'!L61,"="&amp;$L$3))+(COUNTIF('Round 2 - HILLS'!M61,"="&amp;$M$3))+(COUNTIF('Round 2 - HILLS'!N61,"="&amp;$N$3))+(COUNTIF('Round 2 - HILLS'!O61,"="&amp;$O$3))+(COUNTIF('Round 2 - HILLS'!P61,"="&amp;$P$3))+(COUNTIF('Round 2 - HILLS'!Q61,"="&amp;$Q$3))+(COUNTIF('Round 2 - HILLS'!R61,"="&amp;$R$3))+(COUNTIF('Round 2 - HILLS'!S61,"="&amp;$S$3))+(COUNTIF('Round 2 - HILLS'!T61,"="&amp;$T$3))</f>
        <v>0</v>
      </c>
      <c r="M134" s="100">
        <f>SUM(COUNTIF('Round 2 - HILLS'!B61,"="&amp;$B$3+1))+(COUNTIF('Round 2 - HILLS'!C61,"="&amp;$C$3+1))+(COUNTIF('Round 2 - HILLS'!D61,"="&amp;$D$3+1))+(COUNTIF('Round 2 - HILLS'!E61,"="&amp;$E$3+1))+(COUNTIF('Round 2 - HILLS'!F61,"="&amp;$F$3+1))+(COUNTIF('Round 2 - HILLS'!G61,"="&amp;$G$3+1))+(COUNTIF('Round 2 - HILLS'!H61,"="&amp;$H$3+1))+(COUNTIF('Round 2 - HILLS'!I61,"="&amp;$I$3+1))+(COUNTIF('Round 2 - HILLS'!J61,"="&amp;$J$3+1))+(COUNTIF('Round 2 - HILLS'!L61,"="&amp;$L$3+1))+(COUNTIF('Round 2 - HILLS'!M61,"="&amp;$M$3+1))+(COUNTIF('Round 2 - HILLS'!N61,"="&amp;$N$3+1))+(COUNTIF('Round 2 - HILLS'!O61,"="&amp;$O$3+1))+(COUNTIF('Round 2 - HILLS'!P61,"="&amp;$P$3+1))+(COUNTIF('Round 2 - HILLS'!Q61,"="&amp;$Q$3+1))+(COUNTIF('Round 2 - HILLS'!R61,"="&amp;$R$3+1))+(COUNTIF('Round 2 - HILLS'!S61,"="&amp;$S$3+1))+(COUNTIF('Round 2 - HILLS'!T61,"="&amp;$T$3+1))</f>
        <v>0</v>
      </c>
      <c r="N134" s="100">
        <f>SUM(COUNTIF('Round 2 - HILLS'!B61,"="&amp;$B$3+2))+(COUNTIF('Round 2 - HILLS'!C61,"="&amp;$C$3+2))+(COUNTIF('Round 2 - HILLS'!D61,"="&amp;$D$3+2))+(COUNTIF('Round 2 - HILLS'!E61,"="&amp;$E$3+2))+(COUNTIF('Round 2 - HILLS'!F61,"="&amp;$F$3+2))+(COUNTIF('Round 2 - HILLS'!G61,"="&amp;$G$3+2))+(COUNTIF('Round 2 - HILLS'!H61,"="&amp;$H$3+2))+(COUNTIF('Round 2 - HILLS'!I61,"="&amp;$I$3+2))+(COUNTIF('Round 2 - HILLS'!J61,"="&amp;$J$3+2))+(COUNTIF('Round 2 - HILLS'!L61,"="&amp;$L$3+2))+(COUNTIF('Round 2 - HILLS'!M61,"="&amp;$M$3+2))+(COUNTIF('Round 2 - HILLS'!N61,"="&amp;$N$3+2))+(COUNTIF('Round 2 - HILLS'!O61,"="&amp;$O$3+2))+(COUNTIF('Round 2 - HILLS'!P61,"="&amp;$P$3+2))+(COUNTIF('Round 2 - HILLS'!Q61,"="&amp;$Q$3+2))+(COUNTIF('Round 2 - HILLS'!R61,"="&amp;$R$3+2))+(COUNTIF('Round 2 - HILLS'!S61,"="&amp;$S$3+2))+(COUNTIF('Round 2 - HILLS'!T61,"="&amp;$T$3+2))</f>
        <v>0</v>
      </c>
      <c r="O134" s="100">
        <f>SUM(COUNTIF('Round 2 - HILLS'!B61,"&gt;"&amp;$B$3+2.1))+(COUNTIF('Round 2 - HILLS'!C61,"&gt;"&amp;$C$3+2.1))+(COUNTIF('Round 2 - HILLS'!D61,"&gt;"&amp;$D$3+2.1))+(COUNTIF('Round 2 - HILLS'!E61,"&gt;"&amp;$E$3+2.1))+(COUNTIF('Round 2 - HILLS'!F61,"&gt;"&amp;$F$3+2.1))+(COUNTIF('Round 2 - HILLS'!G61,"&gt;"&amp;$G$3+2.1))+(COUNTIF('Round 2 - HILLS'!H61,"&gt;"&amp;$H$3+2.1))+(COUNTIF('Round 2 - HILLS'!I61,"&gt;"&amp;$I$3+2.1))+(COUNTIF('Round 2 - HILLS'!J61,"&gt;"&amp;$J$3+2.1))+(COUNTIF('Round 2 - HILLS'!L61,"&gt;"&amp;$L$3+2.1))+(COUNTIF('Round 2 - HILLS'!M61,"&gt;"&amp;$M$3+2.1))+(COUNTIF('Round 2 - HILLS'!N61,"&gt;"&amp;$N$3+2.1))+(COUNTIF('Round 2 - HILLS'!O61,"&gt;"&amp;$O$3+2.1))+(COUNTIF('Round 2 - HILLS'!P61,"&gt;"&amp;$P$3+2.1))+(COUNTIF('Round 2 - HILLS'!Q61,"&gt;"&amp;$Q$3+2.1))+(COUNTIF('Round 2 - HILLS'!R61,"&gt;"&amp;$R$3+2.1))+(COUNTIF('Round 2 - HILLS'!S61,"&gt;"&amp;$S$3+2.1))+(COUNTIF('Round 2 - HILLS'!T61,"&gt;"&amp;$T$3+2.1))</f>
        <v>0</v>
      </c>
      <c r="Q134" s="92"/>
      <c r="R134" s="93"/>
      <c r="S134" s="93"/>
      <c r="T134" s="93"/>
      <c r="U134" s="93"/>
      <c r="V134" s="93"/>
      <c r="X134" s="92">
        <f>SUM(C134,J134,Q134)</f>
        <v>0</v>
      </c>
      <c r="Y134" s="93">
        <f t="shared" ref="Y134:AC138" si="112">SUM(D134,K134,R134)</f>
        <v>0</v>
      </c>
      <c r="Z134" s="93">
        <f t="shared" si="112"/>
        <v>0</v>
      </c>
      <c r="AA134" s="93">
        <f t="shared" si="112"/>
        <v>0</v>
      </c>
      <c r="AB134" s="93">
        <f t="shared" si="112"/>
        <v>0</v>
      </c>
      <c r="AC134" s="93">
        <f>SUM(H134,O134,V134)</f>
        <v>0</v>
      </c>
    </row>
    <row r="135" spans="1:29" x14ac:dyDescent="0.2">
      <c r="A135" s="35" t="str">
        <f>'Players by Team'!M35</f>
        <v>Grace Kim</v>
      </c>
      <c r="B135" s="95"/>
      <c r="C135" s="105">
        <f>SUM(COUNTIF('Round 1 - RIVER'!B62,"&lt;"&amp;$B$2-1.9))+(COUNTIF('Round 1 - RIVER'!C62,"&lt;"&amp;$C$2-1.9))+(COUNTIF('Round 1 - RIVER'!D62,"&lt;"&amp;$D$2-1.9))+(COUNTIF('Round 1 - RIVER'!E62,"&lt;"&amp;$E$2-1.9))+(COUNTIF('Round 1 - RIVER'!F62,"&lt;"&amp;$F$2-1.9))+(COUNTIF('Round 1 - RIVER'!G62,"&lt;"&amp;$G$2-1.9))+(COUNTIF('Round 1 - RIVER'!H62,"&lt;"&amp;$H$2-1.9))+(COUNTIF('Round 1 - RIVER'!I62,"&lt;"&amp;$I$2-1.9))+(COUNTIF('Round 1 - RIVER'!J62,"&lt;"&amp;$J$2-1.9))+(COUNTIF('Round 1 - RIVER'!L62,"&lt;"&amp;$L$2-1.9))+(COUNTIF('Round 1 - RIVER'!M62,"&lt;"&amp;$M$2-1.9))+(COUNTIF('Round 1 - RIVER'!N62,"&lt;"&amp;$N$2-1.9))+(COUNTIF('Round 1 - RIVER'!O62,"&lt;"&amp;$O$2-1.9))+(COUNTIF('Round 1 - RIVER'!P62,"&lt;"&amp;$P$2-1.9))+(COUNTIF('Round 1 - RIVER'!Q62,"&lt;"&amp;$Q$2-1.9))+(COUNTIF('Round 1 - RIVER'!R62,"&lt;"&amp;$R$2-1.9))+(COUNTIF('Round 1 - RIVER'!S62,"&lt;"&amp;$S$2-1.9))+(COUNTIF('Round 1 - RIVER'!T62,"&lt;"&amp;$T$2-1.9))</f>
        <v>0</v>
      </c>
      <c r="D135" s="106">
        <f>SUM(COUNTIF('Round 1 - RIVER'!B62,"="&amp;$B$2-1))+(COUNTIF('Round 1 - RIVER'!C62,"="&amp;$C$2-1))+(COUNTIF('Round 1 - RIVER'!D62,"="&amp;$D$2-1))+(COUNTIF('Round 1 - RIVER'!E62,"="&amp;$E$2-1))+(COUNTIF('Round 1 - RIVER'!F62,"="&amp;$F$2-1))+(COUNTIF('Round 1 - RIVER'!G62,"="&amp;$G$2-1))+(COUNTIF('Round 1 - RIVER'!H62,"="&amp;$H$2-1))+(COUNTIF('Round 1 - RIVER'!I62,"="&amp;$I$2-1))+(COUNTIF('Round 1 - RIVER'!J62,"="&amp;$J$2-1))+(COUNTIF('Round 1 - RIVER'!L62,"="&amp;$L$2-1))+(COUNTIF('Round 1 - RIVER'!M62,"="&amp;$M$2-1))+(COUNTIF('Round 1 - RIVER'!N62,"="&amp;$N$2-1))+(COUNTIF('Round 1 - RIVER'!O62,"="&amp;$O$2-1))+(COUNTIF('Round 1 - RIVER'!P62,"="&amp;$P$2-1))+(COUNTIF('Round 1 - RIVER'!Q62,"="&amp;$Q$2-1))+(COUNTIF('Round 1 - RIVER'!R62,"="&amp;$R$2-1))+(COUNTIF('Round 1 - RIVER'!S62,"="&amp;$S$2-1))+(COUNTIF('Round 1 - RIVER'!T62,"="&amp;$T$2-1))</f>
        <v>0</v>
      </c>
      <c r="E135" s="106">
        <f>SUM(COUNTIF('Round 1 - RIVER'!B62,"="&amp;$B$3))+(COUNTIF('Round 1 - RIVER'!C62,"="&amp;$C$3))+(COUNTIF('Round 1 - RIVER'!D62,"="&amp;$D$3))+(COUNTIF('Round 1 - RIVER'!E62,"="&amp;$E$3))+(COUNTIF('Round 1 - RIVER'!F62,"="&amp;$F$3))+(COUNTIF('Round 1 - RIVER'!G62,"="&amp;$G$3))+(COUNTIF('Round 1 - RIVER'!H62,"="&amp;$H$3))+(COUNTIF('Round 1 - RIVER'!I62,"="&amp;$I$3))+(COUNTIF('Round 1 - RIVER'!J62,"="&amp;$J$3))+(COUNTIF('Round 1 - RIVER'!L62,"="&amp;$L$3))+(COUNTIF('Round 1 - RIVER'!M62,"="&amp;$M$3))+(COUNTIF('Round 1 - RIVER'!N62,"="&amp;$N$3))+(COUNTIF('Round 1 - RIVER'!O62,"="&amp;$O$3))+(COUNTIF('Round 1 - RIVER'!P62,"="&amp;$P$3))+(COUNTIF('Round 1 - RIVER'!Q62,"="&amp;$Q$3))+(COUNTIF('Round 1 - RIVER'!R62,"="&amp;$R$3))+(COUNTIF('Round 1 - RIVER'!S62,"="&amp;$S$3))+(COUNTIF('Round 1 - RIVER'!T62,"="&amp;$T$3))</f>
        <v>0</v>
      </c>
      <c r="F135" s="106">
        <f>SUM(COUNTIF('Round 1 - RIVER'!B62,"="&amp;$B$2+1))+(COUNTIF('Round 1 - RIVER'!C62,"="&amp;$C$2+1))+(COUNTIF('Round 1 - RIVER'!D62,"="&amp;$D$2+1))+(COUNTIF('Round 1 - RIVER'!E62,"="&amp;$E$2+1))+(COUNTIF('Round 1 - RIVER'!F62,"="&amp;$F$2+1))+(COUNTIF('Round 1 - RIVER'!G62,"="&amp;$G$2+1))+(COUNTIF('Round 1 - RIVER'!H62,"="&amp;$H$2+1))+(COUNTIF('Round 1 - RIVER'!I62,"="&amp;$I$2+1))+(COUNTIF('Round 1 - RIVER'!J62,"="&amp;$J$2+1))+(COUNTIF('Round 1 - RIVER'!L62,"="&amp;$L$2+1))+(COUNTIF('Round 1 - RIVER'!M62,"="&amp;$M$2+1))+(COUNTIF('Round 1 - RIVER'!N62,"="&amp;$N$2+1))+(COUNTIF('Round 1 - RIVER'!O62,"="&amp;$O$2+1))+(COUNTIF('Round 1 - RIVER'!P62,"="&amp;$P$2+1))+(COUNTIF('Round 1 - RIVER'!Q62,"="&amp;$Q$2+1))+(COUNTIF('Round 1 - RIVER'!R62,"="&amp;$R$2+1))+(COUNTIF('Round 1 - RIVER'!S62,"="&amp;$S$2+1))+(COUNTIF('Round 1 - RIVER'!T62,"="&amp;$T$2+1))</f>
        <v>0</v>
      </c>
      <c r="G135" s="106">
        <f>SUM(COUNTIF('Round 1 - RIVER'!B62,"="&amp;$B$2+2))+(COUNTIF('Round 1 - RIVER'!C62,"="&amp;$C$2+2))+(COUNTIF('Round 1 - RIVER'!D62,"="&amp;$D$2+2))+(COUNTIF('Round 1 - RIVER'!E62,"="&amp;$E$2+2))+(COUNTIF('Round 1 - RIVER'!F62,"="&amp;$F$2+2))+(COUNTIF('Round 1 - RIVER'!G62,"="&amp;$G$2+2))+(COUNTIF('Round 1 - RIVER'!H62,"="&amp;$H$2+2))+(COUNTIF('Round 1 - RIVER'!I62,"="&amp;$I$2+2))+(COUNTIF('Round 1 - RIVER'!J62,"="&amp;$J$2+2))+(COUNTIF('Round 1 - RIVER'!L62,"="&amp;$L$2+2))+(COUNTIF('Round 1 - RIVER'!M62,"="&amp;$M$2+2))+(COUNTIF('Round 1 - RIVER'!N62,"="&amp;$N$2+2))+(COUNTIF('Round 1 - RIVER'!O62,"="&amp;$O$2+2))+(COUNTIF('Round 1 - RIVER'!P62,"="&amp;$P$2+2))+(COUNTIF('Round 1 - RIVER'!Q62,"="&amp;$Q$2+2))+(COUNTIF('Round 1 - RIVER'!R62,"="&amp;$R$2+2))+(COUNTIF('Round 1 - RIVER'!S62,"="&amp;$S$2+2))+(COUNTIF('Round 1 - RIVER'!T62,"="&amp;$T$2+2))</f>
        <v>0</v>
      </c>
      <c r="H135" s="106">
        <f>SUM(COUNTIF('Round 1 - RIVER'!B62,"&gt;"&amp;$B$2+2.1))+(COUNTIF('Round 1 - RIVER'!C62,"&gt;"&amp;$C$2+2.1))+(COUNTIF('Round 1 - RIVER'!D62,"&gt;"&amp;$D$2+2.1))+(COUNTIF('Round 1 - RIVER'!E62,"&gt;"&amp;$E$2+2.1))+(COUNTIF('Round 1 - RIVER'!F62,"&gt;"&amp;$F$2+2.1))+(COUNTIF('Round 1 - RIVER'!G62,"&gt;"&amp;$G$2+2.1))+(COUNTIF('Round 1 - RIVER'!H62,"&gt;"&amp;$H$2+2.1))+(COUNTIF('Round 1 - RIVER'!I62,"&gt;"&amp;$I$2+2.1))+(COUNTIF('Round 1 - RIVER'!J62,"&gt;"&amp;$J$2+2.1))+(COUNTIF('Round 1 - RIVER'!L62,"&gt;"&amp;$L$2+2.1))+(COUNTIF('Round 1 - RIVER'!M62,"&gt;"&amp;$M$2+2.1))+(COUNTIF('Round 1 - RIVER'!N62,"&gt;"&amp;$N$2+2.1))+(COUNTIF('Round 1 - RIVER'!O62,"&gt;"&amp;$O$2+2.1))+(COUNTIF('Round 1 - RIVER'!P62,"&gt;"&amp;$P$2+2.1))+(COUNTIF('Round 1 - RIVER'!Q62,"&gt;"&amp;$Q$2+2.1))+(COUNTIF('Round 1 - RIVER'!R62,"&gt;"&amp;$R$2+2.1))+(COUNTIF('Round 1 - RIVER'!S62,"&gt;"&amp;$S$2+2.1))+(COUNTIF('Round 1 - RIVER'!T62,"&gt;"&amp;$T$2+2.1))</f>
        <v>0</v>
      </c>
      <c r="I135" s="77"/>
      <c r="J135" s="105">
        <f>SUM(COUNTIF('Round 2 - HILLS'!B62,"&lt;"&amp;$B$3-1.9))+(COUNTIF('Round 2 - HILLS'!C62,"&lt;"&amp;$C$3-1.9))+(COUNTIF('Round 2 - HILLS'!D62,"&lt;"&amp;$D$3-1.9))+(COUNTIF('Round 2 - HILLS'!E62,"&lt;"&amp;$E$3-1.9))+(COUNTIF('Round 2 - HILLS'!F62,"&lt;"&amp;$F$3-1.9))+(COUNTIF('Round 2 - HILLS'!G62,"&lt;"&amp;$G$3-1.9))+(COUNTIF('Round 2 - HILLS'!H62,"&lt;"&amp;$H$3-1.9))+(COUNTIF('Round 2 - HILLS'!I62,"&lt;"&amp;$I$3-1.9))+(COUNTIF('Round 2 - HILLS'!J62,"&lt;"&amp;$J$3-1.9))+(COUNTIF('Round 2 - HILLS'!L62,"&lt;"&amp;$L$3-1.9))+(COUNTIF('Round 2 - HILLS'!M62,"&lt;"&amp;$M$3-1.9))+(COUNTIF('Round 2 - HILLS'!N62,"&lt;"&amp;$N$3-1.9))+(COUNTIF('Round 2 - HILLS'!O62,"&lt;"&amp;$O$3-1.9))+(COUNTIF('Round 2 - HILLS'!P62,"&lt;"&amp;$P$3-1.9))+(COUNTIF('Round 2 - HILLS'!Q62,"&lt;"&amp;$Q$3-1.9))+(COUNTIF('Round 2 - HILLS'!R62,"&lt;"&amp;$R$3-1.9))+(COUNTIF('Round 2 - HILLS'!S62,"&lt;"&amp;$S$3-1.9))+(COUNTIF('Round 2 - HILLS'!T62,"&lt;"&amp;$T$3-1.9))</f>
        <v>0</v>
      </c>
      <c r="K135" s="106">
        <f>SUM(COUNTIF('Round 2 - HILLS'!B62,"="&amp;$B$3-1))+(COUNTIF('Round 2 - HILLS'!C62,"="&amp;$C$3-1))+(COUNTIF('Round 2 - HILLS'!D62,"="&amp;$D$3-1))+(COUNTIF('Round 2 - HILLS'!E62,"="&amp;$E$3-1))+(COUNTIF('Round 2 - HILLS'!F62,"="&amp;$F$3-1))+(COUNTIF('Round 2 - HILLS'!G62,"="&amp;$G$3-1))+(COUNTIF('Round 2 - HILLS'!H62,"="&amp;$H$3-1))+(COUNTIF('Round 2 - HILLS'!I62,"="&amp;$I$3-1))+(COUNTIF('Round 2 - HILLS'!J62,"="&amp;$J$3-1))+(COUNTIF('Round 2 - HILLS'!L62,"="&amp;$L$3-1))+(COUNTIF('Round 2 - HILLS'!M62,"="&amp;$M$3-1))+(COUNTIF('Round 2 - HILLS'!N62,"="&amp;$N$3-1))+(COUNTIF('Round 2 - HILLS'!O62,"="&amp;$O$3-1))+(COUNTIF('Round 2 - HILLS'!P62,"="&amp;$P$3-1))+(COUNTIF('Round 2 - HILLS'!Q62,"="&amp;$Q$3-1))+(COUNTIF('Round 2 - HILLS'!R62,"="&amp;$R$3-1))+(COUNTIF('Round 2 - HILLS'!S62,"="&amp;$S$3-1))+(COUNTIF('Round 2 - HILLS'!T62,"="&amp;$T$3-1))</f>
        <v>0</v>
      </c>
      <c r="L135" s="106">
        <f>SUM(COUNTIF('Round 2 - HILLS'!B62,"="&amp;$B$3))+(COUNTIF('Round 2 - HILLS'!C62,"="&amp;$C$3))+(COUNTIF('Round 2 - HILLS'!D62,"="&amp;$D$3))+(COUNTIF('Round 2 - HILLS'!E62,"="&amp;$E$3))+(COUNTIF('Round 2 - HILLS'!F62,"="&amp;$F$3))+(COUNTIF('Round 2 - HILLS'!G62,"="&amp;$G$3))+(COUNTIF('Round 2 - HILLS'!H62,"="&amp;$H$3))+(COUNTIF('Round 2 - HILLS'!I62,"="&amp;$I$3))+(COUNTIF('Round 2 - HILLS'!J62,"="&amp;$J$3))+(COUNTIF('Round 2 - HILLS'!L62,"="&amp;$L$3))+(COUNTIF('Round 2 - HILLS'!M62,"="&amp;$M$3))+(COUNTIF('Round 2 - HILLS'!N62,"="&amp;$N$3))+(COUNTIF('Round 2 - HILLS'!O62,"="&amp;$O$3))+(COUNTIF('Round 2 - HILLS'!P62,"="&amp;$P$3))+(COUNTIF('Round 2 - HILLS'!Q62,"="&amp;$Q$3))+(COUNTIF('Round 2 - HILLS'!R62,"="&amp;$R$3))+(COUNTIF('Round 2 - HILLS'!S62,"="&amp;$S$3))+(COUNTIF('Round 2 - HILLS'!T62,"="&amp;$T$3))</f>
        <v>0</v>
      </c>
      <c r="M135" s="106">
        <f>SUM(COUNTIF('Round 2 - HILLS'!B62,"="&amp;$B$3+1))+(COUNTIF('Round 2 - HILLS'!C62,"="&amp;$C$3+1))+(COUNTIF('Round 2 - HILLS'!D62,"="&amp;$D$3+1))+(COUNTIF('Round 2 - HILLS'!E62,"="&amp;$E$3+1))+(COUNTIF('Round 2 - HILLS'!F62,"="&amp;$F$3+1))+(COUNTIF('Round 2 - HILLS'!G62,"="&amp;$G$3+1))+(COUNTIF('Round 2 - HILLS'!H62,"="&amp;$H$3+1))+(COUNTIF('Round 2 - HILLS'!I62,"="&amp;$I$3+1))+(COUNTIF('Round 2 - HILLS'!J62,"="&amp;$J$3+1))+(COUNTIF('Round 2 - HILLS'!L62,"="&amp;$L$3+1))+(COUNTIF('Round 2 - HILLS'!M62,"="&amp;$M$3+1))+(COUNTIF('Round 2 - HILLS'!N62,"="&amp;$N$3+1))+(COUNTIF('Round 2 - HILLS'!O62,"="&amp;$O$3+1))+(COUNTIF('Round 2 - HILLS'!P62,"="&amp;$P$3+1))+(COUNTIF('Round 2 - HILLS'!Q62,"="&amp;$Q$3+1))+(COUNTIF('Round 2 - HILLS'!R62,"="&amp;$R$3+1))+(COUNTIF('Round 2 - HILLS'!S62,"="&amp;$S$3+1))+(COUNTIF('Round 2 - HILLS'!T62,"="&amp;$T$3+1))</f>
        <v>0</v>
      </c>
      <c r="N135" s="106">
        <f>SUM(COUNTIF('Round 2 - HILLS'!B62,"="&amp;$B$3+2))+(COUNTIF('Round 2 - HILLS'!C62,"="&amp;$C$3+2))+(COUNTIF('Round 2 - HILLS'!D62,"="&amp;$D$3+2))+(COUNTIF('Round 2 - HILLS'!E62,"="&amp;$E$3+2))+(COUNTIF('Round 2 - HILLS'!F62,"="&amp;$F$3+2))+(COUNTIF('Round 2 - HILLS'!G62,"="&amp;$G$3+2))+(COUNTIF('Round 2 - HILLS'!H62,"="&amp;$H$3+2))+(COUNTIF('Round 2 - HILLS'!I62,"="&amp;$I$3+2))+(COUNTIF('Round 2 - HILLS'!J62,"="&amp;$J$3+2))+(COUNTIF('Round 2 - HILLS'!L62,"="&amp;$L$3+2))+(COUNTIF('Round 2 - HILLS'!M62,"="&amp;$M$3+2))+(COUNTIF('Round 2 - HILLS'!N62,"="&amp;$N$3+2))+(COUNTIF('Round 2 - HILLS'!O62,"="&amp;$O$3+2))+(COUNTIF('Round 2 - HILLS'!P62,"="&amp;$P$3+2))+(COUNTIF('Round 2 - HILLS'!Q62,"="&amp;$Q$3+2))+(COUNTIF('Round 2 - HILLS'!R62,"="&amp;$R$3+2))+(COUNTIF('Round 2 - HILLS'!S62,"="&amp;$S$3+2))+(COUNTIF('Round 2 - HILLS'!T62,"="&amp;$T$3+2))</f>
        <v>0</v>
      </c>
      <c r="O135" s="106">
        <f>SUM(COUNTIF('Round 2 - HILLS'!B62,"&gt;"&amp;$B$3+2.1))+(COUNTIF('Round 2 - HILLS'!C62,"&gt;"&amp;$C$3+2.1))+(COUNTIF('Round 2 - HILLS'!D62,"&gt;"&amp;$D$3+2.1))+(COUNTIF('Round 2 - HILLS'!E62,"&gt;"&amp;$E$3+2.1))+(COUNTIF('Round 2 - HILLS'!F62,"&gt;"&amp;$F$3+2.1))+(COUNTIF('Round 2 - HILLS'!G62,"&gt;"&amp;$G$3+2.1))+(COUNTIF('Round 2 - HILLS'!H62,"&gt;"&amp;$H$3+2.1))+(COUNTIF('Round 2 - HILLS'!I62,"&gt;"&amp;$I$3+2.1))+(COUNTIF('Round 2 - HILLS'!J62,"&gt;"&amp;$J$3+2.1))+(COUNTIF('Round 2 - HILLS'!L62,"&gt;"&amp;$L$3+2.1))+(COUNTIF('Round 2 - HILLS'!M62,"&gt;"&amp;$M$3+2.1))+(COUNTIF('Round 2 - HILLS'!N62,"&gt;"&amp;$N$3+2.1))+(COUNTIF('Round 2 - HILLS'!O62,"&gt;"&amp;$O$3+2.1))+(COUNTIF('Round 2 - HILLS'!P62,"&gt;"&amp;$P$3+2.1))+(COUNTIF('Round 2 - HILLS'!Q62,"&gt;"&amp;$Q$3+2.1))+(COUNTIF('Round 2 - HILLS'!R62,"&gt;"&amp;$R$3+2.1))+(COUNTIF('Round 2 - HILLS'!S62,"&gt;"&amp;$S$3+2.1))+(COUNTIF('Round 2 - HILLS'!T62,"&gt;"&amp;$T$3+2.1))</f>
        <v>0</v>
      </c>
      <c r="Q135" s="94"/>
      <c r="R135" s="94"/>
      <c r="S135" s="94"/>
      <c r="T135" s="94"/>
      <c r="U135" s="94"/>
      <c r="V135" s="94"/>
      <c r="X135" s="99">
        <f t="shared" ref="X135:X138" si="113">SUM(C135,J135,Q135)</f>
        <v>0</v>
      </c>
      <c r="Y135" s="100">
        <f t="shared" si="112"/>
        <v>0</v>
      </c>
      <c r="Z135" s="100">
        <f t="shared" si="112"/>
        <v>0</v>
      </c>
      <c r="AA135" s="100">
        <f t="shared" si="112"/>
        <v>0</v>
      </c>
      <c r="AB135" s="100">
        <f t="shared" si="112"/>
        <v>0</v>
      </c>
      <c r="AC135" s="100">
        <f t="shared" si="112"/>
        <v>0</v>
      </c>
    </row>
    <row r="136" spans="1:29" x14ac:dyDescent="0.2">
      <c r="A136" s="35" t="str">
        <f>'Players by Team'!M36</f>
        <v>Esther Santos</v>
      </c>
      <c r="B136" s="95"/>
      <c r="C136" s="99">
        <f>SUM(COUNTIF('Round 1 - RIVER'!B63,"&lt;"&amp;$B$2-1.9))+(COUNTIF('Round 1 - RIVER'!C63,"&lt;"&amp;$C$2-1.9))+(COUNTIF('Round 1 - RIVER'!D63,"&lt;"&amp;$D$2-1.9))+(COUNTIF('Round 1 - RIVER'!E63,"&lt;"&amp;$E$2-1.9))+(COUNTIF('Round 1 - RIVER'!F63,"&lt;"&amp;$F$2-1.9))+(COUNTIF('Round 1 - RIVER'!G63,"&lt;"&amp;$G$2-1.9))+(COUNTIF('Round 1 - RIVER'!H63,"&lt;"&amp;$H$2-1.9))+(COUNTIF('Round 1 - RIVER'!I63,"&lt;"&amp;$I$2-1.9))+(COUNTIF('Round 1 - RIVER'!J63,"&lt;"&amp;$J$2-1.9))+(COUNTIF('Round 1 - RIVER'!L63,"&lt;"&amp;$L$2-1.9))+(COUNTIF('Round 1 - RIVER'!M63,"&lt;"&amp;$M$2-1.9))+(COUNTIF('Round 1 - RIVER'!N63,"&lt;"&amp;$N$2-1.9))+(COUNTIF('Round 1 - RIVER'!O63,"&lt;"&amp;$O$2-1.9))+(COUNTIF('Round 1 - RIVER'!P63,"&lt;"&amp;$P$2-1.9))+(COUNTIF('Round 1 - RIVER'!Q63,"&lt;"&amp;$Q$2-1.9))+(COUNTIF('Round 1 - RIVER'!R63,"&lt;"&amp;$R$2-1.9))+(COUNTIF('Round 1 - RIVER'!S63,"&lt;"&amp;$S$2-1.9))+(COUNTIF('Round 1 - RIVER'!T63,"&lt;"&amp;$T$2-1.9))</f>
        <v>0</v>
      </c>
      <c r="D136" s="100">
        <f>SUM(COUNTIF('Round 1 - RIVER'!B63,"="&amp;$B$2-1))+(COUNTIF('Round 1 - RIVER'!C63,"="&amp;$C$2-1))+(COUNTIF('Round 1 - RIVER'!D63,"="&amp;$D$2-1))+(COUNTIF('Round 1 - RIVER'!E63,"="&amp;$E$2-1))+(COUNTIF('Round 1 - RIVER'!F63,"="&amp;$F$2-1))+(COUNTIF('Round 1 - RIVER'!G63,"="&amp;$G$2-1))+(COUNTIF('Round 1 - RIVER'!H63,"="&amp;$H$2-1))+(COUNTIF('Round 1 - RIVER'!I63,"="&amp;$I$2-1))+(COUNTIF('Round 1 - RIVER'!J63,"="&amp;$J$2-1))+(COUNTIF('Round 1 - RIVER'!L63,"="&amp;$L$2-1))+(COUNTIF('Round 1 - RIVER'!M63,"="&amp;$M$2-1))+(COUNTIF('Round 1 - RIVER'!N63,"="&amp;$N$2-1))+(COUNTIF('Round 1 - RIVER'!O63,"="&amp;$O$2-1))+(COUNTIF('Round 1 - RIVER'!P63,"="&amp;$P$2-1))+(COUNTIF('Round 1 - RIVER'!Q63,"="&amp;$Q$2-1))+(COUNTIF('Round 1 - RIVER'!R63,"="&amp;$R$2-1))+(COUNTIF('Round 1 - RIVER'!S63,"="&amp;$S$2-1))+(COUNTIF('Round 1 - RIVER'!T63,"="&amp;$T$2-1))</f>
        <v>0</v>
      </c>
      <c r="E136" s="100">
        <f>SUM(COUNTIF('Round 1 - RIVER'!B63,"="&amp;$B$3))+(COUNTIF('Round 1 - RIVER'!C63,"="&amp;$C$3))+(COUNTIF('Round 1 - RIVER'!D63,"="&amp;$D$3))+(COUNTIF('Round 1 - RIVER'!E63,"="&amp;$E$3))+(COUNTIF('Round 1 - RIVER'!F63,"="&amp;$F$3))+(COUNTIF('Round 1 - RIVER'!G63,"="&amp;$G$3))+(COUNTIF('Round 1 - RIVER'!H63,"="&amp;$H$3))+(COUNTIF('Round 1 - RIVER'!I63,"="&amp;$I$3))+(COUNTIF('Round 1 - RIVER'!J63,"="&amp;$J$3))+(COUNTIF('Round 1 - RIVER'!L63,"="&amp;$L$3))+(COUNTIF('Round 1 - RIVER'!M63,"="&amp;$M$3))+(COUNTIF('Round 1 - RIVER'!N63,"="&amp;$N$3))+(COUNTIF('Round 1 - RIVER'!O63,"="&amp;$O$3))+(COUNTIF('Round 1 - RIVER'!P63,"="&amp;$P$3))+(COUNTIF('Round 1 - RIVER'!Q63,"="&amp;$Q$3))+(COUNTIF('Round 1 - RIVER'!R63,"="&amp;$R$3))+(COUNTIF('Round 1 - RIVER'!S63,"="&amp;$S$3))+(COUNTIF('Round 1 - RIVER'!T63,"="&amp;$T$3))</f>
        <v>0</v>
      </c>
      <c r="F136" s="100">
        <f>SUM(COUNTIF('Round 1 - RIVER'!B63,"="&amp;$B$2+1))+(COUNTIF('Round 1 - RIVER'!C63,"="&amp;$C$2+1))+(COUNTIF('Round 1 - RIVER'!D63,"="&amp;$D$2+1))+(COUNTIF('Round 1 - RIVER'!E63,"="&amp;$E$2+1))+(COUNTIF('Round 1 - RIVER'!F63,"="&amp;$F$2+1))+(COUNTIF('Round 1 - RIVER'!G63,"="&amp;$G$2+1))+(COUNTIF('Round 1 - RIVER'!H63,"="&amp;$H$2+1))+(COUNTIF('Round 1 - RIVER'!I63,"="&amp;$I$2+1))+(COUNTIF('Round 1 - RIVER'!J63,"="&amp;$J$2+1))+(COUNTIF('Round 1 - RIVER'!L63,"="&amp;$L$2+1))+(COUNTIF('Round 1 - RIVER'!M63,"="&amp;$M$2+1))+(COUNTIF('Round 1 - RIVER'!N63,"="&amp;$N$2+1))+(COUNTIF('Round 1 - RIVER'!O63,"="&amp;$O$2+1))+(COUNTIF('Round 1 - RIVER'!P63,"="&amp;$P$2+1))+(COUNTIF('Round 1 - RIVER'!Q63,"="&amp;$Q$2+1))+(COUNTIF('Round 1 - RIVER'!R63,"="&amp;$R$2+1))+(COUNTIF('Round 1 - RIVER'!S63,"="&amp;$S$2+1))+(COUNTIF('Round 1 - RIVER'!T63,"="&amp;$T$2+1))</f>
        <v>0</v>
      </c>
      <c r="G136" s="100">
        <f>SUM(COUNTIF('Round 1 - RIVER'!B63,"="&amp;$B$2+2))+(COUNTIF('Round 1 - RIVER'!C63,"="&amp;$C$2+2))+(COUNTIF('Round 1 - RIVER'!D63,"="&amp;$D$2+2))+(COUNTIF('Round 1 - RIVER'!E63,"="&amp;$E$2+2))+(COUNTIF('Round 1 - RIVER'!F63,"="&amp;$F$2+2))+(COUNTIF('Round 1 - RIVER'!G63,"="&amp;$G$2+2))+(COUNTIF('Round 1 - RIVER'!H63,"="&amp;$H$2+2))+(COUNTIF('Round 1 - RIVER'!I63,"="&amp;$I$2+2))+(COUNTIF('Round 1 - RIVER'!J63,"="&amp;$J$2+2))+(COUNTIF('Round 1 - RIVER'!L63,"="&amp;$L$2+2))+(COUNTIF('Round 1 - RIVER'!M63,"="&amp;$M$2+2))+(COUNTIF('Round 1 - RIVER'!N63,"="&amp;$N$2+2))+(COUNTIF('Round 1 - RIVER'!O63,"="&amp;$O$2+2))+(COUNTIF('Round 1 - RIVER'!P63,"="&amp;$P$2+2))+(COUNTIF('Round 1 - RIVER'!Q63,"="&amp;$Q$2+2))+(COUNTIF('Round 1 - RIVER'!R63,"="&amp;$R$2+2))+(COUNTIF('Round 1 - RIVER'!S63,"="&amp;$S$2+2))+(COUNTIF('Round 1 - RIVER'!T63,"="&amp;$T$2+2))</f>
        <v>0</v>
      </c>
      <c r="H136" s="100">
        <f>SUM(COUNTIF('Round 1 - RIVER'!B63,"&gt;"&amp;$B$2+2.1))+(COUNTIF('Round 1 - RIVER'!C63,"&gt;"&amp;$C$2+2.1))+(COUNTIF('Round 1 - RIVER'!D63,"&gt;"&amp;$D$2+2.1))+(COUNTIF('Round 1 - RIVER'!E63,"&gt;"&amp;$E$2+2.1))+(COUNTIF('Round 1 - RIVER'!F63,"&gt;"&amp;$F$2+2.1))+(COUNTIF('Round 1 - RIVER'!G63,"&gt;"&amp;$G$2+2.1))+(COUNTIF('Round 1 - RIVER'!H63,"&gt;"&amp;$H$2+2.1))+(COUNTIF('Round 1 - RIVER'!I63,"&gt;"&amp;$I$2+2.1))+(COUNTIF('Round 1 - RIVER'!J63,"&gt;"&amp;$J$2+2.1))+(COUNTIF('Round 1 - RIVER'!L63,"&gt;"&amp;$L$2+2.1))+(COUNTIF('Round 1 - RIVER'!M63,"&gt;"&amp;$M$2+2.1))+(COUNTIF('Round 1 - RIVER'!N63,"&gt;"&amp;$N$2+2.1))+(COUNTIF('Round 1 - RIVER'!O63,"&gt;"&amp;$O$2+2.1))+(COUNTIF('Round 1 - RIVER'!P63,"&gt;"&amp;$P$2+2.1))+(COUNTIF('Round 1 - RIVER'!Q63,"&gt;"&amp;$Q$2+2.1))+(COUNTIF('Round 1 - RIVER'!R63,"&gt;"&amp;$R$2+2.1))+(COUNTIF('Round 1 - RIVER'!S63,"&gt;"&amp;$S$2+2.1))+(COUNTIF('Round 1 - RIVER'!T63,"&gt;"&amp;$T$2+2.1))</f>
        <v>0</v>
      </c>
      <c r="I136" s="77"/>
      <c r="J136" s="99">
        <f>SUM(COUNTIF('Round 2 - HILLS'!B63,"&lt;"&amp;$B$3-1.9))+(COUNTIF('Round 2 - HILLS'!C63,"&lt;"&amp;$C$3-1.9))+(COUNTIF('Round 2 - HILLS'!D63,"&lt;"&amp;$D$3-1.9))+(COUNTIF('Round 2 - HILLS'!E63,"&lt;"&amp;$E$3-1.9))+(COUNTIF('Round 2 - HILLS'!F63,"&lt;"&amp;$F$3-1.9))+(COUNTIF('Round 2 - HILLS'!G63,"&lt;"&amp;$G$3-1.9))+(COUNTIF('Round 2 - HILLS'!H63,"&lt;"&amp;$H$3-1.9))+(COUNTIF('Round 2 - HILLS'!I63,"&lt;"&amp;$I$3-1.9))+(COUNTIF('Round 2 - HILLS'!J63,"&lt;"&amp;$J$3-1.9))+(COUNTIF('Round 2 - HILLS'!L63,"&lt;"&amp;$L$3-1.9))+(COUNTIF('Round 2 - HILLS'!M63,"&lt;"&amp;$M$3-1.9))+(COUNTIF('Round 2 - HILLS'!N63,"&lt;"&amp;$N$3-1.9))+(COUNTIF('Round 2 - HILLS'!O63,"&lt;"&amp;$O$3-1.9))+(COUNTIF('Round 2 - HILLS'!P63,"&lt;"&amp;$P$3-1.9))+(COUNTIF('Round 2 - HILLS'!Q63,"&lt;"&amp;$Q$3-1.9))+(COUNTIF('Round 2 - HILLS'!R63,"&lt;"&amp;$R$3-1.9))+(COUNTIF('Round 2 - HILLS'!S63,"&lt;"&amp;$S$3-1.9))+(COUNTIF('Round 2 - HILLS'!T63,"&lt;"&amp;$T$3-1.9))</f>
        <v>0</v>
      </c>
      <c r="K136" s="100">
        <f>SUM(COUNTIF('Round 2 - HILLS'!B63,"="&amp;$B$3-1))+(COUNTIF('Round 2 - HILLS'!C63,"="&amp;$C$3-1))+(COUNTIF('Round 2 - HILLS'!D63,"="&amp;$D$3-1))+(COUNTIF('Round 2 - HILLS'!E63,"="&amp;$E$3-1))+(COUNTIF('Round 2 - HILLS'!F63,"="&amp;$F$3-1))+(COUNTIF('Round 2 - HILLS'!G63,"="&amp;$G$3-1))+(COUNTIF('Round 2 - HILLS'!H63,"="&amp;$H$3-1))+(COUNTIF('Round 2 - HILLS'!I63,"="&amp;$I$3-1))+(COUNTIF('Round 2 - HILLS'!J63,"="&amp;$J$3-1))+(COUNTIF('Round 2 - HILLS'!L63,"="&amp;$L$3-1))+(COUNTIF('Round 2 - HILLS'!M63,"="&amp;$M$3-1))+(COUNTIF('Round 2 - HILLS'!N63,"="&amp;$N$3-1))+(COUNTIF('Round 2 - HILLS'!O63,"="&amp;$O$3-1))+(COUNTIF('Round 2 - HILLS'!P63,"="&amp;$P$3-1))+(COUNTIF('Round 2 - HILLS'!Q63,"="&amp;$Q$3-1))+(COUNTIF('Round 2 - HILLS'!R63,"="&amp;$R$3-1))+(COUNTIF('Round 2 - HILLS'!S63,"="&amp;$S$3-1))+(COUNTIF('Round 2 - HILLS'!T63,"="&amp;$T$3-1))</f>
        <v>0</v>
      </c>
      <c r="L136" s="100">
        <f>SUM(COUNTIF('Round 2 - HILLS'!B63,"="&amp;$B$3))+(COUNTIF('Round 2 - HILLS'!C63,"="&amp;$C$3))+(COUNTIF('Round 2 - HILLS'!D63,"="&amp;$D$3))+(COUNTIF('Round 2 - HILLS'!E63,"="&amp;$E$3))+(COUNTIF('Round 2 - HILLS'!F63,"="&amp;$F$3))+(COUNTIF('Round 2 - HILLS'!G63,"="&amp;$G$3))+(COUNTIF('Round 2 - HILLS'!H63,"="&amp;$H$3))+(COUNTIF('Round 2 - HILLS'!I63,"="&amp;$I$3))+(COUNTIF('Round 2 - HILLS'!J63,"="&amp;$J$3))+(COUNTIF('Round 2 - HILLS'!L63,"="&amp;$L$3))+(COUNTIF('Round 2 - HILLS'!M63,"="&amp;$M$3))+(COUNTIF('Round 2 - HILLS'!N63,"="&amp;$N$3))+(COUNTIF('Round 2 - HILLS'!O63,"="&amp;$O$3))+(COUNTIF('Round 2 - HILLS'!P63,"="&amp;$P$3))+(COUNTIF('Round 2 - HILLS'!Q63,"="&amp;$Q$3))+(COUNTIF('Round 2 - HILLS'!R63,"="&amp;$R$3))+(COUNTIF('Round 2 - HILLS'!S63,"="&amp;$S$3))+(COUNTIF('Round 2 - HILLS'!T63,"="&amp;$T$3))</f>
        <v>0</v>
      </c>
      <c r="M136" s="100">
        <f>SUM(COUNTIF('Round 2 - HILLS'!B63,"="&amp;$B$3+1))+(COUNTIF('Round 2 - HILLS'!C63,"="&amp;$C$3+1))+(COUNTIF('Round 2 - HILLS'!D63,"="&amp;$D$3+1))+(COUNTIF('Round 2 - HILLS'!E63,"="&amp;$E$3+1))+(COUNTIF('Round 2 - HILLS'!F63,"="&amp;$F$3+1))+(COUNTIF('Round 2 - HILLS'!G63,"="&amp;$G$3+1))+(COUNTIF('Round 2 - HILLS'!H63,"="&amp;$H$3+1))+(COUNTIF('Round 2 - HILLS'!I63,"="&amp;$I$3+1))+(COUNTIF('Round 2 - HILLS'!J63,"="&amp;$J$3+1))+(COUNTIF('Round 2 - HILLS'!L63,"="&amp;$L$3+1))+(COUNTIF('Round 2 - HILLS'!M63,"="&amp;$M$3+1))+(COUNTIF('Round 2 - HILLS'!N63,"="&amp;$N$3+1))+(COUNTIF('Round 2 - HILLS'!O63,"="&amp;$O$3+1))+(COUNTIF('Round 2 - HILLS'!P63,"="&amp;$P$3+1))+(COUNTIF('Round 2 - HILLS'!Q63,"="&amp;$Q$3+1))+(COUNTIF('Round 2 - HILLS'!R63,"="&amp;$R$3+1))+(COUNTIF('Round 2 - HILLS'!S63,"="&amp;$S$3+1))+(COUNTIF('Round 2 - HILLS'!T63,"="&amp;$T$3+1))</f>
        <v>0</v>
      </c>
      <c r="N136" s="100">
        <f>SUM(COUNTIF('Round 2 - HILLS'!B63,"="&amp;$B$3+2))+(COUNTIF('Round 2 - HILLS'!C63,"="&amp;$C$3+2))+(COUNTIF('Round 2 - HILLS'!D63,"="&amp;$D$3+2))+(COUNTIF('Round 2 - HILLS'!E63,"="&amp;$E$3+2))+(COUNTIF('Round 2 - HILLS'!F63,"="&amp;$F$3+2))+(COUNTIF('Round 2 - HILLS'!G63,"="&amp;$G$3+2))+(COUNTIF('Round 2 - HILLS'!H63,"="&amp;$H$3+2))+(COUNTIF('Round 2 - HILLS'!I63,"="&amp;$I$3+2))+(COUNTIF('Round 2 - HILLS'!J63,"="&amp;$J$3+2))+(COUNTIF('Round 2 - HILLS'!L63,"="&amp;$L$3+2))+(COUNTIF('Round 2 - HILLS'!M63,"="&amp;$M$3+2))+(COUNTIF('Round 2 - HILLS'!N63,"="&amp;$N$3+2))+(COUNTIF('Round 2 - HILLS'!O63,"="&amp;$O$3+2))+(COUNTIF('Round 2 - HILLS'!P63,"="&amp;$P$3+2))+(COUNTIF('Round 2 - HILLS'!Q63,"="&amp;$Q$3+2))+(COUNTIF('Round 2 - HILLS'!R63,"="&amp;$R$3+2))+(COUNTIF('Round 2 - HILLS'!S63,"="&amp;$S$3+2))+(COUNTIF('Round 2 - HILLS'!T63,"="&amp;$T$3+2))</f>
        <v>0</v>
      </c>
      <c r="O136" s="100">
        <f>SUM(COUNTIF('Round 2 - HILLS'!B63,"&gt;"&amp;$B$3+2.1))+(COUNTIF('Round 2 - HILLS'!C63,"&gt;"&amp;$C$3+2.1))+(COUNTIF('Round 2 - HILLS'!D63,"&gt;"&amp;$D$3+2.1))+(COUNTIF('Round 2 - HILLS'!E63,"&gt;"&amp;$E$3+2.1))+(COUNTIF('Round 2 - HILLS'!F63,"&gt;"&amp;$F$3+2.1))+(COUNTIF('Round 2 - HILLS'!G63,"&gt;"&amp;$G$3+2.1))+(COUNTIF('Round 2 - HILLS'!H63,"&gt;"&amp;$H$3+2.1))+(COUNTIF('Round 2 - HILLS'!I63,"&gt;"&amp;$I$3+2.1))+(COUNTIF('Round 2 - HILLS'!J63,"&gt;"&amp;$J$3+2.1))+(COUNTIF('Round 2 - HILLS'!L63,"&gt;"&amp;$L$3+2.1))+(COUNTIF('Round 2 - HILLS'!M63,"&gt;"&amp;$M$3+2.1))+(COUNTIF('Round 2 - HILLS'!N63,"&gt;"&amp;$N$3+2.1))+(COUNTIF('Round 2 - HILLS'!O63,"&gt;"&amp;$O$3+2.1))+(COUNTIF('Round 2 - HILLS'!P63,"&gt;"&amp;$P$3+2.1))+(COUNTIF('Round 2 - HILLS'!Q63,"&gt;"&amp;$Q$3+2.1))+(COUNTIF('Round 2 - HILLS'!R63,"&gt;"&amp;$R$3+2.1))+(COUNTIF('Round 2 - HILLS'!S63,"&gt;"&amp;$S$3+2.1))+(COUNTIF('Round 2 - HILLS'!T63,"&gt;"&amp;$T$3+2.1))</f>
        <v>0</v>
      </c>
      <c r="Q136" s="92"/>
      <c r="R136" s="93"/>
      <c r="S136" s="93"/>
      <c r="T136" s="93"/>
      <c r="U136" s="93"/>
      <c r="V136" s="93"/>
      <c r="X136" s="92">
        <f t="shared" si="113"/>
        <v>0</v>
      </c>
      <c r="Y136" s="93">
        <f t="shared" si="112"/>
        <v>0</v>
      </c>
      <c r="Z136" s="93">
        <f t="shared" si="112"/>
        <v>0</v>
      </c>
      <c r="AA136" s="93">
        <f t="shared" si="112"/>
        <v>0</v>
      </c>
      <c r="AB136" s="93">
        <f t="shared" si="112"/>
        <v>0</v>
      </c>
      <c r="AC136" s="93">
        <f t="shared" si="112"/>
        <v>0</v>
      </c>
    </row>
    <row r="137" spans="1:29" x14ac:dyDescent="0.2">
      <c r="A137" s="35" t="str">
        <f>'Players by Team'!M37</f>
        <v>Emma Anderson</v>
      </c>
      <c r="B137" s="95"/>
      <c r="C137" s="105">
        <f>SUM(COUNTIF('Round 1 - RIVER'!B64,"&lt;"&amp;$B$2-1.9))+(COUNTIF('Round 1 - RIVER'!C64,"&lt;"&amp;$C$2-1.9))+(COUNTIF('Round 1 - RIVER'!D64,"&lt;"&amp;$D$2-1.9))+(COUNTIF('Round 1 - RIVER'!E64,"&lt;"&amp;$E$2-1.9))+(COUNTIF('Round 1 - RIVER'!F64,"&lt;"&amp;$F$2-1.9))+(COUNTIF('Round 1 - RIVER'!G64,"&lt;"&amp;$G$2-1.9))+(COUNTIF('Round 1 - RIVER'!H64,"&lt;"&amp;$H$2-1.9))+(COUNTIF('Round 1 - RIVER'!I64,"&lt;"&amp;$I$2-1.9))+(COUNTIF('Round 1 - RIVER'!J64,"&lt;"&amp;$J$2-1.9))+(COUNTIF('Round 1 - RIVER'!L64,"&lt;"&amp;$L$2-1.9))+(COUNTIF('Round 1 - RIVER'!M64,"&lt;"&amp;$M$2-1.9))+(COUNTIF('Round 1 - RIVER'!N64,"&lt;"&amp;$N$2-1.9))+(COUNTIF('Round 1 - RIVER'!O64,"&lt;"&amp;$O$2-1.9))+(COUNTIF('Round 1 - RIVER'!P64,"&lt;"&amp;$P$2-1.9))+(COUNTIF('Round 1 - RIVER'!Q64,"&lt;"&amp;$Q$2-1.9))+(COUNTIF('Round 1 - RIVER'!R64,"&lt;"&amp;$R$2-1.9))+(COUNTIF('Round 1 - RIVER'!S64,"&lt;"&amp;$S$2-1.9))+(COUNTIF('Round 1 - RIVER'!T64,"&lt;"&amp;$T$2-1.9))</f>
        <v>0</v>
      </c>
      <c r="D137" s="106">
        <f>SUM(COUNTIF('Round 1 - RIVER'!B64,"="&amp;$B$2-1))+(COUNTIF('Round 1 - RIVER'!C64,"="&amp;$C$2-1))+(COUNTIF('Round 1 - RIVER'!D64,"="&amp;$D$2-1))+(COUNTIF('Round 1 - RIVER'!E64,"="&amp;$E$2-1))+(COUNTIF('Round 1 - RIVER'!F64,"="&amp;$F$2-1))+(COUNTIF('Round 1 - RIVER'!G64,"="&amp;$G$2-1))+(COUNTIF('Round 1 - RIVER'!H64,"="&amp;$H$2-1))+(COUNTIF('Round 1 - RIVER'!I64,"="&amp;$I$2-1))+(COUNTIF('Round 1 - RIVER'!J64,"="&amp;$J$2-1))+(COUNTIF('Round 1 - RIVER'!L64,"="&amp;$L$2-1))+(COUNTIF('Round 1 - RIVER'!M64,"="&amp;$M$2-1))+(COUNTIF('Round 1 - RIVER'!N64,"="&amp;$N$2-1))+(COUNTIF('Round 1 - RIVER'!O64,"="&amp;$O$2-1))+(COUNTIF('Round 1 - RIVER'!P64,"="&amp;$P$2-1))+(COUNTIF('Round 1 - RIVER'!Q64,"="&amp;$Q$2-1))+(COUNTIF('Round 1 - RIVER'!R64,"="&amp;$R$2-1))+(COUNTIF('Round 1 - RIVER'!S64,"="&amp;$S$2-1))+(COUNTIF('Round 1 - RIVER'!T64,"="&amp;$T$2-1))</f>
        <v>0</v>
      </c>
      <c r="E137" s="106">
        <f>SUM(COUNTIF('Round 1 - RIVER'!B64,"="&amp;$B$3))+(COUNTIF('Round 1 - RIVER'!C64,"="&amp;$C$3))+(COUNTIF('Round 1 - RIVER'!D64,"="&amp;$D$3))+(COUNTIF('Round 1 - RIVER'!E64,"="&amp;$E$3))+(COUNTIF('Round 1 - RIVER'!F64,"="&amp;$F$3))+(COUNTIF('Round 1 - RIVER'!G64,"="&amp;$G$3))+(COUNTIF('Round 1 - RIVER'!H64,"="&amp;$H$3))+(COUNTIF('Round 1 - RIVER'!I64,"="&amp;$I$3))+(COUNTIF('Round 1 - RIVER'!J64,"="&amp;$J$3))+(COUNTIF('Round 1 - RIVER'!L64,"="&amp;$L$3))+(COUNTIF('Round 1 - RIVER'!M64,"="&amp;$M$3))+(COUNTIF('Round 1 - RIVER'!N64,"="&amp;$N$3))+(COUNTIF('Round 1 - RIVER'!O64,"="&amp;$O$3))+(COUNTIF('Round 1 - RIVER'!P64,"="&amp;$P$3))+(COUNTIF('Round 1 - RIVER'!Q64,"="&amp;$Q$3))+(COUNTIF('Round 1 - RIVER'!R64,"="&amp;$R$3))+(COUNTIF('Round 1 - RIVER'!S64,"="&amp;$S$3))+(COUNTIF('Round 1 - RIVER'!T64,"="&amp;$T$3))</f>
        <v>0</v>
      </c>
      <c r="F137" s="106">
        <f>SUM(COUNTIF('Round 1 - RIVER'!B64,"="&amp;$B$2+1))+(COUNTIF('Round 1 - RIVER'!C64,"="&amp;$C$2+1))+(COUNTIF('Round 1 - RIVER'!D64,"="&amp;$D$2+1))+(COUNTIF('Round 1 - RIVER'!E64,"="&amp;$E$2+1))+(COUNTIF('Round 1 - RIVER'!F64,"="&amp;$F$2+1))+(COUNTIF('Round 1 - RIVER'!G64,"="&amp;$G$2+1))+(COUNTIF('Round 1 - RIVER'!H64,"="&amp;$H$2+1))+(COUNTIF('Round 1 - RIVER'!I64,"="&amp;$I$2+1))+(COUNTIF('Round 1 - RIVER'!J64,"="&amp;$J$2+1))+(COUNTIF('Round 1 - RIVER'!L64,"="&amp;$L$2+1))+(COUNTIF('Round 1 - RIVER'!M64,"="&amp;$M$2+1))+(COUNTIF('Round 1 - RIVER'!N64,"="&amp;$N$2+1))+(COUNTIF('Round 1 - RIVER'!O64,"="&amp;$O$2+1))+(COUNTIF('Round 1 - RIVER'!P64,"="&amp;$P$2+1))+(COUNTIF('Round 1 - RIVER'!Q64,"="&amp;$Q$2+1))+(COUNTIF('Round 1 - RIVER'!R64,"="&amp;$R$2+1))+(COUNTIF('Round 1 - RIVER'!S64,"="&amp;$S$2+1))+(COUNTIF('Round 1 - RIVER'!T64,"="&amp;$T$2+1))</f>
        <v>0</v>
      </c>
      <c r="G137" s="106">
        <f>SUM(COUNTIF('Round 1 - RIVER'!B64,"="&amp;$B$2+2))+(COUNTIF('Round 1 - RIVER'!C64,"="&amp;$C$2+2))+(COUNTIF('Round 1 - RIVER'!D64,"="&amp;$D$2+2))+(COUNTIF('Round 1 - RIVER'!E64,"="&amp;$E$2+2))+(COUNTIF('Round 1 - RIVER'!F64,"="&amp;$F$2+2))+(COUNTIF('Round 1 - RIVER'!G64,"="&amp;$G$2+2))+(COUNTIF('Round 1 - RIVER'!H64,"="&amp;$H$2+2))+(COUNTIF('Round 1 - RIVER'!I64,"="&amp;$I$2+2))+(COUNTIF('Round 1 - RIVER'!J64,"="&amp;$J$2+2))+(COUNTIF('Round 1 - RIVER'!L64,"="&amp;$L$2+2))+(COUNTIF('Round 1 - RIVER'!M64,"="&amp;$M$2+2))+(COUNTIF('Round 1 - RIVER'!N64,"="&amp;$N$2+2))+(COUNTIF('Round 1 - RIVER'!O64,"="&amp;$O$2+2))+(COUNTIF('Round 1 - RIVER'!P64,"="&amp;$P$2+2))+(COUNTIF('Round 1 - RIVER'!Q64,"="&amp;$Q$2+2))+(COUNTIF('Round 1 - RIVER'!R64,"="&amp;$R$2+2))+(COUNTIF('Round 1 - RIVER'!S64,"="&amp;$S$2+2))+(COUNTIF('Round 1 - RIVER'!T64,"="&amp;$T$2+2))</f>
        <v>0</v>
      </c>
      <c r="H137" s="106">
        <f>SUM(COUNTIF('Round 1 - RIVER'!B64,"&gt;"&amp;$B$2+2.1))+(COUNTIF('Round 1 - RIVER'!C64,"&gt;"&amp;$C$2+2.1))+(COUNTIF('Round 1 - RIVER'!D64,"&gt;"&amp;$D$2+2.1))+(COUNTIF('Round 1 - RIVER'!E64,"&gt;"&amp;$E$2+2.1))+(COUNTIF('Round 1 - RIVER'!F64,"&gt;"&amp;$F$2+2.1))+(COUNTIF('Round 1 - RIVER'!G64,"&gt;"&amp;$G$2+2.1))+(COUNTIF('Round 1 - RIVER'!H64,"&gt;"&amp;$H$2+2.1))+(COUNTIF('Round 1 - RIVER'!I64,"&gt;"&amp;$I$2+2.1))+(COUNTIF('Round 1 - RIVER'!J64,"&gt;"&amp;$J$2+2.1))+(COUNTIF('Round 1 - RIVER'!L64,"&gt;"&amp;$L$2+2.1))+(COUNTIF('Round 1 - RIVER'!M64,"&gt;"&amp;$M$2+2.1))+(COUNTIF('Round 1 - RIVER'!N64,"&gt;"&amp;$N$2+2.1))+(COUNTIF('Round 1 - RIVER'!O64,"&gt;"&amp;$O$2+2.1))+(COUNTIF('Round 1 - RIVER'!P64,"&gt;"&amp;$P$2+2.1))+(COUNTIF('Round 1 - RIVER'!Q64,"&gt;"&amp;$Q$2+2.1))+(COUNTIF('Round 1 - RIVER'!R64,"&gt;"&amp;$R$2+2.1))+(COUNTIF('Round 1 - RIVER'!S64,"&gt;"&amp;$S$2+2.1))+(COUNTIF('Round 1 - RIVER'!T64,"&gt;"&amp;$T$2+2.1))</f>
        <v>0</v>
      </c>
      <c r="I137" s="77"/>
      <c r="J137" s="105">
        <f>SUM(COUNTIF('Round 2 - HILLS'!B64,"&lt;"&amp;$B$3-1.9))+(COUNTIF('Round 2 - HILLS'!C64,"&lt;"&amp;$C$3-1.9))+(COUNTIF('Round 2 - HILLS'!D64,"&lt;"&amp;$D$3-1.9))+(COUNTIF('Round 2 - HILLS'!E64,"&lt;"&amp;$E$3-1.9))+(COUNTIF('Round 2 - HILLS'!F64,"&lt;"&amp;$F$3-1.9))+(COUNTIF('Round 2 - HILLS'!G64,"&lt;"&amp;$G$3-1.9))+(COUNTIF('Round 2 - HILLS'!H64,"&lt;"&amp;$H$3-1.9))+(COUNTIF('Round 2 - HILLS'!I64,"&lt;"&amp;$I$3-1.9))+(COUNTIF('Round 2 - HILLS'!J64,"&lt;"&amp;$J$3-1.9))+(COUNTIF('Round 2 - HILLS'!L64,"&lt;"&amp;$L$3-1.9))+(COUNTIF('Round 2 - HILLS'!M64,"&lt;"&amp;$M$3-1.9))+(COUNTIF('Round 2 - HILLS'!N64,"&lt;"&amp;$N$3-1.9))+(COUNTIF('Round 2 - HILLS'!O64,"&lt;"&amp;$O$3-1.9))+(COUNTIF('Round 2 - HILLS'!P64,"&lt;"&amp;$P$3-1.9))+(COUNTIF('Round 2 - HILLS'!Q64,"&lt;"&amp;$Q$3-1.9))+(COUNTIF('Round 2 - HILLS'!R64,"&lt;"&amp;$R$3-1.9))+(COUNTIF('Round 2 - HILLS'!S64,"&lt;"&amp;$S$3-1.9))+(COUNTIF('Round 2 - HILLS'!T64,"&lt;"&amp;$T$3-1.9))</f>
        <v>0</v>
      </c>
      <c r="K137" s="106">
        <f>SUM(COUNTIF('Round 2 - HILLS'!B64,"="&amp;$B$3-1))+(COUNTIF('Round 2 - HILLS'!C64,"="&amp;$C$3-1))+(COUNTIF('Round 2 - HILLS'!D64,"="&amp;$D$3-1))+(COUNTIF('Round 2 - HILLS'!E64,"="&amp;$E$3-1))+(COUNTIF('Round 2 - HILLS'!F64,"="&amp;$F$3-1))+(COUNTIF('Round 2 - HILLS'!G64,"="&amp;$G$3-1))+(COUNTIF('Round 2 - HILLS'!H64,"="&amp;$H$3-1))+(COUNTIF('Round 2 - HILLS'!I64,"="&amp;$I$3-1))+(COUNTIF('Round 2 - HILLS'!J64,"="&amp;$J$3-1))+(COUNTIF('Round 2 - HILLS'!L64,"="&amp;$L$3-1))+(COUNTIF('Round 2 - HILLS'!M64,"="&amp;$M$3-1))+(COUNTIF('Round 2 - HILLS'!N64,"="&amp;$N$3-1))+(COUNTIF('Round 2 - HILLS'!O64,"="&amp;$O$3-1))+(COUNTIF('Round 2 - HILLS'!P64,"="&amp;$P$3-1))+(COUNTIF('Round 2 - HILLS'!Q64,"="&amp;$Q$3-1))+(COUNTIF('Round 2 - HILLS'!R64,"="&amp;$R$3-1))+(COUNTIF('Round 2 - HILLS'!S64,"="&amp;$S$3-1))+(COUNTIF('Round 2 - HILLS'!T64,"="&amp;$T$3-1))</f>
        <v>0</v>
      </c>
      <c r="L137" s="106">
        <f>SUM(COUNTIF('Round 2 - HILLS'!B64,"="&amp;$B$3))+(COUNTIF('Round 2 - HILLS'!C64,"="&amp;$C$3))+(COUNTIF('Round 2 - HILLS'!D64,"="&amp;$D$3))+(COUNTIF('Round 2 - HILLS'!E64,"="&amp;$E$3))+(COUNTIF('Round 2 - HILLS'!F64,"="&amp;$F$3))+(COUNTIF('Round 2 - HILLS'!G64,"="&amp;$G$3))+(COUNTIF('Round 2 - HILLS'!H64,"="&amp;$H$3))+(COUNTIF('Round 2 - HILLS'!I64,"="&amp;$I$3))+(COUNTIF('Round 2 - HILLS'!J64,"="&amp;$J$3))+(COUNTIF('Round 2 - HILLS'!L64,"="&amp;$L$3))+(COUNTIF('Round 2 - HILLS'!M64,"="&amp;$M$3))+(COUNTIF('Round 2 - HILLS'!N64,"="&amp;$N$3))+(COUNTIF('Round 2 - HILLS'!O64,"="&amp;$O$3))+(COUNTIF('Round 2 - HILLS'!P64,"="&amp;$P$3))+(COUNTIF('Round 2 - HILLS'!Q64,"="&amp;$Q$3))+(COUNTIF('Round 2 - HILLS'!R64,"="&amp;$R$3))+(COUNTIF('Round 2 - HILLS'!S64,"="&amp;$S$3))+(COUNTIF('Round 2 - HILLS'!T64,"="&amp;$T$3))</f>
        <v>0</v>
      </c>
      <c r="M137" s="106">
        <f>SUM(COUNTIF('Round 2 - HILLS'!B64,"="&amp;$B$3+1))+(COUNTIF('Round 2 - HILLS'!C64,"="&amp;$C$3+1))+(COUNTIF('Round 2 - HILLS'!D64,"="&amp;$D$3+1))+(COUNTIF('Round 2 - HILLS'!E64,"="&amp;$E$3+1))+(COUNTIF('Round 2 - HILLS'!F64,"="&amp;$F$3+1))+(COUNTIF('Round 2 - HILLS'!G64,"="&amp;$G$3+1))+(COUNTIF('Round 2 - HILLS'!H64,"="&amp;$H$3+1))+(COUNTIF('Round 2 - HILLS'!I64,"="&amp;$I$3+1))+(COUNTIF('Round 2 - HILLS'!J64,"="&amp;$J$3+1))+(COUNTIF('Round 2 - HILLS'!L64,"="&amp;$L$3+1))+(COUNTIF('Round 2 - HILLS'!M64,"="&amp;$M$3+1))+(COUNTIF('Round 2 - HILLS'!N64,"="&amp;$N$3+1))+(COUNTIF('Round 2 - HILLS'!O64,"="&amp;$O$3+1))+(COUNTIF('Round 2 - HILLS'!P64,"="&amp;$P$3+1))+(COUNTIF('Round 2 - HILLS'!Q64,"="&amp;$Q$3+1))+(COUNTIF('Round 2 - HILLS'!R64,"="&amp;$R$3+1))+(COUNTIF('Round 2 - HILLS'!S64,"="&amp;$S$3+1))+(COUNTIF('Round 2 - HILLS'!T64,"="&amp;$T$3+1))</f>
        <v>0</v>
      </c>
      <c r="N137" s="106">
        <f>SUM(COUNTIF('Round 2 - HILLS'!B64,"="&amp;$B$3+2))+(COUNTIF('Round 2 - HILLS'!C64,"="&amp;$C$3+2))+(COUNTIF('Round 2 - HILLS'!D64,"="&amp;$D$3+2))+(COUNTIF('Round 2 - HILLS'!E64,"="&amp;$E$3+2))+(COUNTIF('Round 2 - HILLS'!F64,"="&amp;$F$3+2))+(COUNTIF('Round 2 - HILLS'!G64,"="&amp;$G$3+2))+(COUNTIF('Round 2 - HILLS'!H64,"="&amp;$H$3+2))+(COUNTIF('Round 2 - HILLS'!I64,"="&amp;$I$3+2))+(COUNTIF('Round 2 - HILLS'!J64,"="&amp;$J$3+2))+(COUNTIF('Round 2 - HILLS'!L64,"="&amp;$L$3+2))+(COUNTIF('Round 2 - HILLS'!M64,"="&amp;$M$3+2))+(COUNTIF('Round 2 - HILLS'!N64,"="&amp;$N$3+2))+(COUNTIF('Round 2 - HILLS'!O64,"="&amp;$O$3+2))+(COUNTIF('Round 2 - HILLS'!P64,"="&amp;$P$3+2))+(COUNTIF('Round 2 - HILLS'!Q64,"="&amp;$Q$3+2))+(COUNTIF('Round 2 - HILLS'!R64,"="&amp;$R$3+2))+(COUNTIF('Round 2 - HILLS'!S64,"="&amp;$S$3+2))+(COUNTIF('Round 2 - HILLS'!T64,"="&amp;$T$3+2))</f>
        <v>0</v>
      </c>
      <c r="O137" s="106">
        <f>SUM(COUNTIF('Round 2 - HILLS'!B64,"&gt;"&amp;$B$3+2.1))+(COUNTIF('Round 2 - HILLS'!C64,"&gt;"&amp;$C$3+2.1))+(COUNTIF('Round 2 - HILLS'!D64,"&gt;"&amp;$D$3+2.1))+(COUNTIF('Round 2 - HILLS'!E64,"&gt;"&amp;$E$3+2.1))+(COUNTIF('Round 2 - HILLS'!F64,"&gt;"&amp;$F$3+2.1))+(COUNTIF('Round 2 - HILLS'!G64,"&gt;"&amp;$G$3+2.1))+(COUNTIF('Round 2 - HILLS'!H64,"&gt;"&amp;$H$3+2.1))+(COUNTIF('Round 2 - HILLS'!I64,"&gt;"&amp;$I$3+2.1))+(COUNTIF('Round 2 - HILLS'!J64,"&gt;"&amp;$J$3+2.1))+(COUNTIF('Round 2 - HILLS'!L64,"&gt;"&amp;$L$3+2.1))+(COUNTIF('Round 2 - HILLS'!M64,"&gt;"&amp;$M$3+2.1))+(COUNTIF('Round 2 - HILLS'!N64,"&gt;"&amp;$N$3+2.1))+(COUNTIF('Round 2 - HILLS'!O64,"&gt;"&amp;$O$3+2.1))+(COUNTIF('Round 2 - HILLS'!P64,"&gt;"&amp;$P$3+2.1))+(COUNTIF('Round 2 - HILLS'!Q64,"&gt;"&amp;$Q$3+2.1))+(COUNTIF('Round 2 - HILLS'!R64,"&gt;"&amp;$R$3+2.1))+(COUNTIF('Round 2 - HILLS'!S64,"&gt;"&amp;$S$3+2.1))+(COUNTIF('Round 2 - HILLS'!T64,"&gt;"&amp;$T$3+2.1))</f>
        <v>0</v>
      </c>
      <c r="Q137" s="94"/>
      <c r="R137" s="94"/>
      <c r="S137" s="94"/>
      <c r="T137" s="94"/>
      <c r="U137" s="94"/>
      <c r="V137" s="94"/>
      <c r="X137" s="99">
        <f t="shared" si="113"/>
        <v>0</v>
      </c>
      <c r="Y137" s="100">
        <f t="shared" si="112"/>
        <v>0</v>
      </c>
      <c r="Z137" s="100">
        <f t="shared" si="112"/>
        <v>0</v>
      </c>
      <c r="AA137" s="100">
        <f t="shared" si="112"/>
        <v>0</v>
      </c>
      <c r="AB137" s="100">
        <f t="shared" si="112"/>
        <v>0</v>
      </c>
      <c r="AC137" s="100">
        <f t="shared" si="112"/>
        <v>0</v>
      </c>
    </row>
    <row r="138" spans="1:29" x14ac:dyDescent="0.2">
      <c r="A138" s="35">
        <f>'Players by Team'!M38</f>
        <v>0</v>
      </c>
      <c r="B138" s="95"/>
      <c r="C138" s="99">
        <f>SUM(COUNTIF('Round 1 - RIVER'!B65,"&lt;"&amp;$B$2-1.9))+(COUNTIF('Round 1 - RIVER'!C65,"&lt;"&amp;$C$2-1.9))+(COUNTIF('Round 1 - RIVER'!D65,"&lt;"&amp;$D$2-1.9))+(COUNTIF('Round 1 - RIVER'!E65,"&lt;"&amp;$E$2-1.9))+(COUNTIF('Round 1 - RIVER'!F65,"&lt;"&amp;$F$2-1.9))+(COUNTIF('Round 1 - RIVER'!G65,"&lt;"&amp;$G$2-1.9))+(COUNTIF('Round 1 - RIVER'!H65,"&lt;"&amp;$H$2-1.9))+(COUNTIF('Round 1 - RIVER'!I65,"&lt;"&amp;$I$2-1.9))+(COUNTIF('Round 1 - RIVER'!J65,"&lt;"&amp;$J$2-1.9))+(COUNTIF('Round 1 - RIVER'!L65,"&lt;"&amp;$L$2-1.9))+(COUNTIF('Round 1 - RIVER'!M65,"&lt;"&amp;$M$2-1.9))+(COUNTIF('Round 1 - RIVER'!N65,"&lt;"&amp;$N$2-1.9))+(COUNTIF('Round 1 - RIVER'!O65,"&lt;"&amp;$O$2-1.9))+(COUNTIF('Round 1 - RIVER'!P65,"&lt;"&amp;$P$2-1.9))+(COUNTIF('Round 1 - RIVER'!Q65,"&lt;"&amp;$Q$2-1.9))+(COUNTIF('Round 1 - RIVER'!R65,"&lt;"&amp;$R$2-1.9))+(COUNTIF('Round 1 - RIVER'!S65,"&lt;"&amp;$S$2-1.9))+(COUNTIF('Round 1 - RIVER'!T65,"&lt;"&amp;$T$2-1.9))</f>
        <v>0</v>
      </c>
      <c r="D138" s="100">
        <f>SUM(COUNTIF('Round 1 - RIVER'!B65,"="&amp;$B$2-1))+(COUNTIF('Round 1 - RIVER'!C65,"="&amp;$C$2-1))+(COUNTIF('Round 1 - RIVER'!D65,"="&amp;$D$2-1))+(COUNTIF('Round 1 - RIVER'!E65,"="&amp;$E$2-1))+(COUNTIF('Round 1 - RIVER'!F65,"="&amp;$F$2-1))+(COUNTIF('Round 1 - RIVER'!G65,"="&amp;$G$2-1))+(COUNTIF('Round 1 - RIVER'!H65,"="&amp;$H$2-1))+(COUNTIF('Round 1 - RIVER'!I65,"="&amp;$I$2-1))+(COUNTIF('Round 1 - RIVER'!J65,"="&amp;$J$2-1))+(COUNTIF('Round 1 - RIVER'!L65,"="&amp;$L$2-1))+(COUNTIF('Round 1 - RIVER'!M65,"="&amp;$M$2-1))+(COUNTIF('Round 1 - RIVER'!N65,"="&amp;$N$2-1))+(COUNTIF('Round 1 - RIVER'!O65,"="&amp;$O$2-1))+(COUNTIF('Round 1 - RIVER'!P65,"="&amp;$P$2-1))+(COUNTIF('Round 1 - RIVER'!Q65,"="&amp;$Q$2-1))+(COUNTIF('Round 1 - RIVER'!R65,"="&amp;$R$2-1))+(COUNTIF('Round 1 - RIVER'!S65,"="&amp;$S$2-1))+(COUNTIF('Round 1 - RIVER'!T65,"="&amp;$T$2-1))</f>
        <v>0</v>
      </c>
      <c r="E138" s="100">
        <f>SUM(COUNTIF('Round 1 - RIVER'!B65,"="&amp;$B$3))+(COUNTIF('Round 1 - RIVER'!C65,"="&amp;$C$3))+(COUNTIF('Round 1 - RIVER'!D65,"="&amp;$D$3))+(COUNTIF('Round 1 - RIVER'!E65,"="&amp;$E$3))+(COUNTIF('Round 1 - RIVER'!F65,"="&amp;$F$3))+(COUNTIF('Round 1 - RIVER'!G65,"="&amp;$G$3))+(COUNTIF('Round 1 - RIVER'!H65,"="&amp;$H$3))+(COUNTIF('Round 1 - RIVER'!I65,"="&amp;$I$3))+(COUNTIF('Round 1 - RIVER'!J65,"="&amp;$J$3))+(COUNTIF('Round 1 - RIVER'!L65,"="&amp;$L$3))+(COUNTIF('Round 1 - RIVER'!M65,"="&amp;$M$3))+(COUNTIF('Round 1 - RIVER'!N65,"="&amp;$N$3))+(COUNTIF('Round 1 - RIVER'!O65,"="&amp;$O$3))+(COUNTIF('Round 1 - RIVER'!P65,"="&amp;$P$3))+(COUNTIF('Round 1 - RIVER'!Q65,"="&amp;$Q$3))+(COUNTIF('Round 1 - RIVER'!R65,"="&amp;$R$3))+(COUNTIF('Round 1 - RIVER'!S65,"="&amp;$S$3))+(COUNTIF('Round 1 - RIVER'!T65,"="&amp;$T$3))</f>
        <v>0</v>
      </c>
      <c r="F138" s="100">
        <f>SUM(COUNTIF('Round 1 - RIVER'!B65,"="&amp;$B$2+1))+(COUNTIF('Round 1 - RIVER'!C65,"="&amp;$C$2+1))+(COUNTIF('Round 1 - RIVER'!D65,"="&amp;$D$2+1))+(COUNTIF('Round 1 - RIVER'!E65,"="&amp;$E$2+1))+(COUNTIF('Round 1 - RIVER'!F65,"="&amp;$F$2+1))+(COUNTIF('Round 1 - RIVER'!G65,"="&amp;$G$2+1))+(COUNTIF('Round 1 - RIVER'!H65,"="&amp;$H$2+1))+(COUNTIF('Round 1 - RIVER'!I65,"="&amp;$I$2+1))+(COUNTIF('Round 1 - RIVER'!J65,"="&amp;$J$2+1))+(COUNTIF('Round 1 - RIVER'!L65,"="&amp;$L$2+1))+(COUNTIF('Round 1 - RIVER'!M65,"="&amp;$M$2+1))+(COUNTIF('Round 1 - RIVER'!N65,"="&amp;$N$2+1))+(COUNTIF('Round 1 - RIVER'!O65,"="&amp;$O$2+1))+(COUNTIF('Round 1 - RIVER'!P65,"="&amp;$P$2+1))+(COUNTIF('Round 1 - RIVER'!Q65,"="&amp;$Q$2+1))+(COUNTIF('Round 1 - RIVER'!R65,"="&amp;$R$2+1))+(COUNTIF('Round 1 - RIVER'!S65,"="&amp;$S$2+1))+(COUNTIF('Round 1 - RIVER'!T65,"="&amp;$T$2+1))</f>
        <v>0</v>
      </c>
      <c r="G138" s="100">
        <f>SUM(COUNTIF('Round 1 - RIVER'!B65,"="&amp;$B$2+2))+(COUNTIF('Round 1 - RIVER'!C65,"="&amp;$C$2+2))+(COUNTIF('Round 1 - RIVER'!D65,"="&amp;$D$2+2))+(COUNTIF('Round 1 - RIVER'!E65,"="&amp;$E$2+2))+(COUNTIF('Round 1 - RIVER'!F65,"="&amp;$F$2+2))+(COUNTIF('Round 1 - RIVER'!G65,"="&amp;$G$2+2))+(COUNTIF('Round 1 - RIVER'!H65,"="&amp;$H$2+2))+(COUNTIF('Round 1 - RIVER'!I65,"="&amp;$I$2+2))+(COUNTIF('Round 1 - RIVER'!J65,"="&amp;$J$2+2))+(COUNTIF('Round 1 - RIVER'!L65,"="&amp;$L$2+2))+(COUNTIF('Round 1 - RIVER'!M65,"="&amp;$M$2+2))+(COUNTIF('Round 1 - RIVER'!N65,"="&amp;$N$2+2))+(COUNTIF('Round 1 - RIVER'!O65,"="&amp;$O$2+2))+(COUNTIF('Round 1 - RIVER'!P65,"="&amp;$P$2+2))+(COUNTIF('Round 1 - RIVER'!Q65,"="&amp;$Q$2+2))+(COUNTIF('Round 1 - RIVER'!R65,"="&amp;$R$2+2))+(COUNTIF('Round 1 - RIVER'!S65,"="&amp;$S$2+2))+(COUNTIF('Round 1 - RIVER'!T65,"="&amp;$T$2+2))</f>
        <v>0</v>
      </c>
      <c r="H138" s="100">
        <f>SUM(COUNTIF('Round 1 - RIVER'!B65,"&gt;"&amp;$B$2+2.1))+(COUNTIF('Round 1 - RIVER'!C65,"&gt;"&amp;$C$2+2.1))+(COUNTIF('Round 1 - RIVER'!D65,"&gt;"&amp;$D$2+2.1))+(COUNTIF('Round 1 - RIVER'!E65,"&gt;"&amp;$E$2+2.1))+(COUNTIF('Round 1 - RIVER'!F65,"&gt;"&amp;$F$2+2.1))+(COUNTIF('Round 1 - RIVER'!G65,"&gt;"&amp;$G$2+2.1))+(COUNTIF('Round 1 - RIVER'!H65,"&gt;"&amp;$H$2+2.1))+(COUNTIF('Round 1 - RIVER'!I65,"&gt;"&amp;$I$2+2.1))+(COUNTIF('Round 1 - RIVER'!J65,"&gt;"&amp;$J$2+2.1))+(COUNTIF('Round 1 - RIVER'!L65,"&gt;"&amp;$L$2+2.1))+(COUNTIF('Round 1 - RIVER'!M65,"&gt;"&amp;$M$2+2.1))+(COUNTIF('Round 1 - RIVER'!N65,"&gt;"&amp;$N$2+2.1))+(COUNTIF('Round 1 - RIVER'!O65,"&gt;"&amp;$O$2+2.1))+(COUNTIF('Round 1 - RIVER'!P65,"&gt;"&amp;$P$2+2.1))+(COUNTIF('Round 1 - RIVER'!Q65,"&gt;"&amp;$Q$2+2.1))+(COUNTIF('Round 1 - RIVER'!R65,"&gt;"&amp;$R$2+2.1))+(COUNTIF('Round 1 - RIVER'!S65,"&gt;"&amp;$S$2+2.1))+(COUNTIF('Round 1 - RIVER'!T65,"&gt;"&amp;$T$2+2.1))</f>
        <v>0</v>
      </c>
      <c r="I138" s="77"/>
      <c r="J138" s="99">
        <f>SUM(COUNTIF('Round 2 - HILLS'!B65,"&lt;"&amp;$B$3-1.9))+(COUNTIF('Round 2 - HILLS'!C65,"&lt;"&amp;$C$3-1.9))+(COUNTIF('Round 2 - HILLS'!D65,"&lt;"&amp;$D$3-1.9))+(COUNTIF('Round 2 - HILLS'!E65,"&lt;"&amp;$E$3-1.9))+(COUNTIF('Round 2 - HILLS'!F65,"&lt;"&amp;$F$3-1.9))+(COUNTIF('Round 2 - HILLS'!G65,"&lt;"&amp;$G$3-1.9))+(COUNTIF('Round 2 - HILLS'!H65,"&lt;"&amp;$H$3-1.9))+(COUNTIF('Round 2 - HILLS'!I65,"&lt;"&amp;$I$3-1.9))+(COUNTIF('Round 2 - HILLS'!J65,"&lt;"&amp;$J$3-1.9))+(COUNTIF('Round 2 - HILLS'!L65,"&lt;"&amp;$L$3-1.9))+(COUNTIF('Round 2 - HILLS'!M65,"&lt;"&amp;$M$3-1.9))+(COUNTIF('Round 2 - HILLS'!N65,"&lt;"&amp;$N$3-1.9))+(COUNTIF('Round 2 - HILLS'!O65,"&lt;"&amp;$O$3-1.9))+(COUNTIF('Round 2 - HILLS'!P65,"&lt;"&amp;$P$3-1.9))+(COUNTIF('Round 2 - HILLS'!Q65,"&lt;"&amp;$Q$3-1.9))+(COUNTIF('Round 2 - HILLS'!R65,"&lt;"&amp;$R$3-1.9))+(COUNTIF('Round 2 - HILLS'!S65,"&lt;"&amp;$S$3-1.9))+(COUNTIF('Round 2 - HILLS'!T65,"&lt;"&amp;$T$3-1.9))</f>
        <v>0</v>
      </c>
      <c r="K138" s="100">
        <f>SUM(COUNTIF('Round 2 - HILLS'!B65,"="&amp;$B$3-1))+(COUNTIF('Round 2 - HILLS'!C65,"="&amp;$C$3-1))+(COUNTIF('Round 2 - HILLS'!D65,"="&amp;$D$3-1))+(COUNTIF('Round 2 - HILLS'!E65,"="&amp;$E$3-1))+(COUNTIF('Round 2 - HILLS'!F65,"="&amp;$F$3-1))+(COUNTIF('Round 2 - HILLS'!G65,"="&amp;$G$3-1))+(COUNTIF('Round 2 - HILLS'!H65,"="&amp;$H$3-1))+(COUNTIF('Round 2 - HILLS'!I65,"="&amp;$I$3-1))+(COUNTIF('Round 2 - HILLS'!J65,"="&amp;$J$3-1))+(COUNTIF('Round 2 - HILLS'!L65,"="&amp;$L$3-1))+(COUNTIF('Round 2 - HILLS'!M65,"="&amp;$M$3-1))+(COUNTIF('Round 2 - HILLS'!N65,"="&amp;$N$3-1))+(COUNTIF('Round 2 - HILLS'!O65,"="&amp;$O$3-1))+(COUNTIF('Round 2 - HILLS'!P65,"="&amp;$P$3-1))+(COUNTIF('Round 2 - HILLS'!Q65,"="&amp;$Q$3-1))+(COUNTIF('Round 2 - HILLS'!R65,"="&amp;$R$3-1))+(COUNTIF('Round 2 - HILLS'!S65,"="&amp;$S$3-1))+(COUNTIF('Round 2 - HILLS'!T65,"="&amp;$T$3-1))</f>
        <v>0</v>
      </c>
      <c r="L138" s="100">
        <f>SUM(COUNTIF('Round 2 - HILLS'!B65,"="&amp;$B$3))+(COUNTIF('Round 2 - HILLS'!C65,"="&amp;$C$3))+(COUNTIF('Round 2 - HILLS'!D65,"="&amp;$D$3))+(COUNTIF('Round 2 - HILLS'!E65,"="&amp;$E$3))+(COUNTIF('Round 2 - HILLS'!F65,"="&amp;$F$3))+(COUNTIF('Round 2 - HILLS'!G65,"="&amp;$G$3))+(COUNTIF('Round 2 - HILLS'!H65,"="&amp;$H$3))+(COUNTIF('Round 2 - HILLS'!I65,"="&amp;$I$3))+(COUNTIF('Round 2 - HILLS'!J65,"="&amp;$J$3))+(COUNTIF('Round 2 - HILLS'!L65,"="&amp;$L$3))+(COUNTIF('Round 2 - HILLS'!M65,"="&amp;$M$3))+(COUNTIF('Round 2 - HILLS'!N65,"="&amp;$N$3))+(COUNTIF('Round 2 - HILLS'!O65,"="&amp;$O$3))+(COUNTIF('Round 2 - HILLS'!P65,"="&amp;$P$3))+(COUNTIF('Round 2 - HILLS'!Q65,"="&amp;$Q$3))+(COUNTIF('Round 2 - HILLS'!R65,"="&amp;$R$3))+(COUNTIF('Round 2 - HILLS'!S65,"="&amp;$S$3))+(COUNTIF('Round 2 - HILLS'!T65,"="&amp;$T$3))</f>
        <v>0</v>
      </c>
      <c r="M138" s="100">
        <f>SUM(COUNTIF('Round 2 - HILLS'!B65,"="&amp;$B$3+1))+(COUNTIF('Round 2 - HILLS'!C65,"="&amp;$C$3+1))+(COUNTIF('Round 2 - HILLS'!D65,"="&amp;$D$3+1))+(COUNTIF('Round 2 - HILLS'!E65,"="&amp;$E$3+1))+(COUNTIF('Round 2 - HILLS'!F65,"="&amp;$F$3+1))+(COUNTIF('Round 2 - HILLS'!G65,"="&amp;$G$3+1))+(COUNTIF('Round 2 - HILLS'!H65,"="&amp;$H$3+1))+(COUNTIF('Round 2 - HILLS'!I65,"="&amp;$I$3+1))+(COUNTIF('Round 2 - HILLS'!J65,"="&amp;$J$3+1))+(COUNTIF('Round 2 - HILLS'!L65,"="&amp;$L$3+1))+(COUNTIF('Round 2 - HILLS'!M65,"="&amp;$M$3+1))+(COUNTIF('Round 2 - HILLS'!N65,"="&amp;$N$3+1))+(COUNTIF('Round 2 - HILLS'!O65,"="&amp;$O$3+1))+(COUNTIF('Round 2 - HILLS'!P65,"="&amp;$P$3+1))+(COUNTIF('Round 2 - HILLS'!Q65,"="&amp;$Q$3+1))+(COUNTIF('Round 2 - HILLS'!R65,"="&amp;$R$3+1))+(COUNTIF('Round 2 - HILLS'!S65,"="&amp;$S$3+1))+(COUNTIF('Round 2 - HILLS'!T65,"="&amp;$T$3+1))</f>
        <v>0</v>
      </c>
      <c r="N138" s="100">
        <f>SUM(COUNTIF('Round 2 - HILLS'!B65,"="&amp;$B$3+2))+(COUNTIF('Round 2 - HILLS'!C65,"="&amp;$C$3+2))+(COUNTIF('Round 2 - HILLS'!D65,"="&amp;$D$3+2))+(COUNTIF('Round 2 - HILLS'!E65,"="&amp;$E$3+2))+(COUNTIF('Round 2 - HILLS'!F65,"="&amp;$F$3+2))+(COUNTIF('Round 2 - HILLS'!G65,"="&amp;$G$3+2))+(COUNTIF('Round 2 - HILLS'!H65,"="&amp;$H$3+2))+(COUNTIF('Round 2 - HILLS'!I65,"="&amp;$I$3+2))+(COUNTIF('Round 2 - HILLS'!J65,"="&amp;$J$3+2))+(COUNTIF('Round 2 - HILLS'!L65,"="&amp;$L$3+2))+(COUNTIF('Round 2 - HILLS'!M65,"="&amp;$M$3+2))+(COUNTIF('Round 2 - HILLS'!N65,"="&amp;$N$3+2))+(COUNTIF('Round 2 - HILLS'!O65,"="&amp;$O$3+2))+(COUNTIF('Round 2 - HILLS'!P65,"="&amp;$P$3+2))+(COUNTIF('Round 2 - HILLS'!Q65,"="&amp;$Q$3+2))+(COUNTIF('Round 2 - HILLS'!R65,"="&amp;$R$3+2))+(COUNTIF('Round 2 - HILLS'!S65,"="&amp;$S$3+2))+(COUNTIF('Round 2 - HILLS'!T65,"="&amp;$T$3+2))</f>
        <v>0</v>
      </c>
      <c r="O138" s="100">
        <f>SUM(COUNTIF('Round 2 - HILLS'!B65,"&gt;"&amp;$B$3+2.1))+(COUNTIF('Round 2 - HILLS'!C65,"&gt;"&amp;$C$3+2.1))+(COUNTIF('Round 2 - HILLS'!D65,"&gt;"&amp;$D$3+2.1))+(COUNTIF('Round 2 - HILLS'!E65,"&gt;"&amp;$E$3+2.1))+(COUNTIF('Round 2 - HILLS'!F65,"&gt;"&amp;$F$3+2.1))+(COUNTIF('Round 2 - HILLS'!G65,"&gt;"&amp;$G$3+2.1))+(COUNTIF('Round 2 - HILLS'!H65,"&gt;"&amp;$H$3+2.1))+(COUNTIF('Round 2 - HILLS'!I65,"&gt;"&amp;$I$3+2.1))+(COUNTIF('Round 2 - HILLS'!J65,"&gt;"&amp;$J$3+2.1))+(COUNTIF('Round 2 - HILLS'!L65,"&gt;"&amp;$L$3+2.1))+(COUNTIF('Round 2 - HILLS'!M65,"&gt;"&amp;$M$3+2.1))+(COUNTIF('Round 2 - HILLS'!N65,"&gt;"&amp;$N$3+2.1))+(COUNTIF('Round 2 - HILLS'!O65,"&gt;"&amp;$O$3+2.1))+(COUNTIF('Round 2 - HILLS'!P65,"&gt;"&amp;$P$3+2.1))+(COUNTIF('Round 2 - HILLS'!Q65,"&gt;"&amp;$Q$3+2.1))+(COUNTIF('Round 2 - HILLS'!R65,"&gt;"&amp;$R$3+2.1))+(COUNTIF('Round 2 - HILLS'!S65,"&gt;"&amp;$S$3+2.1))+(COUNTIF('Round 2 - HILLS'!T65,"&gt;"&amp;$T$3+2.1))</f>
        <v>0</v>
      </c>
      <c r="Q138" s="92"/>
      <c r="R138" s="93"/>
      <c r="S138" s="93"/>
      <c r="T138" s="93"/>
      <c r="U138" s="93"/>
      <c r="V138" s="93"/>
      <c r="X138" s="92">
        <f t="shared" si="113"/>
        <v>0</v>
      </c>
      <c r="Y138" s="93">
        <f t="shared" si="112"/>
        <v>0</v>
      </c>
      <c r="Z138" s="93">
        <f t="shared" si="112"/>
        <v>0</v>
      </c>
      <c r="AA138" s="93">
        <f t="shared" si="112"/>
        <v>0</v>
      </c>
      <c r="AB138" s="93">
        <f t="shared" si="112"/>
        <v>0</v>
      </c>
      <c r="AC138" s="93">
        <f t="shared" si="112"/>
        <v>0</v>
      </c>
    </row>
    <row r="140" spans="1:29" ht="15.75" x14ac:dyDescent="0.25">
      <c r="A140" s="108" t="str">
        <f>'Players by Team'!S33</f>
        <v>LUFKIN</v>
      </c>
      <c r="C140" s="90">
        <f t="shared" ref="C140:H140" si="114">SUM(C141:C145)</f>
        <v>0</v>
      </c>
      <c r="D140" s="90">
        <f t="shared" si="114"/>
        <v>0</v>
      </c>
      <c r="E140" s="90">
        <f t="shared" si="114"/>
        <v>0</v>
      </c>
      <c r="F140" s="90">
        <f t="shared" si="114"/>
        <v>0</v>
      </c>
      <c r="G140" s="90">
        <f t="shared" si="114"/>
        <v>0</v>
      </c>
      <c r="H140" s="90">
        <f t="shared" si="114"/>
        <v>0</v>
      </c>
      <c r="J140" s="90">
        <f t="shared" ref="J140:O140" si="115">SUM(J141:J145)</f>
        <v>0</v>
      </c>
      <c r="K140" s="90">
        <f t="shared" si="115"/>
        <v>0</v>
      </c>
      <c r="L140" s="90">
        <f t="shared" si="115"/>
        <v>0</v>
      </c>
      <c r="M140" s="90">
        <f t="shared" si="115"/>
        <v>0</v>
      </c>
      <c r="N140" s="90">
        <f t="shared" si="115"/>
        <v>0</v>
      </c>
      <c r="O140" s="90">
        <f t="shared" si="115"/>
        <v>0</v>
      </c>
      <c r="Q140" s="90">
        <f t="shared" ref="Q140:V140" si="116">SUM(Q141:Q145)</f>
        <v>0</v>
      </c>
      <c r="R140" s="90">
        <f t="shared" si="116"/>
        <v>0</v>
      </c>
      <c r="S140" s="90">
        <f t="shared" si="116"/>
        <v>0</v>
      </c>
      <c r="T140" s="90">
        <f t="shared" si="116"/>
        <v>0</v>
      </c>
      <c r="U140" s="90">
        <f t="shared" si="116"/>
        <v>0</v>
      </c>
      <c r="V140" s="90">
        <f t="shared" si="116"/>
        <v>0</v>
      </c>
      <c r="X140" s="90">
        <f t="shared" ref="X140:AC140" si="117">SUM(X141:X145)</f>
        <v>0</v>
      </c>
      <c r="Y140" s="90">
        <f t="shared" si="117"/>
        <v>0</v>
      </c>
      <c r="Z140" s="90">
        <f t="shared" si="117"/>
        <v>0</v>
      </c>
      <c r="AA140" s="90">
        <f t="shared" si="117"/>
        <v>0</v>
      </c>
      <c r="AB140" s="90">
        <f t="shared" si="117"/>
        <v>0</v>
      </c>
      <c r="AC140" s="90">
        <f t="shared" si="117"/>
        <v>0</v>
      </c>
    </row>
    <row r="141" spans="1:29" x14ac:dyDescent="0.2">
      <c r="A141" s="35" t="str">
        <f>'Players by Team'!S34</f>
        <v>Alex Haney</v>
      </c>
      <c r="B141" s="95"/>
      <c r="C141" s="101">
        <f>SUM(COUNTIF('Round 1 - RIVER'!B68,"&lt;"&amp;$B$2-1.9))+(COUNTIF('Round 1 - RIVER'!C68,"&lt;"&amp;$C$2-1.9))+(COUNTIF('Round 1 - RIVER'!D68,"&lt;"&amp;$D$2-1.9))+(COUNTIF('Round 1 - RIVER'!E68,"&lt;"&amp;$E$2-1.9))+(COUNTIF('Round 1 - RIVER'!F68,"&lt;"&amp;$F$2-1.9))+(COUNTIF('Round 1 - RIVER'!G68,"&lt;"&amp;$G$2-1.9))+(COUNTIF('Round 1 - RIVER'!H68,"&lt;"&amp;$H$2-1.9))+(COUNTIF('Round 1 - RIVER'!I68,"&lt;"&amp;$I$2-1.9))+(COUNTIF('Round 1 - RIVER'!J68,"&lt;"&amp;$J$2-1.9))+(COUNTIF('Round 1 - RIVER'!L68,"&lt;"&amp;$L$2-1.9))+(COUNTIF('Round 1 - RIVER'!M68,"&lt;"&amp;$M$2-1.9))+(COUNTIF('Round 1 - RIVER'!N68,"&lt;"&amp;$N$2-1.9))+(COUNTIF('Round 1 - RIVER'!O68,"&lt;"&amp;$O$2-1.9))+(COUNTIF('Round 1 - RIVER'!P68,"&lt;"&amp;$P$2-1.9))+(COUNTIF('Round 1 - RIVER'!Q68,"&lt;"&amp;$Q$2-1.9))+(COUNTIF('Round 1 - RIVER'!R68,"&lt;"&amp;$R$2-1.9))+(COUNTIF('Round 1 - RIVER'!S68,"&lt;"&amp;$S$2-1.9))+(COUNTIF('Round 1 - RIVER'!T68,"&lt;"&amp;$T$2-1.9))</f>
        <v>0</v>
      </c>
      <c r="D141" s="103">
        <f>SUM(COUNTIF('Round 1 - RIVER'!B68,"="&amp;$B$2-1))+(COUNTIF('Round 1 - RIVER'!C68,"="&amp;$C$2-1))+(COUNTIF('Round 1 - RIVER'!D68,"="&amp;$D$2-1))+(COUNTIF('Round 1 - RIVER'!E68,"="&amp;$E$2-1))+(COUNTIF('Round 1 - RIVER'!F68,"="&amp;$F$2-1))+(COUNTIF('Round 1 - RIVER'!G68,"="&amp;$G$2-1))+(COUNTIF('Round 1 - RIVER'!H68,"="&amp;$H$2-1))+(COUNTIF('Round 1 - RIVER'!I68,"="&amp;$I$2-1))+(COUNTIF('Round 1 - RIVER'!J68,"="&amp;$J$2-1))+(COUNTIF('Round 1 - RIVER'!L68,"="&amp;$L$2-1))+(COUNTIF('Round 1 - RIVER'!M68,"="&amp;$M$2-1))+(COUNTIF('Round 1 - RIVER'!N68,"="&amp;$N$2-1))+(COUNTIF('Round 1 - RIVER'!O68,"="&amp;$O$2-1))+(COUNTIF('Round 1 - RIVER'!P68,"="&amp;$P$2-1))+(COUNTIF('Round 1 - RIVER'!Q68,"="&amp;$Q$2-1))+(COUNTIF('Round 1 - RIVER'!R68,"="&amp;$R$2-1))+(COUNTIF('Round 1 - RIVER'!S68,"="&amp;$S$2-1))+(COUNTIF('Round 1 - RIVER'!T68,"="&amp;$T$2-1))</f>
        <v>0</v>
      </c>
      <c r="E141" s="93">
        <f>SUM(COUNTIF('Round 1 - RIVER'!B68,"="&amp;$B$3))+(COUNTIF('Round 1 - RIVER'!C68,"="&amp;$C$3))+(COUNTIF('Round 1 - RIVER'!D68,"="&amp;$D$3))+(COUNTIF('Round 1 - RIVER'!E68,"="&amp;$E$3))+(COUNTIF('Round 1 - RIVER'!F68,"="&amp;$F$3))+(COUNTIF('Round 1 - RIVER'!G68,"="&amp;$G$3))+(COUNTIF('Round 1 - RIVER'!H68,"="&amp;$H$3))+(COUNTIF('Round 1 - RIVER'!I68,"="&amp;$I$3))+(COUNTIF('Round 1 - RIVER'!J68,"="&amp;$J$3))+(COUNTIF('Round 1 - RIVER'!L68,"="&amp;$L$3))+(COUNTIF('Round 1 - RIVER'!M68,"="&amp;$M$3))+(COUNTIF('Round 1 - RIVER'!N68,"="&amp;$N$3))+(COUNTIF('Round 1 - RIVER'!O68,"="&amp;$O$3))+(COUNTIF('Round 1 - RIVER'!P68,"="&amp;$P$3))+(COUNTIF('Round 1 - RIVER'!Q68,"="&amp;$Q$3))+(COUNTIF('Round 1 - RIVER'!R68,"="&amp;$R$3))+(COUNTIF('Round 1 - RIVER'!S68,"="&amp;$S$3))+(COUNTIF('Round 1 - RIVER'!T68,"="&amp;$T$3))</f>
        <v>0</v>
      </c>
      <c r="F141" s="93">
        <f>SUM(COUNTIF('Round 1 - RIVER'!B68,"="&amp;$B$2+1))+(COUNTIF('Round 1 - RIVER'!C68,"="&amp;$C$2+1))+(COUNTIF('Round 1 - RIVER'!D68,"="&amp;$D$2+1))+(COUNTIF('Round 1 - RIVER'!E68,"="&amp;$E$2+1))+(COUNTIF('Round 1 - RIVER'!F68,"="&amp;$F$2+1))+(COUNTIF('Round 1 - RIVER'!G68,"="&amp;$G$2+1))+(COUNTIF('Round 1 - RIVER'!H68,"="&amp;$H$2+1))+(COUNTIF('Round 1 - RIVER'!I68,"="&amp;$I$2+1))+(COUNTIF('Round 1 - RIVER'!J68,"="&amp;$J$2+1))+(COUNTIF('Round 1 - RIVER'!L68,"="&amp;$L$2+1))+(COUNTIF('Round 1 - RIVER'!M68,"="&amp;$M$2+1))+(COUNTIF('Round 1 - RIVER'!N68,"="&amp;$N$2+1))+(COUNTIF('Round 1 - RIVER'!O68,"="&amp;$O$2+1))+(COUNTIF('Round 1 - RIVER'!P68,"="&amp;$P$2+1))+(COUNTIF('Round 1 - RIVER'!Q68,"="&amp;$Q$2+1))+(COUNTIF('Round 1 - RIVER'!R68,"="&amp;$R$2+1))+(COUNTIF('Round 1 - RIVER'!S68,"="&amp;$S$2+1))+(COUNTIF('Round 1 - RIVER'!T68,"="&amp;$T$2+1))</f>
        <v>0</v>
      </c>
      <c r="G141" s="93">
        <f>SUM(COUNTIF('Round 1 - RIVER'!B68,"="&amp;$B$2+2))+(COUNTIF('Round 1 - RIVER'!C68,"="&amp;$C$2+2))+(COUNTIF('Round 1 - RIVER'!D68,"="&amp;$D$2+2))+(COUNTIF('Round 1 - RIVER'!E68,"="&amp;$E$2+2))+(COUNTIF('Round 1 - RIVER'!F68,"="&amp;$F$2+2))+(COUNTIF('Round 1 - RIVER'!G68,"="&amp;$G$2+2))+(COUNTIF('Round 1 - RIVER'!H68,"="&amp;$H$2+2))+(COUNTIF('Round 1 - RIVER'!I68,"="&amp;$I$2+2))+(COUNTIF('Round 1 - RIVER'!J68,"="&amp;$J$2+2))+(COUNTIF('Round 1 - RIVER'!L68,"="&amp;$L$2+2))+(COUNTIF('Round 1 - RIVER'!M68,"="&amp;$M$2+2))+(COUNTIF('Round 1 - RIVER'!N68,"="&amp;$N$2+2))+(COUNTIF('Round 1 - RIVER'!O68,"="&amp;$O$2+2))+(COUNTIF('Round 1 - RIVER'!P68,"="&amp;$P$2+2))+(COUNTIF('Round 1 - RIVER'!Q68,"="&amp;$Q$2+2))+(COUNTIF('Round 1 - RIVER'!R68,"="&amp;$R$2+2))+(COUNTIF('Round 1 - RIVER'!S68,"="&amp;$S$2+2))+(COUNTIF('Round 1 - RIVER'!T68,"="&amp;$T$2+2))</f>
        <v>0</v>
      </c>
      <c r="H141" s="93">
        <f>SUM(COUNTIF('Round 1 - RIVER'!B68,"&gt;"&amp;$B$2+2.1))+(COUNTIF('Round 1 - RIVER'!C68,"&gt;"&amp;$C$2+2.1))+(COUNTIF('Round 1 - RIVER'!D68,"&gt;"&amp;$D$2+2.1))+(COUNTIF('Round 1 - RIVER'!E68,"&gt;"&amp;$E$2+2.1))+(COUNTIF('Round 1 - RIVER'!F68,"&gt;"&amp;$F$2+2.1))+(COUNTIF('Round 1 - RIVER'!G68,"&gt;"&amp;$G$2+2.1))+(COUNTIF('Round 1 - RIVER'!H68,"&gt;"&amp;$H$2+2.1))+(COUNTIF('Round 1 - RIVER'!I68,"&gt;"&amp;$I$2+2.1))+(COUNTIF('Round 1 - RIVER'!J68,"&gt;"&amp;$J$2+2.1))+(COUNTIF('Round 1 - RIVER'!L68,"&gt;"&amp;$L$2+2.1))+(COUNTIF('Round 1 - RIVER'!M68,"&gt;"&amp;$M$2+2.1))+(COUNTIF('Round 1 - RIVER'!N68,"&gt;"&amp;$N$2+2.1))+(COUNTIF('Round 1 - RIVER'!O68,"&gt;"&amp;$O$2+2.1))+(COUNTIF('Round 1 - RIVER'!P68,"&gt;"&amp;$P$2+2.1))+(COUNTIF('Round 1 - RIVER'!Q68,"&gt;"&amp;$Q$2+2.1))+(COUNTIF('Round 1 - RIVER'!R68,"&gt;"&amp;$R$2+2.1))+(COUNTIF('Round 1 - RIVER'!S68,"&gt;"&amp;$S$2+2.1))+(COUNTIF('Round 1 - RIVER'!T68,"&gt;"&amp;$T$2+2.1))</f>
        <v>0</v>
      </c>
      <c r="J141" s="92">
        <f>SUM(COUNTIF('Round 2 - HILLS'!B68,"&lt;"&amp;$B$3-1.9))+(COUNTIF('Round 2 - HILLS'!C68,"&lt;"&amp;$C$3-1.9))+(COUNTIF('Round 2 - HILLS'!D68,"&lt;"&amp;$D$3-1.9))+(COUNTIF('Round 2 - HILLS'!E68,"&lt;"&amp;$E$3-1.9))+(COUNTIF('Round 2 - HILLS'!F68,"&lt;"&amp;$F$3-1.9))+(COUNTIF('Round 2 - HILLS'!G68,"&lt;"&amp;$G$3-1.9))+(COUNTIF('Round 2 - HILLS'!H68,"&lt;"&amp;$H$3-1.9))+(COUNTIF('Round 2 - HILLS'!I68,"&lt;"&amp;$I$3-1.9))+(COUNTIF('Round 2 - HILLS'!J68,"&lt;"&amp;$J$3-1.9))+(COUNTIF('Round 2 - HILLS'!L68,"&lt;"&amp;$L$3-1.9))+(COUNTIF('Round 2 - HILLS'!M68,"&lt;"&amp;$M$3-1.9))+(COUNTIF('Round 2 - HILLS'!N68,"&lt;"&amp;$N$3-1.9))+(COUNTIF('Round 2 - HILLS'!O68,"&lt;"&amp;$O$3-1.9))+(COUNTIF('Round 2 - HILLS'!P68,"&lt;"&amp;$P$3-1.9))+(COUNTIF('Round 2 - HILLS'!Q68,"&lt;"&amp;$Q$3-1.9))+(COUNTIF('Round 2 - HILLS'!R68,"&lt;"&amp;$R$3-1.9))+(COUNTIF('Round 2 - HILLS'!S68,"&lt;"&amp;$S$3-1.9))+(COUNTIF('Round 2 - HILLS'!T68,"&lt;"&amp;$T$3-1.9))</f>
        <v>0</v>
      </c>
      <c r="K141" s="103">
        <f>SUM(COUNTIF('Round 2 - HILLS'!B68,"="&amp;$B$3-1))+(COUNTIF('Round 2 - HILLS'!C68,"="&amp;$C$3-1))+(COUNTIF('Round 2 - HILLS'!D68,"="&amp;$D$3-1))+(COUNTIF('Round 2 - HILLS'!E68,"="&amp;$E$3-1))+(COUNTIF('Round 2 - HILLS'!F68,"="&amp;$F$3-1))+(COUNTIF('Round 2 - HILLS'!G68,"="&amp;$G$3-1))+(COUNTIF('Round 2 - HILLS'!H68,"="&amp;$H$3-1))+(COUNTIF('Round 2 - HILLS'!I68,"="&amp;$I$3-1))+(COUNTIF('Round 2 - HILLS'!J68,"="&amp;$J$3-1))+(COUNTIF('Round 2 - HILLS'!L68,"="&amp;$L$3-1))+(COUNTIF('Round 2 - HILLS'!M68,"="&amp;$M$3-1))+(COUNTIF('Round 2 - HILLS'!N68,"="&amp;$N$3-1))+(COUNTIF('Round 2 - HILLS'!O68,"="&amp;$O$3-1))+(COUNTIF('Round 2 - HILLS'!P68,"="&amp;$P$3-1))+(COUNTIF('Round 2 - HILLS'!Q68,"="&amp;$Q$3-1))+(COUNTIF('Round 2 - HILLS'!R68,"="&amp;$R$3-1))+(COUNTIF('Round 2 - HILLS'!S68,"="&amp;$S$3-1))+(COUNTIF('Round 2 - HILLS'!T68,"="&amp;$T$3-1))</f>
        <v>0</v>
      </c>
      <c r="L141" s="93">
        <f>SUM(COUNTIF('Round 2 - HILLS'!B68,"="&amp;$B$3))+(COUNTIF('Round 2 - HILLS'!C68,"="&amp;$C$3))+(COUNTIF('Round 2 - HILLS'!D68,"="&amp;$D$3))+(COUNTIF('Round 2 - HILLS'!E68,"="&amp;$E$3))+(COUNTIF('Round 2 - HILLS'!F68,"="&amp;$F$3))+(COUNTIF('Round 2 - HILLS'!G68,"="&amp;$G$3))+(COUNTIF('Round 2 - HILLS'!H68,"="&amp;$H$3))+(COUNTIF('Round 2 - HILLS'!I68,"="&amp;$I$3))+(COUNTIF('Round 2 - HILLS'!J68,"="&amp;$J$3))+(COUNTIF('Round 2 - HILLS'!L68,"="&amp;$L$3))+(COUNTIF('Round 2 - HILLS'!M68,"="&amp;$M$3))+(COUNTIF('Round 2 - HILLS'!N68,"="&amp;$N$3))+(COUNTIF('Round 2 - HILLS'!O68,"="&amp;$O$3))+(COUNTIF('Round 2 - HILLS'!P68,"="&amp;$P$3))+(COUNTIF('Round 2 - HILLS'!Q68,"="&amp;$Q$3))+(COUNTIF('Round 2 - HILLS'!R68,"="&amp;$R$3))+(COUNTIF('Round 2 - HILLS'!S68,"="&amp;$S$3))+(COUNTIF('Round 2 - HILLS'!T68,"="&amp;$T$3))</f>
        <v>0</v>
      </c>
      <c r="M141" s="93">
        <f>SUM(COUNTIF('Round 2 - HILLS'!B68,"="&amp;$B$3+1))+(COUNTIF('Round 2 - HILLS'!C68,"="&amp;$C$3+1))+(COUNTIF('Round 2 - HILLS'!D68,"="&amp;$D$3+1))+(COUNTIF('Round 2 - HILLS'!E68,"="&amp;$E$3+1))+(COUNTIF('Round 2 - HILLS'!F68,"="&amp;$F$3+1))+(COUNTIF('Round 2 - HILLS'!G68,"="&amp;$G$3+1))+(COUNTIF('Round 2 - HILLS'!H68,"="&amp;$H$3+1))+(COUNTIF('Round 2 - HILLS'!I68,"="&amp;$I$3+1))+(COUNTIF('Round 2 - HILLS'!J68,"="&amp;$J$3+1))+(COUNTIF('Round 2 - HILLS'!L68,"="&amp;$L$3+1))+(COUNTIF('Round 2 - HILLS'!M68,"="&amp;$M$3+1))+(COUNTIF('Round 2 - HILLS'!N68,"="&amp;$N$3+1))+(COUNTIF('Round 2 - HILLS'!O68,"="&amp;$O$3+1))+(COUNTIF('Round 2 - HILLS'!P68,"="&amp;$P$3+1))+(COUNTIF('Round 2 - HILLS'!Q68,"="&amp;$Q$3+1))+(COUNTIF('Round 2 - HILLS'!R68,"="&amp;$R$3+1))+(COUNTIF('Round 2 - HILLS'!S68,"="&amp;$S$3+1))+(COUNTIF('Round 2 - HILLS'!T68,"="&amp;$T$3+1))</f>
        <v>0</v>
      </c>
      <c r="N141" s="93">
        <f>SUM(COUNTIF('Round 2 - HILLS'!B68,"="&amp;$B$3+2))+(COUNTIF('Round 2 - HILLS'!C68,"="&amp;$C$3+2))+(COUNTIF('Round 2 - HILLS'!D68,"="&amp;$D$3+2))+(COUNTIF('Round 2 - HILLS'!E68,"="&amp;$E$3+2))+(COUNTIF('Round 2 - HILLS'!F68,"="&amp;$F$3+2))+(COUNTIF('Round 2 - HILLS'!G68,"="&amp;$G$3+2))+(COUNTIF('Round 2 - HILLS'!H68,"="&amp;$H$3+2))+(COUNTIF('Round 2 - HILLS'!I68,"="&amp;$I$3+2))+(COUNTIF('Round 2 - HILLS'!J68,"="&amp;$J$3+2))+(COUNTIF('Round 2 - HILLS'!L68,"="&amp;$L$3+2))+(COUNTIF('Round 2 - HILLS'!M68,"="&amp;$M$3+2))+(COUNTIF('Round 2 - HILLS'!N68,"="&amp;$N$3+2))+(COUNTIF('Round 2 - HILLS'!O68,"="&amp;$O$3+2))+(COUNTIF('Round 2 - HILLS'!P68,"="&amp;$P$3+2))+(COUNTIF('Round 2 - HILLS'!Q68,"="&amp;$Q$3+2))+(COUNTIF('Round 2 - HILLS'!R68,"="&amp;$R$3+2))+(COUNTIF('Round 2 - HILLS'!S68,"="&amp;$S$3+2))+(COUNTIF('Round 2 - HILLS'!T68,"="&amp;$T$3+2))</f>
        <v>0</v>
      </c>
      <c r="O141" s="93">
        <f>SUM(COUNTIF('Round 2 - HILLS'!B68,"&gt;"&amp;$B$3+2.1))+(COUNTIF('Round 2 - HILLS'!C68,"&gt;"&amp;$C$3+2.1))+(COUNTIF('Round 2 - HILLS'!D68,"&gt;"&amp;$D$3+2.1))+(COUNTIF('Round 2 - HILLS'!E68,"&gt;"&amp;$E$3+2.1))+(COUNTIF('Round 2 - HILLS'!F68,"&gt;"&amp;$F$3+2.1))+(COUNTIF('Round 2 - HILLS'!G68,"&gt;"&amp;$G$3+2.1))+(COUNTIF('Round 2 - HILLS'!H68,"&gt;"&amp;$H$3+2.1))+(COUNTIF('Round 2 - HILLS'!I68,"&gt;"&amp;$I$3+2.1))+(COUNTIF('Round 2 - HILLS'!J68,"&gt;"&amp;$J$3+2.1))+(COUNTIF('Round 2 - HILLS'!L68,"&gt;"&amp;$L$3+2.1))+(COUNTIF('Round 2 - HILLS'!M68,"&gt;"&amp;$M$3+2.1))+(COUNTIF('Round 2 - HILLS'!N68,"&gt;"&amp;$N$3+2.1))+(COUNTIF('Round 2 - HILLS'!O68,"&gt;"&amp;$O$3+2.1))+(COUNTIF('Round 2 - HILLS'!P68,"&gt;"&amp;$P$3+2.1))+(COUNTIF('Round 2 - HILLS'!Q68,"&gt;"&amp;$Q$3+2.1))+(COUNTIF('Round 2 - HILLS'!R68,"&gt;"&amp;$R$3+2.1))+(COUNTIF('Round 2 - HILLS'!S68,"&gt;"&amp;$S$3+2.1))+(COUNTIF('Round 2 - HILLS'!T68,"&gt;"&amp;$T$3+2.1))</f>
        <v>0</v>
      </c>
      <c r="Q141" s="92"/>
      <c r="R141" s="93"/>
      <c r="S141" s="93"/>
      <c r="T141" s="93"/>
      <c r="U141" s="93"/>
      <c r="V141" s="93"/>
      <c r="X141" s="92">
        <f>SUM(C141,J141,Q141)</f>
        <v>0</v>
      </c>
      <c r="Y141" s="93">
        <f t="shared" ref="Y141:AC145" si="118">SUM(D141,K141,R141)</f>
        <v>0</v>
      </c>
      <c r="Z141" s="93">
        <f t="shared" si="118"/>
        <v>0</v>
      </c>
      <c r="AA141" s="93">
        <f t="shared" si="118"/>
        <v>0</v>
      </c>
      <c r="AB141" s="93">
        <f t="shared" si="118"/>
        <v>0</v>
      </c>
      <c r="AC141" s="93">
        <f>SUM(H141,O141,V141)</f>
        <v>0</v>
      </c>
    </row>
    <row r="142" spans="1:29" x14ac:dyDescent="0.2">
      <c r="A142" s="35" t="str">
        <f>'Players by Team'!S35</f>
        <v>Delaney Neal</v>
      </c>
      <c r="B142" s="95"/>
      <c r="C142" s="102">
        <f>SUM(COUNTIF('Round 1 - RIVER'!B69,"&lt;"&amp;$B$2-1.9))+(COUNTIF('Round 1 - RIVER'!C69,"&lt;"&amp;$C$2-1.9))+(COUNTIF('Round 1 - RIVER'!D69,"&lt;"&amp;$D$2-1.9))+(COUNTIF('Round 1 - RIVER'!E69,"&lt;"&amp;$E$2-1.9))+(COUNTIF('Round 1 - RIVER'!F69,"&lt;"&amp;$F$2-1.9))+(COUNTIF('Round 1 - RIVER'!G69,"&lt;"&amp;$G$2-1.9))+(COUNTIF('Round 1 - RIVER'!H69,"&lt;"&amp;$H$2-1.9))+(COUNTIF('Round 1 - RIVER'!I69,"&lt;"&amp;$I$2-1.9))+(COUNTIF('Round 1 - RIVER'!J69,"&lt;"&amp;$J$2-1.9))+(COUNTIF('Round 1 - RIVER'!L69,"&lt;"&amp;$L$2-1.9))+(COUNTIF('Round 1 - RIVER'!M69,"&lt;"&amp;$M$2-1.9))+(COUNTIF('Round 1 - RIVER'!N69,"&lt;"&amp;$N$2-1.9))+(COUNTIF('Round 1 - RIVER'!O69,"&lt;"&amp;$O$2-1.9))+(COUNTIF('Round 1 - RIVER'!P69,"&lt;"&amp;$P$2-1.9))+(COUNTIF('Round 1 - RIVER'!Q69,"&lt;"&amp;$Q$2-1.9))+(COUNTIF('Round 1 - RIVER'!R69,"&lt;"&amp;$R$2-1.9))+(COUNTIF('Round 1 - RIVER'!S69,"&lt;"&amp;$S$2-1.9))+(COUNTIF('Round 1 - RIVER'!T69,"&lt;"&amp;$T$2-1.9))</f>
        <v>0</v>
      </c>
      <c r="D142" s="104">
        <f>SUM(COUNTIF('Round 1 - RIVER'!B69,"="&amp;$B$2-1))+(COUNTIF('Round 1 - RIVER'!C69,"="&amp;$C$2-1))+(COUNTIF('Round 1 - RIVER'!D69,"="&amp;$D$2-1))+(COUNTIF('Round 1 - RIVER'!E69,"="&amp;$E$2-1))+(COUNTIF('Round 1 - RIVER'!F69,"="&amp;$F$2-1))+(COUNTIF('Round 1 - RIVER'!G69,"="&amp;$G$2-1))+(COUNTIF('Round 1 - RIVER'!H69,"="&amp;$H$2-1))+(COUNTIF('Round 1 - RIVER'!I69,"="&amp;$I$2-1))+(COUNTIF('Round 1 - RIVER'!J69,"="&amp;$J$2-1))+(COUNTIF('Round 1 - RIVER'!L69,"="&amp;$L$2-1))+(COUNTIF('Round 1 - RIVER'!M69,"="&amp;$M$2-1))+(COUNTIF('Round 1 - RIVER'!N69,"="&amp;$N$2-1))+(COUNTIF('Round 1 - RIVER'!O69,"="&amp;$O$2-1))+(COUNTIF('Round 1 - RIVER'!P69,"="&amp;$P$2-1))+(COUNTIF('Round 1 - RIVER'!Q69,"="&amp;$Q$2-1))+(COUNTIF('Round 1 - RIVER'!R69,"="&amp;$R$2-1))+(COUNTIF('Round 1 - RIVER'!S69,"="&amp;$S$2-1))+(COUNTIF('Round 1 - RIVER'!T69,"="&amp;$T$2-1))</f>
        <v>0</v>
      </c>
      <c r="E142" s="100">
        <f>SUM(COUNTIF('Round 1 - RIVER'!B69,"="&amp;$B$3))+(COUNTIF('Round 1 - RIVER'!C69,"="&amp;$C$3))+(COUNTIF('Round 1 - RIVER'!D69,"="&amp;$D$3))+(COUNTIF('Round 1 - RIVER'!E69,"="&amp;$E$3))+(COUNTIF('Round 1 - RIVER'!F69,"="&amp;$F$3))+(COUNTIF('Round 1 - RIVER'!G69,"="&amp;$G$3))+(COUNTIF('Round 1 - RIVER'!H69,"="&amp;$H$3))+(COUNTIF('Round 1 - RIVER'!I69,"="&amp;$I$3))+(COUNTIF('Round 1 - RIVER'!J69,"="&amp;$J$3))+(COUNTIF('Round 1 - RIVER'!L69,"="&amp;$L$3))+(COUNTIF('Round 1 - RIVER'!M69,"="&amp;$M$3))+(COUNTIF('Round 1 - RIVER'!N69,"="&amp;$N$3))+(COUNTIF('Round 1 - RIVER'!O69,"="&amp;$O$3))+(COUNTIF('Round 1 - RIVER'!P69,"="&amp;$P$3))+(COUNTIF('Round 1 - RIVER'!Q69,"="&amp;$Q$3))+(COUNTIF('Round 1 - RIVER'!R69,"="&amp;$R$3))+(COUNTIF('Round 1 - RIVER'!S69,"="&amp;$S$3))+(COUNTIF('Round 1 - RIVER'!T69,"="&amp;$T$3))</f>
        <v>0</v>
      </c>
      <c r="F142" s="100">
        <f>SUM(COUNTIF('Round 1 - RIVER'!B69,"="&amp;$B$2+1))+(COUNTIF('Round 1 - RIVER'!C69,"="&amp;$C$2+1))+(COUNTIF('Round 1 - RIVER'!D69,"="&amp;$D$2+1))+(COUNTIF('Round 1 - RIVER'!E69,"="&amp;$E$2+1))+(COUNTIF('Round 1 - RIVER'!F69,"="&amp;$F$2+1))+(COUNTIF('Round 1 - RIVER'!G69,"="&amp;$G$2+1))+(COUNTIF('Round 1 - RIVER'!H69,"="&amp;$H$2+1))+(COUNTIF('Round 1 - RIVER'!I69,"="&amp;$I$2+1))+(COUNTIF('Round 1 - RIVER'!J69,"="&amp;$J$2+1))+(COUNTIF('Round 1 - RIVER'!L69,"="&amp;$L$2+1))+(COUNTIF('Round 1 - RIVER'!M69,"="&amp;$M$2+1))+(COUNTIF('Round 1 - RIVER'!N69,"="&amp;$N$2+1))+(COUNTIF('Round 1 - RIVER'!O69,"="&amp;$O$2+1))+(COUNTIF('Round 1 - RIVER'!P69,"="&amp;$P$2+1))+(COUNTIF('Round 1 - RIVER'!Q69,"="&amp;$Q$2+1))+(COUNTIF('Round 1 - RIVER'!R69,"="&amp;$R$2+1))+(COUNTIF('Round 1 - RIVER'!S69,"="&amp;$S$2+1))+(COUNTIF('Round 1 - RIVER'!T69,"="&amp;$T$2+1))</f>
        <v>0</v>
      </c>
      <c r="G142" s="100">
        <f>SUM(COUNTIF('Round 1 - RIVER'!B69,"="&amp;$B$2+2))+(COUNTIF('Round 1 - RIVER'!C69,"="&amp;$C$2+2))+(COUNTIF('Round 1 - RIVER'!D69,"="&amp;$D$2+2))+(COUNTIF('Round 1 - RIVER'!E69,"="&amp;$E$2+2))+(COUNTIF('Round 1 - RIVER'!F69,"="&amp;$F$2+2))+(COUNTIF('Round 1 - RIVER'!G69,"="&amp;$G$2+2))+(COUNTIF('Round 1 - RIVER'!H69,"="&amp;$H$2+2))+(COUNTIF('Round 1 - RIVER'!I69,"="&amp;$I$2+2))+(COUNTIF('Round 1 - RIVER'!J69,"="&amp;$J$2+2))+(COUNTIF('Round 1 - RIVER'!L69,"="&amp;$L$2+2))+(COUNTIF('Round 1 - RIVER'!M69,"="&amp;$M$2+2))+(COUNTIF('Round 1 - RIVER'!N69,"="&amp;$N$2+2))+(COUNTIF('Round 1 - RIVER'!O69,"="&amp;$O$2+2))+(COUNTIF('Round 1 - RIVER'!P69,"="&amp;$P$2+2))+(COUNTIF('Round 1 - RIVER'!Q69,"="&amp;$Q$2+2))+(COUNTIF('Round 1 - RIVER'!R69,"="&amp;$R$2+2))+(COUNTIF('Round 1 - RIVER'!S69,"="&amp;$S$2+2))+(COUNTIF('Round 1 - RIVER'!T69,"="&amp;$T$2+2))</f>
        <v>0</v>
      </c>
      <c r="H142" s="100">
        <f>SUM(COUNTIF('Round 1 - RIVER'!B69,"&gt;"&amp;$B$2+2.1))+(COUNTIF('Round 1 - RIVER'!C69,"&gt;"&amp;$C$2+2.1))+(COUNTIF('Round 1 - RIVER'!D69,"&gt;"&amp;$D$2+2.1))+(COUNTIF('Round 1 - RIVER'!E69,"&gt;"&amp;$E$2+2.1))+(COUNTIF('Round 1 - RIVER'!F69,"&gt;"&amp;$F$2+2.1))+(COUNTIF('Round 1 - RIVER'!G69,"&gt;"&amp;$G$2+2.1))+(COUNTIF('Round 1 - RIVER'!H69,"&gt;"&amp;$H$2+2.1))+(COUNTIF('Round 1 - RIVER'!I69,"&gt;"&amp;$I$2+2.1))+(COUNTIF('Round 1 - RIVER'!J69,"&gt;"&amp;$J$2+2.1))+(COUNTIF('Round 1 - RIVER'!L69,"&gt;"&amp;$L$2+2.1))+(COUNTIF('Round 1 - RIVER'!M69,"&gt;"&amp;$M$2+2.1))+(COUNTIF('Round 1 - RIVER'!N69,"&gt;"&amp;$N$2+2.1))+(COUNTIF('Round 1 - RIVER'!O69,"&gt;"&amp;$O$2+2.1))+(COUNTIF('Round 1 - RIVER'!P69,"&gt;"&amp;$P$2+2.1))+(COUNTIF('Round 1 - RIVER'!Q69,"&gt;"&amp;$Q$2+2.1))+(COUNTIF('Round 1 - RIVER'!R69,"&gt;"&amp;$R$2+2.1))+(COUNTIF('Round 1 - RIVER'!S69,"&gt;"&amp;$S$2+2.1))+(COUNTIF('Round 1 - RIVER'!T69,"&gt;"&amp;$T$2+2.1))</f>
        <v>0</v>
      </c>
      <c r="J142" s="99">
        <f>SUM(COUNTIF('Round 2 - HILLS'!B69,"&lt;"&amp;$B$3-1.9))+(COUNTIF('Round 2 - HILLS'!C69,"&lt;"&amp;$C$3-1.9))+(COUNTIF('Round 2 - HILLS'!D69,"&lt;"&amp;$D$3-1.9))+(COUNTIF('Round 2 - HILLS'!E69,"&lt;"&amp;$E$3-1.9))+(COUNTIF('Round 2 - HILLS'!F69,"&lt;"&amp;$F$3-1.9))+(COUNTIF('Round 2 - HILLS'!G69,"&lt;"&amp;$G$3-1.9))+(COUNTIF('Round 2 - HILLS'!H69,"&lt;"&amp;$H$3-1.9))+(COUNTIF('Round 2 - HILLS'!I69,"&lt;"&amp;$I$3-1.9))+(COUNTIF('Round 2 - HILLS'!J69,"&lt;"&amp;$J$3-1.9))+(COUNTIF('Round 2 - HILLS'!L69,"&lt;"&amp;$L$3-1.9))+(COUNTIF('Round 2 - HILLS'!M69,"&lt;"&amp;$M$3-1.9))+(COUNTIF('Round 2 - HILLS'!N69,"&lt;"&amp;$N$3-1.9))+(COUNTIF('Round 2 - HILLS'!O69,"&lt;"&amp;$O$3-1.9))+(COUNTIF('Round 2 - HILLS'!P69,"&lt;"&amp;$P$3-1.9))+(COUNTIF('Round 2 - HILLS'!Q69,"&lt;"&amp;$Q$3-1.9))+(COUNTIF('Round 2 - HILLS'!R69,"&lt;"&amp;$R$3-1.9))+(COUNTIF('Round 2 - HILLS'!S69,"&lt;"&amp;$S$3-1.9))+(COUNTIF('Round 2 - HILLS'!T69,"&lt;"&amp;$T$3-1.9))</f>
        <v>0</v>
      </c>
      <c r="K142" s="104">
        <f>SUM(COUNTIF('Round 2 - HILLS'!B69,"="&amp;$B$3-1))+(COUNTIF('Round 2 - HILLS'!C69,"="&amp;$C$3-1))+(COUNTIF('Round 2 - HILLS'!D69,"="&amp;$D$3-1))+(COUNTIF('Round 2 - HILLS'!E69,"="&amp;$E$3-1))+(COUNTIF('Round 2 - HILLS'!F69,"="&amp;$F$3-1))+(COUNTIF('Round 2 - HILLS'!G69,"="&amp;$G$3-1))+(COUNTIF('Round 2 - HILLS'!H69,"="&amp;$H$3-1))+(COUNTIF('Round 2 - HILLS'!I69,"="&amp;$I$3-1))+(COUNTIF('Round 2 - HILLS'!J69,"="&amp;$J$3-1))+(COUNTIF('Round 2 - HILLS'!L69,"="&amp;$L$3-1))+(COUNTIF('Round 2 - HILLS'!M69,"="&amp;$M$3-1))+(COUNTIF('Round 2 - HILLS'!N69,"="&amp;$N$3-1))+(COUNTIF('Round 2 - HILLS'!O69,"="&amp;$O$3-1))+(COUNTIF('Round 2 - HILLS'!P69,"="&amp;$P$3-1))+(COUNTIF('Round 2 - HILLS'!Q69,"="&amp;$Q$3-1))+(COUNTIF('Round 2 - HILLS'!R69,"="&amp;$R$3-1))+(COUNTIF('Round 2 - HILLS'!S69,"="&amp;$S$3-1))+(COUNTIF('Round 2 - HILLS'!T69,"="&amp;$T$3-1))</f>
        <v>0</v>
      </c>
      <c r="L142" s="100">
        <f>SUM(COUNTIF('Round 2 - HILLS'!B69,"="&amp;$B$3))+(COUNTIF('Round 2 - HILLS'!C69,"="&amp;$C$3))+(COUNTIF('Round 2 - HILLS'!D69,"="&amp;$D$3))+(COUNTIF('Round 2 - HILLS'!E69,"="&amp;$E$3))+(COUNTIF('Round 2 - HILLS'!F69,"="&amp;$F$3))+(COUNTIF('Round 2 - HILLS'!G69,"="&amp;$G$3))+(COUNTIF('Round 2 - HILLS'!H69,"="&amp;$H$3))+(COUNTIF('Round 2 - HILLS'!I69,"="&amp;$I$3))+(COUNTIF('Round 2 - HILLS'!J69,"="&amp;$J$3))+(COUNTIF('Round 2 - HILLS'!L69,"="&amp;$L$3))+(COUNTIF('Round 2 - HILLS'!M69,"="&amp;$M$3))+(COUNTIF('Round 2 - HILLS'!N69,"="&amp;$N$3))+(COUNTIF('Round 2 - HILLS'!O69,"="&amp;$O$3))+(COUNTIF('Round 2 - HILLS'!P69,"="&amp;$P$3))+(COUNTIF('Round 2 - HILLS'!Q69,"="&amp;$Q$3))+(COUNTIF('Round 2 - HILLS'!R69,"="&amp;$R$3))+(COUNTIF('Round 2 - HILLS'!S69,"="&amp;$S$3))+(COUNTIF('Round 2 - HILLS'!T69,"="&amp;$T$3))</f>
        <v>0</v>
      </c>
      <c r="M142" s="100">
        <f>SUM(COUNTIF('Round 2 - HILLS'!B69,"="&amp;$B$3+1))+(COUNTIF('Round 2 - HILLS'!C69,"="&amp;$C$3+1))+(COUNTIF('Round 2 - HILLS'!D69,"="&amp;$D$3+1))+(COUNTIF('Round 2 - HILLS'!E69,"="&amp;$E$3+1))+(COUNTIF('Round 2 - HILLS'!F69,"="&amp;$F$3+1))+(COUNTIF('Round 2 - HILLS'!G69,"="&amp;$G$3+1))+(COUNTIF('Round 2 - HILLS'!H69,"="&amp;$H$3+1))+(COUNTIF('Round 2 - HILLS'!I69,"="&amp;$I$3+1))+(COUNTIF('Round 2 - HILLS'!J69,"="&amp;$J$3+1))+(COUNTIF('Round 2 - HILLS'!L69,"="&amp;$L$3+1))+(COUNTIF('Round 2 - HILLS'!M69,"="&amp;$M$3+1))+(COUNTIF('Round 2 - HILLS'!N69,"="&amp;$N$3+1))+(COUNTIF('Round 2 - HILLS'!O69,"="&amp;$O$3+1))+(COUNTIF('Round 2 - HILLS'!P69,"="&amp;$P$3+1))+(COUNTIF('Round 2 - HILLS'!Q69,"="&amp;$Q$3+1))+(COUNTIF('Round 2 - HILLS'!R69,"="&amp;$R$3+1))+(COUNTIF('Round 2 - HILLS'!S69,"="&amp;$S$3+1))+(COUNTIF('Round 2 - HILLS'!T69,"="&amp;$T$3+1))</f>
        <v>0</v>
      </c>
      <c r="N142" s="100">
        <f>SUM(COUNTIF('Round 2 - HILLS'!B69,"="&amp;$B$3+2))+(COUNTIF('Round 2 - HILLS'!C69,"="&amp;$C$3+2))+(COUNTIF('Round 2 - HILLS'!D69,"="&amp;$D$3+2))+(COUNTIF('Round 2 - HILLS'!E69,"="&amp;$E$3+2))+(COUNTIF('Round 2 - HILLS'!F69,"="&amp;$F$3+2))+(COUNTIF('Round 2 - HILLS'!G69,"="&amp;$G$3+2))+(COUNTIF('Round 2 - HILLS'!H69,"="&amp;$H$3+2))+(COUNTIF('Round 2 - HILLS'!I69,"="&amp;$I$3+2))+(COUNTIF('Round 2 - HILLS'!J69,"="&amp;$J$3+2))+(COUNTIF('Round 2 - HILLS'!L69,"="&amp;$L$3+2))+(COUNTIF('Round 2 - HILLS'!M69,"="&amp;$M$3+2))+(COUNTIF('Round 2 - HILLS'!N69,"="&amp;$N$3+2))+(COUNTIF('Round 2 - HILLS'!O69,"="&amp;$O$3+2))+(COUNTIF('Round 2 - HILLS'!P69,"="&amp;$P$3+2))+(COUNTIF('Round 2 - HILLS'!Q69,"="&amp;$Q$3+2))+(COUNTIF('Round 2 - HILLS'!R69,"="&amp;$R$3+2))+(COUNTIF('Round 2 - HILLS'!S69,"="&amp;$S$3+2))+(COUNTIF('Round 2 - HILLS'!T69,"="&amp;$T$3+2))</f>
        <v>0</v>
      </c>
      <c r="O142" s="100">
        <f>SUM(COUNTIF('Round 2 - HILLS'!B69,"&gt;"&amp;$B$3+2.1))+(COUNTIF('Round 2 - HILLS'!C69,"&gt;"&amp;$C$3+2.1))+(COUNTIF('Round 2 - HILLS'!D69,"&gt;"&amp;$D$3+2.1))+(COUNTIF('Round 2 - HILLS'!E69,"&gt;"&amp;$E$3+2.1))+(COUNTIF('Round 2 - HILLS'!F69,"&gt;"&amp;$F$3+2.1))+(COUNTIF('Round 2 - HILLS'!G69,"&gt;"&amp;$G$3+2.1))+(COUNTIF('Round 2 - HILLS'!H69,"&gt;"&amp;$H$3+2.1))+(COUNTIF('Round 2 - HILLS'!I69,"&gt;"&amp;$I$3+2.1))+(COUNTIF('Round 2 - HILLS'!J69,"&gt;"&amp;$J$3+2.1))+(COUNTIF('Round 2 - HILLS'!L69,"&gt;"&amp;$L$3+2.1))+(COUNTIF('Round 2 - HILLS'!M69,"&gt;"&amp;$M$3+2.1))+(COUNTIF('Round 2 - HILLS'!N69,"&gt;"&amp;$N$3+2.1))+(COUNTIF('Round 2 - HILLS'!O69,"&gt;"&amp;$O$3+2.1))+(COUNTIF('Round 2 - HILLS'!P69,"&gt;"&amp;$P$3+2.1))+(COUNTIF('Round 2 - HILLS'!Q69,"&gt;"&amp;$Q$3+2.1))+(COUNTIF('Round 2 - HILLS'!R69,"&gt;"&amp;$R$3+2.1))+(COUNTIF('Round 2 - HILLS'!S69,"&gt;"&amp;$S$3+2.1))+(COUNTIF('Round 2 - HILLS'!T69,"&gt;"&amp;$T$3+2.1))</f>
        <v>0</v>
      </c>
      <c r="Q142" s="94"/>
      <c r="R142" s="94"/>
      <c r="S142" s="94"/>
      <c r="T142" s="94"/>
      <c r="U142" s="94"/>
      <c r="V142" s="94"/>
      <c r="X142" s="99">
        <f t="shared" ref="X142:X145" si="119">SUM(C142,J142,Q142)</f>
        <v>0</v>
      </c>
      <c r="Y142" s="100">
        <f t="shared" si="118"/>
        <v>0</v>
      </c>
      <c r="Z142" s="100">
        <f t="shared" si="118"/>
        <v>0</v>
      </c>
      <c r="AA142" s="100">
        <f t="shared" si="118"/>
        <v>0</v>
      </c>
      <c r="AB142" s="100">
        <f t="shared" si="118"/>
        <v>0</v>
      </c>
      <c r="AC142" s="100">
        <f t="shared" si="118"/>
        <v>0</v>
      </c>
    </row>
    <row r="143" spans="1:29" x14ac:dyDescent="0.2">
      <c r="A143" s="35" t="str">
        <f>'Players by Team'!S36</f>
        <v>Victoria Vanderleest</v>
      </c>
      <c r="B143" s="95"/>
      <c r="C143" s="101">
        <f>SUM(COUNTIF('Round 1 - RIVER'!B70,"&lt;"&amp;$B$2-1.9))+(COUNTIF('Round 1 - RIVER'!C70,"&lt;"&amp;$C$2-1.9))+(COUNTIF('Round 1 - RIVER'!D70,"&lt;"&amp;$D$2-1.9))+(COUNTIF('Round 1 - RIVER'!E70,"&lt;"&amp;$E$2-1.9))+(COUNTIF('Round 1 - RIVER'!F70,"&lt;"&amp;$F$2-1.9))+(COUNTIF('Round 1 - RIVER'!G70,"&lt;"&amp;$G$2-1.9))+(COUNTIF('Round 1 - RIVER'!H70,"&lt;"&amp;$H$2-1.9))+(COUNTIF('Round 1 - RIVER'!I70,"&lt;"&amp;$I$2-1.9))+(COUNTIF('Round 1 - RIVER'!J70,"&lt;"&amp;$J$2-1.9))+(COUNTIF('Round 1 - RIVER'!L70,"&lt;"&amp;$L$2-1.9))+(COUNTIF('Round 1 - RIVER'!M70,"&lt;"&amp;$M$2-1.9))+(COUNTIF('Round 1 - RIVER'!N70,"&lt;"&amp;$N$2-1.9))+(COUNTIF('Round 1 - RIVER'!O70,"&lt;"&amp;$O$2-1.9))+(COUNTIF('Round 1 - RIVER'!P70,"&lt;"&amp;$P$2-1.9))+(COUNTIF('Round 1 - RIVER'!Q70,"&lt;"&amp;$Q$2-1.9))+(COUNTIF('Round 1 - RIVER'!R70,"&lt;"&amp;$R$2-1.9))+(COUNTIF('Round 1 - RIVER'!S70,"&lt;"&amp;$S$2-1.9))+(COUNTIF('Round 1 - RIVER'!T70,"&lt;"&amp;$T$2-1.9))</f>
        <v>0</v>
      </c>
      <c r="D143" s="103">
        <f>SUM(COUNTIF('Round 1 - RIVER'!B70,"="&amp;$B$2-1))+(COUNTIF('Round 1 - RIVER'!C70,"="&amp;$C$2-1))+(COUNTIF('Round 1 - RIVER'!D70,"="&amp;$D$2-1))+(COUNTIF('Round 1 - RIVER'!E70,"="&amp;$E$2-1))+(COUNTIF('Round 1 - RIVER'!F70,"="&amp;$F$2-1))+(COUNTIF('Round 1 - RIVER'!G70,"="&amp;$G$2-1))+(COUNTIF('Round 1 - RIVER'!H70,"="&amp;$H$2-1))+(COUNTIF('Round 1 - RIVER'!I70,"="&amp;$I$2-1))+(COUNTIF('Round 1 - RIVER'!J70,"="&amp;$J$2-1))+(COUNTIF('Round 1 - RIVER'!L70,"="&amp;$L$2-1))+(COUNTIF('Round 1 - RIVER'!M70,"="&amp;$M$2-1))+(COUNTIF('Round 1 - RIVER'!N70,"="&amp;$N$2-1))+(COUNTIF('Round 1 - RIVER'!O70,"="&amp;$O$2-1))+(COUNTIF('Round 1 - RIVER'!P70,"="&amp;$P$2-1))+(COUNTIF('Round 1 - RIVER'!Q70,"="&amp;$Q$2-1))+(COUNTIF('Round 1 - RIVER'!R70,"="&amp;$R$2-1))+(COUNTIF('Round 1 - RIVER'!S70,"="&amp;$S$2-1))+(COUNTIF('Round 1 - RIVER'!T70,"="&amp;$T$2-1))</f>
        <v>0</v>
      </c>
      <c r="E143" s="93">
        <f>SUM(COUNTIF('Round 1 - RIVER'!B70,"="&amp;$B$3))+(COUNTIF('Round 1 - RIVER'!C70,"="&amp;$C$3))+(COUNTIF('Round 1 - RIVER'!D70,"="&amp;$D$3))+(COUNTIF('Round 1 - RIVER'!E70,"="&amp;$E$3))+(COUNTIF('Round 1 - RIVER'!F70,"="&amp;$F$3))+(COUNTIF('Round 1 - RIVER'!G70,"="&amp;$G$3))+(COUNTIF('Round 1 - RIVER'!H70,"="&amp;$H$3))+(COUNTIF('Round 1 - RIVER'!I70,"="&amp;$I$3))+(COUNTIF('Round 1 - RIVER'!J70,"="&amp;$J$3))+(COUNTIF('Round 1 - RIVER'!L70,"="&amp;$L$3))+(COUNTIF('Round 1 - RIVER'!M70,"="&amp;$M$3))+(COUNTIF('Round 1 - RIVER'!N70,"="&amp;$N$3))+(COUNTIF('Round 1 - RIVER'!O70,"="&amp;$O$3))+(COUNTIF('Round 1 - RIVER'!P70,"="&amp;$P$3))+(COUNTIF('Round 1 - RIVER'!Q70,"="&amp;$Q$3))+(COUNTIF('Round 1 - RIVER'!R70,"="&amp;$R$3))+(COUNTIF('Round 1 - RIVER'!S70,"="&amp;$S$3))+(COUNTIF('Round 1 - RIVER'!T70,"="&amp;$T$3))</f>
        <v>0</v>
      </c>
      <c r="F143" s="93">
        <f>SUM(COUNTIF('Round 1 - RIVER'!B70,"="&amp;$B$2+1))+(COUNTIF('Round 1 - RIVER'!C70,"="&amp;$C$2+1))+(COUNTIF('Round 1 - RIVER'!D70,"="&amp;$D$2+1))+(COUNTIF('Round 1 - RIVER'!E70,"="&amp;$E$2+1))+(COUNTIF('Round 1 - RIVER'!F70,"="&amp;$F$2+1))+(COUNTIF('Round 1 - RIVER'!G70,"="&amp;$G$2+1))+(COUNTIF('Round 1 - RIVER'!H70,"="&amp;$H$2+1))+(COUNTIF('Round 1 - RIVER'!I70,"="&amp;$I$2+1))+(COUNTIF('Round 1 - RIVER'!J70,"="&amp;$J$2+1))+(COUNTIF('Round 1 - RIVER'!L70,"="&amp;$L$2+1))+(COUNTIF('Round 1 - RIVER'!M70,"="&amp;$M$2+1))+(COUNTIF('Round 1 - RIVER'!N70,"="&amp;$N$2+1))+(COUNTIF('Round 1 - RIVER'!O70,"="&amp;$O$2+1))+(COUNTIF('Round 1 - RIVER'!P70,"="&amp;$P$2+1))+(COUNTIF('Round 1 - RIVER'!Q70,"="&amp;$Q$2+1))+(COUNTIF('Round 1 - RIVER'!R70,"="&amp;$R$2+1))+(COUNTIF('Round 1 - RIVER'!S70,"="&amp;$S$2+1))+(COUNTIF('Round 1 - RIVER'!T70,"="&amp;$T$2+1))</f>
        <v>0</v>
      </c>
      <c r="G143" s="93">
        <f>SUM(COUNTIF('Round 1 - RIVER'!B70,"="&amp;$B$2+2))+(COUNTIF('Round 1 - RIVER'!C70,"="&amp;$C$2+2))+(COUNTIF('Round 1 - RIVER'!D70,"="&amp;$D$2+2))+(COUNTIF('Round 1 - RIVER'!E70,"="&amp;$E$2+2))+(COUNTIF('Round 1 - RIVER'!F70,"="&amp;$F$2+2))+(COUNTIF('Round 1 - RIVER'!G70,"="&amp;$G$2+2))+(COUNTIF('Round 1 - RIVER'!H70,"="&amp;$H$2+2))+(COUNTIF('Round 1 - RIVER'!I70,"="&amp;$I$2+2))+(COUNTIF('Round 1 - RIVER'!J70,"="&amp;$J$2+2))+(COUNTIF('Round 1 - RIVER'!L70,"="&amp;$L$2+2))+(COUNTIF('Round 1 - RIVER'!M70,"="&amp;$M$2+2))+(COUNTIF('Round 1 - RIVER'!N70,"="&amp;$N$2+2))+(COUNTIF('Round 1 - RIVER'!O70,"="&amp;$O$2+2))+(COUNTIF('Round 1 - RIVER'!P70,"="&amp;$P$2+2))+(COUNTIF('Round 1 - RIVER'!Q70,"="&amp;$Q$2+2))+(COUNTIF('Round 1 - RIVER'!R70,"="&amp;$R$2+2))+(COUNTIF('Round 1 - RIVER'!S70,"="&amp;$S$2+2))+(COUNTIF('Round 1 - RIVER'!T70,"="&amp;$T$2+2))</f>
        <v>0</v>
      </c>
      <c r="H143" s="93">
        <f>SUM(COUNTIF('Round 1 - RIVER'!B70,"&gt;"&amp;$B$2+2.1))+(COUNTIF('Round 1 - RIVER'!C70,"&gt;"&amp;$C$2+2.1))+(COUNTIF('Round 1 - RIVER'!D70,"&gt;"&amp;$D$2+2.1))+(COUNTIF('Round 1 - RIVER'!E70,"&gt;"&amp;$E$2+2.1))+(COUNTIF('Round 1 - RIVER'!F70,"&gt;"&amp;$F$2+2.1))+(COUNTIF('Round 1 - RIVER'!G70,"&gt;"&amp;$G$2+2.1))+(COUNTIF('Round 1 - RIVER'!H70,"&gt;"&amp;$H$2+2.1))+(COUNTIF('Round 1 - RIVER'!I70,"&gt;"&amp;$I$2+2.1))+(COUNTIF('Round 1 - RIVER'!J70,"&gt;"&amp;$J$2+2.1))+(COUNTIF('Round 1 - RIVER'!L70,"&gt;"&amp;$L$2+2.1))+(COUNTIF('Round 1 - RIVER'!M70,"&gt;"&amp;$M$2+2.1))+(COUNTIF('Round 1 - RIVER'!N70,"&gt;"&amp;$N$2+2.1))+(COUNTIF('Round 1 - RIVER'!O70,"&gt;"&amp;$O$2+2.1))+(COUNTIF('Round 1 - RIVER'!P70,"&gt;"&amp;$P$2+2.1))+(COUNTIF('Round 1 - RIVER'!Q70,"&gt;"&amp;$Q$2+2.1))+(COUNTIF('Round 1 - RIVER'!R70,"&gt;"&amp;$R$2+2.1))+(COUNTIF('Round 1 - RIVER'!S70,"&gt;"&amp;$S$2+2.1))+(COUNTIF('Round 1 - RIVER'!T70,"&gt;"&amp;$T$2+2.1))</f>
        <v>0</v>
      </c>
      <c r="J143" s="92">
        <f>SUM(COUNTIF('Round 2 - HILLS'!B70,"&lt;"&amp;$B$3-1.9))+(COUNTIF('Round 2 - HILLS'!C70,"&lt;"&amp;$C$3-1.9))+(COUNTIF('Round 2 - HILLS'!D70,"&lt;"&amp;$D$3-1.9))+(COUNTIF('Round 2 - HILLS'!E70,"&lt;"&amp;$E$3-1.9))+(COUNTIF('Round 2 - HILLS'!F70,"&lt;"&amp;$F$3-1.9))+(COUNTIF('Round 2 - HILLS'!G70,"&lt;"&amp;$G$3-1.9))+(COUNTIF('Round 2 - HILLS'!H70,"&lt;"&amp;$H$3-1.9))+(COUNTIF('Round 2 - HILLS'!I70,"&lt;"&amp;$I$3-1.9))+(COUNTIF('Round 2 - HILLS'!J70,"&lt;"&amp;$J$3-1.9))+(COUNTIF('Round 2 - HILLS'!L70,"&lt;"&amp;$L$3-1.9))+(COUNTIF('Round 2 - HILLS'!M70,"&lt;"&amp;$M$3-1.9))+(COUNTIF('Round 2 - HILLS'!N70,"&lt;"&amp;$N$3-1.9))+(COUNTIF('Round 2 - HILLS'!O70,"&lt;"&amp;$O$3-1.9))+(COUNTIF('Round 2 - HILLS'!P70,"&lt;"&amp;$P$3-1.9))+(COUNTIF('Round 2 - HILLS'!Q70,"&lt;"&amp;$Q$3-1.9))+(COUNTIF('Round 2 - HILLS'!R70,"&lt;"&amp;$R$3-1.9))+(COUNTIF('Round 2 - HILLS'!S70,"&lt;"&amp;$S$3-1.9))+(COUNTIF('Round 2 - HILLS'!T70,"&lt;"&amp;$T$3-1.9))</f>
        <v>0</v>
      </c>
      <c r="K143" s="103">
        <f>SUM(COUNTIF('Round 2 - HILLS'!B70,"="&amp;$B$3-1))+(COUNTIF('Round 2 - HILLS'!C70,"="&amp;$C$3-1))+(COUNTIF('Round 2 - HILLS'!D70,"="&amp;$D$3-1))+(COUNTIF('Round 2 - HILLS'!E70,"="&amp;$E$3-1))+(COUNTIF('Round 2 - HILLS'!F70,"="&amp;$F$3-1))+(COUNTIF('Round 2 - HILLS'!G70,"="&amp;$G$3-1))+(COUNTIF('Round 2 - HILLS'!H70,"="&amp;$H$3-1))+(COUNTIF('Round 2 - HILLS'!I70,"="&amp;$I$3-1))+(COUNTIF('Round 2 - HILLS'!J70,"="&amp;$J$3-1))+(COUNTIF('Round 2 - HILLS'!L70,"="&amp;$L$3-1))+(COUNTIF('Round 2 - HILLS'!M70,"="&amp;$M$3-1))+(COUNTIF('Round 2 - HILLS'!N70,"="&amp;$N$3-1))+(COUNTIF('Round 2 - HILLS'!O70,"="&amp;$O$3-1))+(COUNTIF('Round 2 - HILLS'!P70,"="&amp;$P$3-1))+(COUNTIF('Round 2 - HILLS'!Q70,"="&amp;$Q$3-1))+(COUNTIF('Round 2 - HILLS'!R70,"="&amp;$R$3-1))+(COUNTIF('Round 2 - HILLS'!S70,"="&amp;$S$3-1))+(COUNTIF('Round 2 - HILLS'!T70,"="&amp;$T$3-1))</f>
        <v>0</v>
      </c>
      <c r="L143" s="93">
        <f>SUM(COUNTIF('Round 2 - HILLS'!B70,"="&amp;$B$3))+(COUNTIF('Round 2 - HILLS'!C70,"="&amp;$C$3))+(COUNTIF('Round 2 - HILLS'!D70,"="&amp;$D$3))+(COUNTIF('Round 2 - HILLS'!E70,"="&amp;$E$3))+(COUNTIF('Round 2 - HILLS'!F70,"="&amp;$F$3))+(COUNTIF('Round 2 - HILLS'!G70,"="&amp;$G$3))+(COUNTIF('Round 2 - HILLS'!H70,"="&amp;$H$3))+(COUNTIF('Round 2 - HILLS'!I70,"="&amp;$I$3))+(COUNTIF('Round 2 - HILLS'!J70,"="&amp;$J$3))+(COUNTIF('Round 2 - HILLS'!L70,"="&amp;$L$3))+(COUNTIF('Round 2 - HILLS'!M70,"="&amp;$M$3))+(COUNTIF('Round 2 - HILLS'!N70,"="&amp;$N$3))+(COUNTIF('Round 2 - HILLS'!O70,"="&amp;$O$3))+(COUNTIF('Round 2 - HILLS'!P70,"="&amp;$P$3))+(COUNTIF('Round 2 - HILLS'!Q70,"="&amp;$Q$3))+(COUNTIF('Round 2 - HILLS'!R70,"="&amp;$R$3))+(COUNTIF('Round 2 - HILLS'!S70,"="&amp;$S$3))+(COUNTIF('Round 2 - HILLS'!T70,"="&amp;$T$3))</f>
        <v>0</v>
      </c>
      <c r="M143" s="93">
        <f>SUM(COUNTIF('Round 2 - HILLS'!B70,"="&amp;$B$3+1))+(COUNTIF('Round 2 - HILLS'!C70,"="&amp;$C$3+1))+(COUNTIF('Round 2 - HILLS'!D70,"="&amp;$D$3+1))+(COUNTIF('Round 2 - HILLS'!E70,"="&amp;$E$3+1))+(COUNTIF('Round 2 - HILLS'!F70,"="&amp;$F$3+1))+(COUNTIF('Round 2 - HILLS'!G70,"="&amp;$G$3+1))+(COUNTIF('Round 2 - HILLS'!H70,"="&amp;$H$3+1))+(COUNTIF('Round 2 - HILLS'!I70,"="&amp;$I$3+1))+(COUNTIF('Round 2 - HILLS'!J70,"="&amp;$J$3+1))+(COUNTIF('Round 2 - HILLS'!L70,"="&amp;$L$3+1))+(COUNTIF('Round 2 - HILLS'!M70,"="&amp;$M$3+1))+(COUNTIF('Round 2 - HILLS'!N70,"="&amp;$N$3+1))+(COUNTIF('Round 2 - HILLS'!O70,"="&amp;$O$3+1))+(COUNTIF('Round 2 - HILLS'!P70,"="&amp;$P$3+1))+(COUNTIF('Round 2 - HILLS'!Q70,"="&amp;$Q$3+1))+(COUNTIF('Round 2 - HILLS'!R70,"="&amp;$R$3+1))+(COUNTIF('Round 2 - HILLS'!S70,"="&amp;$S$3+1))+(COUNTIF('Round 2 - HILLS'!T70,"="&amp;$T$3+1))</f>
        <v>0</v>
      </c>
      <c r="N143" s="93">
        <f>SUM(COUNTIF('Round 2 - HILLS'!B70,"="&amp;$B$3+2))+(COUNTIF('Round 2 - HILLS'!C70,"="&amp;$C$3+2))+(COUNTIF('Round 2 - HILLS'!D70,"="&amp;$D$3+2))+(COUNTIF('Round 2 - HILLS'!E70,"="&amp;$E$3+2))+(COUNTIF('Round 2 - HILLS'!F70,"="&amp;$F$3+2))+(COUNTIF('Round 2 - HILLS'!G70,"="&amp;$G$3+2))+(COUNTIF('Round 2 - HILLS'!H70,"="&amp;$H$3+2))+(COUNTIF('Round 2 - HILLS'!I70,"="&amp;$I$3+2))+(COUNTIF('Round 2 - HILLS'!J70,"="&amp;$J$3+2))+(COUNTIF('Round 2 - HILLS'!L70,"="&amp;$L$3+2))+(COUNTIF('Round 2 - HILLS'!M70,"="&amp;$M$3+2))+(COUNTIF('Round 2 - HILLS'!N70,"="&amp;$N$3+2))+(COUNTIF('Round 2 - HILLS'!O70,"="&amp;$O$3+2))+(COUNTIF('Round 2 - HILLS'!P70,"="&amp;$P$3+2))+(COUNTIF('Round 2 - HILLS'!Q70,"="&amp;$Q$3+2))+(COUNTIF('Round 2 - HILLS'!R70,"="&amp;$R$3+2))+(COUNTIF('Round 2 - HILLS'!S70,"="&amp;$S$3+2))+(COUNTIF('Round 2 - HILLS'!T70,"="&amp;$T$3+2))</f>
        <v>0</v>
      </c>
      <c r="O143" s="93">
        <f>SUM(COUNTIF('Round 2 - HILLS'!B70,"&gt;"&amp;$B$3+2.1))+(COUNTIF('Round 2 - HILLS'!C70,"&gt;"&amp;$C$3+2.1))+(COUNTIF('Round 2 - HILLS'!D70,"&gt;"&amp;$D$3+2.1))+(COUNTIF('Round 2 - HILLS'!E70,"&gt;"&amp;$E$3+2.1))+(COUNTIF('Round 2 - HILLS'!F70,"&gt;"&amp;$F$3+2.1))+(COUNTIF('Round 2 - HILLS'!G70,"&gt;"&amp;$G$3+2.1))+(COUNTIF('Round 2 - HILLS'!H70,"&gt;"&amp;$H$3+2.1))+(COUNTIF('Round 2 - HILLS'!I70,"&gt;"&amp;$I$3+2.1))+(COUNTIF('Round 2 - HILLS'!J70,"&gt;"&amp;$J$3+2.1))+(COUNTIF('Round 2 - HILLS'!L70,"&gt;"&amp;$L$3+2.1))+(COUNTIF('Round 2 - HILLS'!M70,"&gt;"&amp;$M$3+2.1))+(COUNTIF('Round 2 - HILLS'!N70,"&gt;"&amp;$N$3+2.1))+(COUNTIF('Round 2 - HILLS'!O70,"&gt;"&amp;$O$3+2.1))+(COUNTIF('Round 2 - HILLS'!P70,"&gt;"&amp;$P$3+2.1))+(COUNTIF('Round 2 - HILLS'!Q70,"&gt;"&amp;$Q$3+2.1))+(COUNTIF('Round 2 - HILLS'!R70,"&gt;"&amp;$R$3+2.1))+(COUNTIF('Round 2 - HILLS'!S70,"&gt;"&amp;$S$3+2.1))+(COUNTIF('Round 2 - HILLS'!T70,"&gt;"&amp;$T$3+2.1))</f>
        <v>0</v>
      </c>
      <c r="Q143" s="92"/>
      <c r="R143" s="93"/>
      <c r="S143" s="93"/>
      <c r="T143" s="93"/>
      <c r="U143" s="93"/>
      <c r="V143" s="93"/>
      <c r="X143" s="92">
        <f t="shared" si="119"/>
        <v>0</v>
      </c>
      <c r="Y143" s="93">
        <f t="shared" si="118"/>
        <v>0</v>
      </c>
      <c r="Z143" s="93">
        <f t="shared" si="118"/>
        <v>0</v>
      </c>
      <c r="AA143" s="93">
        <f t="shared" si="118"/>
        <v>0</v>
      </c>
      <c r="AB143" s="93">
        <f t="shared" si="118"/>
        <v>0</v>
      </c>
      <c r="AC143" s="93">
        <f t="shared" si="118"/>
        <v>0</v>
      </c>
    </row>
    <row r="144" spans="1:29" x14ac:dyDescent="0.2">
      <c r="A144" s="35" t="str">
        <f>'Players by Team'!S37</f>
        <v>Kathryn Teague</v>
      </c>
      <c r="B144" s="95"/>
      <c r="C144" s="102">
        <f>SUM(COUNTIF('Round 1 - RIVER'!B71,"&lt;"&amp;$B$2-1.9))+(COUNTIF('Round 1 - RIVER'!C71,"&lt;"&amp;$C$2-1.9))+(COUNTIF('Round 1 - RIVER'!D71,"&lt;"&amp;$D$2-1.9))+(COUNTIF('Round 1 - RIVER'!E71,"&lt;"&amp;$E$2-1.9))+(COUNTIF('Round 1 - RIVER'!F71,"&lt;"&amp;$F$2-1.9))+(COUNTIF('Round 1 - RIVER'!G71,"&lt;"&amp;$G$2-1.9))+(COUNTIF('Round 1 - RIVER'!H71,"&lt;"&amp;$H$2-1.9))+(COUNTIF('Round 1 - RIVER'!I71,"&lt;"&amp;$I$2-1.9))+(COUNTIF('Round 1 - RIVER'!J71,"&lt;"&amp;$J$2-1.9))+(COUNTIF('Round 1 - RIVER'!L71,"&lt;"&amp;$L$2-1.9))+(COUNTIF('Round 1 - RIVER'!M71,"&lt;"&amp;$M$2-1.9))+(COUNTIF('Round 1 - RIVER'!N71,"&lt;"&amp;$N$2-1.9))+(COUNTIF('Round 1 - RIVER'!O71,"&lt;"&amp;$O$2-1.9))+(COUNTIF('Round 1 - RIVER'!P71,"&lt;"&amp;$P$2-1.9))+(COUNTIF('Round 1 - RIVER'!Q71,"&lt;"&amp;$Q$2-1.9))+(COUNTIF('Round 1 - RIVER'!R71,"&lt;"&amp;$R$2-1.9))+(COUNTIF('Round 1 - RIVER'!S71,"&lt;"&amp;$S$2-1.9))+(COUNTIF('Round 1 - RIVER'!T71,"&lt;"&amp;$T$2-1.9))</f>
        <v>0</v>
      </c>
      <c r="D144" s="104">
        <f>SUM(COUNTIF('Round 1 - RIVER'!B71,"="&amp;$B$2-1))+(COUNTIF('Round 1 - RIVER'!C71,"="&amp;$C$2-1))+(COUNTIF('Round 1 - RIVER'!D71,"="&amp;$D$2-1))+(COUNTIF('Round 1 - RIVER'!E71,"="&amp;$E$2-1))+(COUNTIF('Round 1 - RIVER'!F71,"="&amp;$F$2-1))+(COUNTIF('Round 1 - RIVER'!G71,"="&amp;$G$2-1))+(COUNTIF('Round 1 - RIVER'!H71,"="&amp;$H$2-1))+(COUNTIF('Round 1 - RIVER'!I71,"="&amp;$I$2-1))+(COUNTIF('Round 1 - RIVER'!J71,"="&amp;$J$2-1))+(COUNTIF('Round 1 - RIVER'!L71,"="&amp;$L$2-1))+(COUNTIF('Round 1 - RIVER'!M71,"="&amp;$M$2-1))+(COUNTIF('Round 1 - RIVER'!N71,"="&amp;$N$2-1))+(COUNTIF('Round 1 - RIVER'!O71,"="&amp;$O$2-1))+(COUNTIF('Round 1 - RIVER'!P71,"="&amp;$P$2-1))+(COUNTIF('Round 1 - RIVER'!Q71,"="&amp;$Q$2-1))+(COUNTIF('Round 1 - RIVER'!R71,"="&amp;$R$2-1))+(COUNTIF('Round 1 - RIVER'!S71,"="&amp;$S$2-1))+(COUNTIF('Round 1 - RIVER'!T71,"="&amp;$T$2-1))</f>
        <v>0</v>
      </c>
      <c r="E144" s="100">
        <f>SUM(COUNTIF('Round 1 - RIVER'!B71,"="&amp;$B$3))+(COUNTIF('Round 1 - RIVER'!C71,"="&amp;$C$3))+(COUNTIF('Round 1 - RIVER'!D71,"="&amp;$D$3))+(COUNTIF('Round 1 - RIVER'!E71,"="&amp;$E$3))+(COUNTIF('Round 1 - RIVER'!F71,"="&amp;$F$3))+(COUNTIF('Round 1 - RIVER'!G71,"="&amp;$G$3))+(COUNTIF('Round 1 - RIVER'!H71,"="&amp;$H$3))+(COUNTIF('Round 1 - RIVER'!I71,"="&amp;$I$3))+(COUNTIF('Round 1 - RIVER'!J71,"="&amp;$J$3))+(COUNTIF('Round 1 - RIVER'!L71,"="&amp;$L$3))+(COUNTIF('Round 1 - RIVER'!M71,"="&amp;$M$3))+(COUNTIF('Round 1 - RIVER'!N71,"="&amp;$N$3))+(COUNTIF('Round 1 - RIVER'!O71,"="&amp;$O$3))+(COUNTIF('Round 1 - RIVER'!P71,"="&amp;$P$3))+(COUNTIF('Round 1 - RIVER'!Q71,"="&amp;$Q$3))+(COUNTIF('Round 1 - RIVER'!R71,"="&amp;$R$3))+(COUNTIF('Round 1 - RIVER'!S71,"="&amp;$S$3))+(COUNTIF('Round 1 - RIVER'!T71,"="&amp;$T$3))</f>
        <v>0</v>
      </c>
      <c r="F144" s="100">
        <f>SUM(COUNTIF('Round 1 - RIVER'!B71,"="&amp;$B$2+1))+(COUNTIF('Round 1 - RIVER'!C71,"="&amp;$C$2+1))+(COUNTIF('Round 1 - RIVER'!D71,"="&amp;$D$2+1))+(COUNTIF('Round 1 - RIVER'!E71,"="&amp;$E$2+1))+(COUNTIF('Round 1 - RIVER'!F71,"="&amp;$F$2+1))+(COUNTIF('Round 1 - RIVER'!G71,"="&amp;$G$2+1))+(COUNTIF('Round 1 - RIVER'!H71,"="&amp;$H$2+1))+(COUNTIF('Round 1 - RIVER'!I71,"="&amp;$I$2+1))+(COUNTIF('Round 1 - RIVER'!J71,"="&amp;$J$2+1))+(COUNTIF('Round 1 - RIVER'!L71,"="&amp;$L$2+1))+(COUNTIF('Round 1 - RIVER'!M71,"="&amp;$M$2+1))+(COUNTIF('Round 1 - RIVER'!N71,"="&amp;$N$2+1))+(COUNTIF('Round 1 - RIVER'!O71,"="&amp;$O$2+1))+(COUNTIF('Round 1 - RIVER'!P71,"="&amp;$P$2+1))+(COUNTIF('Round 1 - RIVER'!Q71,"="&amp;$Q$2+1))+(COUNTIF('Round 1 - RIVER'!R71,"="&amp;$R$2+1))+(COUNTIF('Round 1 - RIVER'!S71,"="&amp;$S$2+1))+(COUNTIF('Round 1 - RIVER'!T71,"="&amp;$T$2+1))</f>
        <v>0</v>
      </c>
      <c r="G144" s="100">
        <f>SUM(COUNTIF('Round 1 - RIVER'!B71,"="&amp;$B$2+2))+(COUNTIF('Round 1 - RIVER'!C71,"="&amp;$C$2+2))+(COUNTIF('Round 1 - RIVER'!D71,"="&amp;$D$2+2))+(COUNTIF('Round 1 - RIVER'!E71,"="&amp;$E$2+2))+(COUNTIF('Round 1 - RIVER'!F71,"="&amp;$F$2+2))+(COUNTIF('Round 1 - RIVER'!G71,"="&amp;$G$2+2))+(COUNTIF('Round 1 - RIVER'!H71,"="&amp;$H$2+2))+(COUNTIF('Round 1 - RIVER'!I71,"="&amp;$I$2+2))+(COUNTIF('Round 1 - RIVER'!J71,"="&amp;$J$2+2))+(COUNTIF('Round 1 - RIVER'!L71,"="&amp;$L$2+2))+(COUNTIF('Round 1 - RIVER'!M71,"="&amp;$M$2+2))+(COUNTIF('Round 1 - RIVER'!N71,"="&amp;$N$2+2))+(COUNTIF('Round 1 - RIVER'!O71,"="&amp;$O$2+2))+(COUNTIF('Round 1 - RIVER'!P71,"="&amp;$P$2+2))+(COUNTIF('Round 1 - RIVER'!Q71,"="&amp;$Q$2+2))+(COUNTIF('Round 1 - RIVER'!R71,"="&amp;$R$2+2))+(COUNTIF('Round 1 - RIVER'!S71,"="&amp;$S$2+2))+(COUNTIF('Round 1 - RIVER'!T71,"="&amp;$T$2+2))</f>
        <v>0</v>
      </c>
      <c r="H144" s="100">
        <f>SUM(COUNTIF('Round 1 - RIVER'!B71,"&gt;"&amp;$B$2+2.1))+(COUNTIF('Round 1 - RIVER'!C71,"&gt;"&amp;$C$2+2.1))+(COUNTIF('Round 1 - RIVER'!D71,"&gt;"&amp;$D$2+2.1))+(COUNTIF('Round 1 - RIVER'!E71,"&gt;"&amp;$E$2+2.1))+(COUNTIF('Round 1 - RIVER'!F71,"&gt;"&amp;$F$2+2.1))+(COUNTIF('Round 1 - RIVER'!G71,"&gt;"&amp;$G$2+2.1))+(COUNTIF('Round 1 - RIVER'!H71,"&gt;"&amp;$H$2+2.1))+(COUNTIF('Round 1 - RIVER'!I71,"&gt;"&amp;$I$2+2.1))+(COUNTIF('Round 1 - RIVER'!J71,"&gt;"&amp;$J$2+2.1))+(COUNTIF('Round 1 - RIVER'!L71,"&gt;"&amp;$L$2+2.1))+(COUNTIF('Round 1 - RIVER'!M71,"&gt;"&amp;$M$2+2.1))+(COUNTIF('Round 1 - RIVER'!N71,"&gt;"&amp;$N$2+2.1))+(COUNTIF('Round 1 - RIVER'!O71,"&gt;"&amp;$O$2+2.1))+(COUNTIF('Round 1 - RIVER'!P71,"&gt;"&amp;$P$2+2.1))+(COUNTIF('Round 1 - RIVER'!Q71,"&gt;"&amp;$Q$2+2.1))+(COUNTIF('Round 1 - RIVER'!R71,"&gt;"&amp;$R$2+2.1))+(COUNTIF('Round 1 - RIVER'!S71,"&gt;"&amp;$S$2+2.1))+(COUNTIF('Round 1 - RIVER'!T71,"&gt;"&amp;$T$2+2.1))</f>
        <v>0</v>
      </c>
      <c r="J144" s="99">
        <f>SUM(COUNTIF('Round 2 - HILLS'!B71,"&lt;"&amp;$B$3-1.9))+(COUNTIF('Round 2 - HILLS'!C71,"&lt;"&amp;$C$3-1.9))+(COUNTIF('Round 2 - HILLS'!D71,"&lt;"&amp;$D$3-1.9))+(COUNTIF('Round 2 - HILLS'!E71,"&lt;"&amp;$E$3-1.9))+(COUNTIF('Round 2 - HILLS'!F71,"&lt;"&amp;$F$3-1.9))+(COUNTIF('Round 2 - HILLS'!G71,"&lt;"&amp;$G$3-1.9))+(COUNTIF('Round 2 - HILLS'!H71,"&lt;"&amp;$H$3-1.9))+(COUNTIF('Round 2 - HILLS'!I71,"&lt;"&amp;$I$3-1.9))+(COUNTIF('Round 2 - HILLS'!J71,"&lt;"&amp;$J$3-1.9))+(COUNTIF('Round 2 - HILLS'!L71,"&lt;"&amp;$L$3-1.9))+(COUNTIF('Round 2 - HILLS'!M71,"&lt;"&amp;$M$3-1.9))+(COUNTIF('Round 2 - HILLS'!N71,"&lt;"&amp;$N$3-1.9))+(COUNTIF('Round 2 - HILLS'!O71,"&lt;"&amp;$O$3-1.9))+(COUNTIF('Round 2 - HILLS'!P71,"&lt;"&amp;$P$3-1.9))+(COUNTIF('Round 2 - HILLS'!Q71,"&lt;"&amp;$Q$3-1.9))+(COUNTIF('Round 2 - HILLS'!R71,"&lt;"&amp;$R$3-1.9))+(COUNTIF('Round 2 - HILLS'!S71,"&lt;"&amp;$S$3-1.9))+(COUNTIF('Round 2 - HILLS'!T71,"&lt;"&amp;$T$3-1.9))</f>
        <v>0</v>
      </c>
      <c r="K144" s="104">
        <f>SUM(COUNTIF('Round 2 - HILLS'!B71,"="&amp;$B$3-1))+(COUNTIF('Round 2 - HILLS'!C71,"="&amp;$C$3-1))+(COUNTIF('Round 2 - HILLS'!D71,"="&amp;$D$3-1))+(COUNTIF('Round 2 - HILLS'!E71,"="&amp;$E$3-1))+(COUNTIF('Round 2 - HILLS'!F71,"="&amp;$F$3-1))+(COUNTIF('Round 2 - HILLS'!G71,"="&amp;$G$3-1))+(COUNTIF('Round 2 - HILLS'!H71,"="&amp;$H$3-1))+(COUNTIF('Round 2 - HILLS'!I71,"="&amp;$I$3-1))+(COUNTIF('Round 2 - HILLS'!J71,"="&amp;$J$3-1))+(COUNTIF('Round 2 - HILLS'!L71,"="&amp;$L$3-1))+(COUNTIF('Round 2 - HILLS'!M71,"="&amp;$M$3-1))+(COUNTIF('Round 2 - HILLS'!N71,"="&amp;$N$3-1))+(COUNTIF('Round 2 - HILLS'!O71,"="&amp;$O$3-1))+(COUNTIF('Round 2 - HILLS'!P71,"="&amp;$P$3-1))+(COUNTIF('Round 2 - HILLS'!Q71,"="&amp;$Q$3-1))+(COUNTIF('Round 2 - HILLS'!R71,"="&amp;$R$3-1))+(COUNTIF('Round 2 - HILLS'!S71,"="&amp;$S$3-1))+(COUNTIF('Round 2 - HILLS'!T71,"="&amp;$T$3-1))</f>
        <v>0</v>
      </c>
      <c r="L144" s="100">
        <f>SUM(COUNTIF('Round 2 - HILLS'!B71,"="&amp;$B$3))+(COUNTIF('Round 2 - HILLS'!C71,"="&amp;$C$3))+(COUNTIF('Round 2 - HILLS'!D71,"="&amp;$D$3))+(COUNTIF('Round 2 - HILLS'!E71,"="&amp;$E$3))+(COUNTIF('Round 2 - HILLS'!F71,"="&amp;$F$3))+(COUNTIF('Round 2 - HILLS'!G71,"="&amp;$G$3))+(COUNTIF('Round 2 - HILLS'!H71,"="&amp;$H$3))+(COUNTIF('Round 2 - HILLS'!I71,"="&amp;$I$3))+(COUNTIF('Round 2 - HILLS'!J71,"="&amp;$J$3))+(COUNTIF('Round 2 - HILLS'!L71,"="&amp;$L$3))+(COUNTIF('Round 2 - HILLS'!M71,"="&amp;$M$3))+(COUNTIF('Round 2 - HILLS'!N71,"="&amp;$N$3))+(COUNTIF('Round 2 - HILLS'!O71,"="&amp;$O$3))+(COUNTIF('Round 2 - HILLS'!P71,"="&amp;$P$3))+(COUNTIF('Round 2 - HILLS'!Q71,"="&amp;$Q$3))+(COUNTIF('Round 2 - HILLS'!R71,"="&amp;$R$3))+(COUNTIF('Round 2 - HILLS'!S71,"="&amp;$S$3))+(COUNTIF('Round 2 - HILLS'!T71,"="&amp;$T$3))</f>
        <v>0</v>
      </c>
      <c r="M144" s="100">
        <f>SUM(COUNTIF('Round 2 - HILLS'!B71,"="&amp;$B$3+1))+(COUNTIF('Round 2 - HILLS'!C71,"="&amp;$C$3+1))+(COUNTIF('Round 2 - HILLS'!D71,"="&amp;$D$3+1))+(COUNTIF('Round 2 - HILLS'!E71,"="&amp;$E$3+1))+(COUNTIF('Round 2 - HILLS'!F71,"="&amp;$F$3+1))+(COUNTIF('Round 2 - HILLS'!G71,"="&amp;$G$3+1))+(COUNTIF('Round 2 - HILLS'!H71,"="&amp;$H$3+1))+(COUNTIF('Round 2 - HILLS'!I71,"="&amp;$I$3+1))+(COUNTIF('Round 2 - HILLS'!J71,"="&amp;$J$3+1))+(COUNTIF('Round 2 - HILLS'!L71,"="&amp;$L$3+1))+(COUNTIF('Round 2 - HILLS'!M71,"="&amp;$M$3+1))+(COUNTIF('Round 2 - HILLS'!N71,"="&amp;$N$3+1))+(COUNTIF('Round 2 - HILLS'!O71,"="&amp;$O$3+1))+(COUNTIF('Round 2 - HILLS'!P71,"="&amp;$P$3+1))+(COUNTIF('Round 2 - HILLS'!Q71,"="&amp;$Q$3+1))+(COUNTIF('Round 2 - HILLS'!R71,"="&amp;$R$3+1))+(COUNTIF('Round 2 - HILLS'!S71,"="&amp;$S$3+1))+(COUNTIF('Round 2 - HILLS'!T71,"="&amp;$T$3+1))</f>
        <v>0</v>
      </c>
      <c r="N144" s="100">
        <f>SUM(COUNTIF('Round 2 - HILLS'!B71,"="&amp;$B$3+2))+(COUNTIF('Round 2 - HILLS'!C71,"="&amp;$C$3+2))+(COUNTIF('Round 2 - HILLS'!D71,"="&amp;$D$3+2))+(COUNTIF('Round 2 - HILLS'!E71,"="&amp;$E$3+2))+(COUNTIF('Round 2 - HILLS'!F71,"="&amp;$F$3+2))+(COUNTIF('Round 2 - HILLS'!G71,"="&amp;$G$3+2))+(COUNTIF('Round 2 - HILLS'!H71,"="&amp;$H$3+2))+(COUNTIF('Round 2 - HILLS'!I71,"="&amp;$I$3+2))+(COUNTIF('Round 2 - HILLS'!J71,"="&amp;$J$3+2))+(COUNTIF('Round 2 - HILLS'!L71,"="&amp;$L$3+2))+(COUNTIF('Round 2 - HILLS'!M71,"="&amp;$M$3+2))+(COUNTIF('Round 2 - HILLS'!N71,"="&amp;$N$3+2))+(COUNTIF('Round 2 - HILLS'!O71,"="&amp;$O$3+2))+(COUNTIF('Round 2 - HILLS'!P71,"="&amp;$P$3+2))+(COUNTIF('Round 2 - HILLS'!Q71,"="&amp;$Q$3+2))+(COUNTIF('Round 2 - HILLS'!R71,"="&amp;$R$3+2))+(COUNTIF('Round 2 - HILLS'!S71,"="&amp;$S$3+2))+(COUNTIF('Round 2 - HILLS'!T71,"="&amp;$T$3+2))</f>
        <v>0</v>
      </c>
      <c r="O144" s="100">
        <f>SUM(COUNTIF('Round 2 - HILLS'!B71,"&gt;"&amp;$B$3+2.1))+(COUNTIF('Round 2 - HILLS'!C71,"&gt;"&amp;$C$3+2.1))+(COUNTIF('Round 2 - HILLS'!D71,"&gt;"&amp;$D$3+2.1))+(COUNTIF('Round 2 - HILLS'!E71,"&gt;"&amp;$E$3+2.1))+(COUNTIF('Round 2 - HILLS'!F71,"&gt;"&amp;$F$3+2.1))+(COUNTIF('Round 2 - HILLS'!G71,"&gt;"&amp;$G$3+2.1))+(COUNTIF('Round 2 - HILLS'!H71,"&gt;"&amp;$H$3+2.1))+(COUNTIF('Round 2 - HILLS'!I71,"&gt;"&amp;$I$3+2.1))+(COUNTIF('Round 2 - HILLS'!J71,"&gt;"&amp;$J$3+2.1))+(COUNTIF('Round 2 - HILLS'!L71,"&gt;"&amp;$L$3+2.1))+(COUNTIF('Round 2 - HILLS'!M71,"&gt;"&amp;$M$3+2.1))+(COUNTIF('Round 2 - HILLS'!N71,"&gt;"&amp;$N$3+2.1))+(COUNTIF('Round 2 - HILLS'!O71,"&gt;"&amp;$O$3+2.1))+(COUNTIF('Round 2 - HILLS'!P71,"&gt;"&amp;$P$3+2.1))+(COUNTIF('Round 2 - HILLS'!Q71,"&gt;"&amp;$Q$3+2.1))+(COUNTIF('Round 2 - HILLS'!R71,"&gt;"&amp;$R$3+2.1))+(COUNTIF('Round 2 - HILLS'!S71,"&gt;"&amp;$S$3+2.1))+(COUNTIF('Round 2 - HILLS'!T71,"&gt;"&amp;$T$3+2.1))</f>
        <v>0</v>
      </c>
      <c r="Q144" s="94"/>
      <c r="R144" s="94"/>
      <c r="S144" s="94"/>
      <c r="T144" s="94"/>
      <c r="U144" s="94"/>
      <c r="V144" s="94"/>
      <c r="X144" s="99">
        <f t="shared" si="119"/>
        <v>0</v>
      </c>
      <c r="Y144" s="100">
        <f t="shared" si="118"/>
        <v>0</v>
      </c>
      <c r="Z144" s="100">
        <f t="shared" si="118"/>
        <v>0</v>
      </c>
      <c r="AA144" s="100">
        <f t="shared" si="118"/>
        <v>0</v>
      </c>
      <c r="AB144" s="100">
        <f t="shared" si="118"/>
        <v>0</v>
      </c>
      <c r="AC144" s="100">
        <f t="shared" si="118"/>
        <v>0</v>
      </c>
    </row>
    <row r="145" spans="1:29" ht="15" customHeight="1" x14ac:dyDescent="0.2">
      <c r="A145" s="35" t="str">
        <f>'Players by Team'!S38</f>
        <v>Bella Chong</v>
      </c>
      <c r="B145" s="95"/>
      <c r="C145" s="101">
        <f>SUM(COUNTIF('Round 1 - RIVER'!B72,"&lt;"&amp;$B$2-1.9))+(COUNTIF('Round 1 - RIVER'!C72,"&lt;"&amp;$C$2-1.9))+(COUNTIF('Round 1 - RIVER'!D72,"&lt;"&amp;$D$2-1.9))+(COUNTIF('Round 1 - RIVER'!E72,"&lt;"&amp;$E$2-1.9))+(COUNTIF('Round 1 - RIVER'!F72,"&lt;"&amp;$F$2-1.9))+(COUNTIF('Round 1 - RIVER'!G72,"&lt;"&amp;$G$2-1.9))+(COUNTIF('Round 1 - RIVER'!H72,"&lt;"&amp;$H$2-1.9))+(COUNTIF('Round 1 - RIVER'!I72,"&lt;"&amp;$I$2-1.9))+(COUNTIF('Round 1 - RIVER'!J72,"&lt;"&amp;$J$2-1.9))+(COUNTIF('Round 1 - RIVER'!L72,"&lt;"&amp;$L$2-1.9))+(COUNTIF('Round 1 - RIVER'!M72,"&lt;"&amp;$M$2-1.9))+(COUNTIF('Round 1 - RIVER'!N72,"&lt;"&amp;$N$2-1.9))+(COUNTIF('Round 1 - RIVER'!O72,"&lt;"&amp;$O$2-1.9))+(COUNTIF('Round 1 - RIVER'!P72,"&lt;"&amp;$P$2-1.9))+(COUNTIF('Round 1 - RIVER'!Q72,"&lt;"&amp;$Q$2-1.9))+(COUNTIF('Round 1 - RIVER'!R72,"&lt;"&amp;$R$2-1.9))+(COUNTIF('Round 1 - RIVER'!S72,"&lt;"&amp;$S$2-1.9))+(COUNTIF('Round 1 - RIVER'!T72,"&lt;"&amp;$T$2-1.9))</f>
        <v>0</v>
      </c>
      <c r="D145" s="103">
        <f>SUM(COUNTIF('Round 1 - RIVER'!B72,"="&amp;$B$2-1))+(COUNTIF('Round 1 - RIVER'!C72,"="&amp;$C$2-1))+(COUNTIF('Round 1 - RIVER'!D72,"="&amp;$D$2-1))+(COUNTIF('Round 1 - RIVER'!E72,"="&amp;$E$2-1))+(COUNTIF('Round 1 - RIVER'!F72,"="&amp;$F$2-1))+(COUNTIF('Round 1 - RIVER'!G72,"="&amp;$G$2-1))+(COUNTIF('Round 1 - RIVER'!H72,"="&amp;$H$2-1))+(COUNTIF('Round 1 - RIVER'!I72,"="&amp;$I$2-1))+(COUNTIF('Round 1 - RIVER'!J72,"="&amp;$J$2-1))+(COUNTIF('Round 1 - RIVER'!L72,"="&amp;$L$2-1))+(COUNTIF('Round 1 - RIVER'!M72,"="&amp;$M$2-1))+(COUNTIF('Round 1 - RIVER'!N72,"="&amp;$N$2-1))+(COUNTIF('Round 1 - RIVER'!O72,"="&amp;$O$2-1))+(COUNTIF('Round 1 - RIVER'!P72,"="&amp;$P$2-1))+(COUNTIF('Round 1 - RIVER'!Q72,"="&amp;$Q$2-1))+(COUNTIF('Round 1 - RIVER'!R72,"="&amp;$R$2-1))+(COUNTIF('Round 1 - RIVER'!S72,"="&amp;$S$2-1))+(COUNTIF('Round 1 - RIVER'!T72,"="&amp;$T$2-1))</f>
        <v>0</v>
      </c>
      <c r="E145" s="93">
        <f>SUM(COUNTIF('Round 1 - RIVER'!B72,"="&amp;$B$3))+(COUNTIF('Round 1 - RIVER'!C72,"="&amp;$C$3))+(COUNTIF('Round 1 - RIVER'!D72,"="&amp;$D$3))+(COUNTIF('Round 1 - RIVER'!E72,"="&amp;$E$3))+(COUNTIF('Round 1 - RIVER'!F72,"="&amp;$F$3))+(COUNTIF('Round 1 - RIVER'!G72,"="&amp;$G$3))+(COUNTIF('Round 1 - RIVER'!H72,"="&amp;$H$3))+(COUNTIF('Round 1 - RIVER'!I72,"="&amp;$I$3))+(COUNTIF('Round 1 - RIVER'!J72,"="&amp;$J$3))+(COUNTIF('Round 1 - RIVER'!L72,"="&amp;$L$3))+(COUNTIF('Round 1 - RIVER'!M72,"="&amp;$M$3))+(COUNTIF('Round 1 - RIVER'!N72,"="&amp;$N$3))+(COUNTIF('Round 1 - RIVER'!O72,"="&amp;$O$3))+(COUNTIF('Round 1 - RIVER'!P72,"="&amp;$P$3))+(COUNTIF('Round 1 - RIVER'!Q72,"="&amp;$Q$3))+(COUNTIF('Round 1 - RIVER'!R72,"="&amp;$R$3))+(COUNTIF('Round 1 - RIVER'!S72,"="&amp;$S$3))+(COUNTIF('Round 1 - RIVER'!T72,"="&amp;$T$3))</f>
        <v>0</v>
      </c>
      <c r="F145" s="93">
        <f>SUM(COUNTIF('Round 1 - RIVER'!B72,"="&amp;$B$2+1))+(COUNTIF('Round 1 - RIVER'!C72,"="&amp;$C$2+1))+(COUNTIF('Round 1 - RIVER'!D72,"="&amp;$D$2+1))+(COUNTIF('Round 1 - RIVER'!E72,"="&amp;$E$2+1))+(COUNTIF('Round 1 - RIVER'!F72,"="&amp;$F$2+1))+(COUNTIF('Round 1 - RIVER'!G72,"="&amp;$G$2+1))+(COUNTIF('Round 1 - RIVER'!H72,"="&amp;$H$2+1))+(COUNTIF('Round 1 - RIVER'!I72,"="&amp;$I$2+1))+(COUNTIF('Round 1 - RIVER'!J72,"="&amp;$J$2+1))+(COUNTIF('Round 1 - RIVER'!L72,"="&amp;$L$2+1))+(COUNTIF('Round 1 - RIVER'!M72,"="&amp;$M$2+1))+(COUNTIF('Round 1 - RIVER'!N72,"="&amp;$N$2+1))+(COUNTIF('Round 1 - RIVER'!O72,"="&amp;$O$2+1))+(COUNTIF('Round 1 - RIVER'!P72,"="&amp;$P$2+1))+(COUNTIF('Round 1 - RIVER'!Q72,"="&amp;$Q$2+1))+(COUNTIF('Round 1 - RIVER'!R72,"="&amp;$R$2+1))+(COUNTIF('Round 1 - RIVER'!S72,"="&amp;$S$2+1))+(COUNTIF('Round 1 - RIVER'!T72,"="&amp;$T$2+1))</f>
        <v>0</v>
      </c>
      <c r="G145" s="93">
        <f>SUM(COUNTIF('Round 1 - RIVER'!B72,"="&amp;$B$2+2))+(COUNTIF('Round 1 - RIVER'!C72,"="&amp;$C$2+2))+(COUNTIF('Round 1 - RIVER'!D72,"="&amp;$D$2+2))+(COUNTIF('Round 1 - RIVER'!E72,"="&amp;$E$2+2))+(COUNTIF('Round 1 - RIVER'!F72,"="&amp;$F$2+2))+(COUNTIF('Round 1 - RIVER'!G72,"="&amp;$G$2+2))+(COUNTIF('Round 1 - RIVER'!H72,"="&amp;$H$2+2))+(COUNTIF('Round 1 - RIVER'!I72,"="&amp;$I$2+2))+(COUNTIF('Round 1 - RIVER'!J72,"="&amp;$J$2+2))+(COUNTIF('Round 1 - RIVER'!L72,"="&amp;$L$2+2))+(COUNTIF('Round 1 - RIVER'!M72,"="&amp;$M$2+2))+(COUNTIF('Round 1 - RIVER'!N72,"="&amp;$N$2+2))+(COUNTIF('Round 1 - RIVER'!O72,"="&amp;$O$2+2))+(COUNTIF('Round 1 - RIVER'!P72,"="&amp;$P$2+2))+(COUNTIF('Round 1 - RIVER'!Q72,"="&amp;$Q$2+2))+(COUNTIF('Round 1 - RIVER'!R72,"="&amp;$R$2+2))+(COUNTIF('Round 1 - RIVER'!S72,"="&amp;$S$2+2))+(COUNTIF('Round 1 - RIVER'!T72,"="&amp;$T$2+2))</f>
        <v>0</v>
      </c>
      <c r="H145" s="93">
        <f>SUM(COUNTIF('Round 1 - RIVER'!B72,"&gt;"&amp;$B$2+2.1))+(COUNTIF('Round 1 - RIVER'!C72,"&gt;"&amp;$C$2+2.1))+(COUNTIF('Round 1 - RIVER'!D72,"&gt;"&amp;$D$2+2.1))+(COUNTIF('Round 1 - RIVER'!E72,"&gt;"&amp;$E$2+2.1))+(COUNTIF('Round 1 - RIVER'!F72,"&gt;"&amp;$F$2+2.1))+(COUNTIF('Round 1 - RIVER'!G72,"&gt;"&amp;$G$2+2.1))+(COUNTIF('Round 1 - RIVER'!H72,"&gt;"&amp;$H$2+2.1))+(COUNTIF('Round 1 - RIVER'!I72,"&gt;"&amp;$I$2+2.1))+(COUNTIF('Round 1 - RIVER'!J72,"&gt;"&amp;$J$2+2.1))+(COUNTIF('Round 1 - RIVER'!L72,"&gt;"&amp;$L$2+2.1))+(COUNTIF('Round 1 - RIVER'!M72,"&gt;"&amp;$M$2+2.1))+(COUNTIF('Round 1 - RIVER'!N72,"&gt;"&amp;$N$2+2.1))+(COUNTIF('Round 1 - RIVER'!O72,"&gt;"&amp;$O$2+2.1))+(COUNTIF('Round 1 - RIVER'!P72,"&gt;"&amp;$P$2+2.1))+(COUNTIF('Round 1 - RIVER'!Q72,"&gt;"&amp;$Q$2+2.1))+(COUNTIF('Round 1 - RIVER'!R72,"&gt;"&amp;$R$2+2.1))+(COUNTIF('Round 1 - RIVER'!S72,"&gt;"&amp;$S$2+2.1))+(COUNTIF('Round 1 - RIVER'!T72,"&gt;"&amp;$T$2+2.1))</f>
        <v>0</v>
      </c>
      <c r="J145" s="92">
        <f>SUM(COUNTIF('Round 2 - HILLS'!B72,"&lt;"&amp;$B$3-1.9))+(COUNTIF('Round 2 - HILLS'!C72,"&lt;"&amp;$C$3-1.9))+(COUNTIF('Round 2 - HILLS'!D72,"&lt;"&amp;$D$3-1.9))+(COUNTIF('Round 2 - HILLS'!E72,"&lt;"&amp;$E$3-1.9))+(COUNTIF('Round 2 - HILLS'!F72,"&lt;"&amp;$F$3-1.9))+(COUNTIF('Round 2 - HILLS'!G72,"&lt;"&amp;$G$3-1.9))+(COUNTIF('Round 2 - HILLS'!H72,"&lt;"&amp;$H$3-1.9))+(COUNTIF('Round 2 - HILLS'!I72,"&lt;"&amp;$I$3-1.9))+(COUNTIF('Round 2 - HILLS'!J72,"&lt;"&amp;$J$3-1.9))+(COUNTIF('Round 2 - HILLS'!L72,"&lt;"&amp;$L$3-1.9))+(COUNTIF('Round 2 - HILLS'!M72,"&lt;"&amp;$M$3-1.9))+(COUNTIF('Round 2 - HILLS'!N72,"&lt;"&amp;$N$3-1.9))+(COUNTIF('Round 2 - HILLS'!O72,"&lt;"&amp;$O$3-1.9))+(COUNTIF('Round 2 - HILLS'!P72,"&lt;"&amp;$P$3-1.9))+(COUNTIF('Round 2 - HILLS'!Q72,"&lt;"&amp;$Q$3-1.9))+(COUNTIF('Round 2 - HILLS'!R72,"&lt;"&amp;$R$3-1.9))+(COUNTIF('Round 2 - HILLS'!S72,"&lt;"&amp;$S$3-1.9))+(COUNTIF('Round 2 - HILLS'!T72,"&lt;"&amp;$T$3-1.9))</f>
        <v>0</v>
      </c>
      <c r="K145" s="103">
        <f>SUM(COUNTIF('Round 2 - HILLS'!B72,"="&amp;$B$3-1))+(COUNTIF('Round 2 - HILLS'!C72,"="&amp;$C$3-1))+(COUNTIF('Round 2 - HILLS'!D72,"="&amp;$D$3-1))+(COUNTIF('Round 2 - HILLS'!E72,"="&amp;$E$3-1))+(COUNTIF('Round 2 - HILLS'!F72,"="&amp;$F$3-1))+(COUNTIF('Round 2 - HILLS'!G72,"="&amp;$G$3-1))+(COUNTIF('Round 2 - HILLS'!H72,"="&amp;$H$3-1))+(COUNTIF('Round 2 - HILLS'!I72,"="&amp;$I$3-1))+(COUNTIF('Round 2 - HILLS'!J72,"="&amp;$J$3-1))+(COUNTIF('Round 2 - HILLS'!L72,"="&amp;$L$3-1))+(COUNTIF('Round 2 - HILLS'!M72,"="&amp;$M$3-1))+(COUNTIF('Round 2 - HILLS'!N72,"="&amp;$N$3-1))+(COUNTIF('Round 2 - HILLS'!O72,"="&amp;$O$3-1))+(COUNTIF('Round 2 - HILLS'!P72,"="&amp;$P$3-1))+(COUNTIF('Round 2 - HILLS'!Q72,"="&amp;$Q$3-1))+(COUNTIF('Round 2 - HILLS'!R72,"="&amp;$R$3-1))+(COUNTIF('Round 2 - HILLS'!S72,"="&amp;$S$3-1))+(COUNTIF('Round 2 - HILLS'!T72,"="&amp;$T$3-1))</f>
        <v>0</v>
      </c>
      <c r="L145" s="93">
        <f>SUM(COUNTIF('Round 2 - HILLS'!B72,"="&amp;$B$3))+(COUNTIF('Round 2 - HILLS'!C72,"="&amp;$C$3))+(COUNTIF('Round 2 - HILLS'!D72,"="&amp;$D$3))+(COUNTIF('Round 2 - HILLS'!E72,"="&amp;$E$3))+(COUNTIF('Round 2 - HILLS'!F72,"="&amp;$F$3))+(COUNTIF('Round 2 - HILLS'!G72,"="&amp;$G$3))+(COUNTIF('Round 2 - HILLS'!H72,"="&amp;$H$3))+(COUNTIF('Round 2 - HILLS'!I72,"="&amp;$I$3))+(COUNTIF('Round 2 - HILLS'!J72,"="&amp;$J$3))+(COUNTIF('Round 2 - HILLS'!L72,"="&amp;$L$3))+(COUNTIF('Round 2 - HILLS'!M72,"="&amp;$M$3))+(COUNTIF('Round 2 - HILLS'!N72,"="&amp;$N$3))+(COUNTIF('Round 2 - HILLS'!O72,"="&amp;$O$3))+(COUNTIF('Round 2 - HILLS'!P72,"="&amp;$P$3))+(COUNTIF('Round 2 - HILLS'!Q72,"="&amp;$Q$3))+(COUNTIF('Round 2 - HILLS'!R72,"="&amp;$R$3))+(COUNTIF('Round 2 - HILLS'!S72,"="&amp;$S$3))+(COUNTIF('Round 2 - HILLS'!T72,"="&amp;$T$3))</f>
        <v>0</v>
      </c>
      <c r="M145" s="93">
        <f>SUM(COUNTIF('Round 2 - HILLS'!B72,"="&amp;$B$3+1))+(COUNTIF('Round 2 - HILLS'!C72,"="&amp;$C$3+1))+(COUNTIF('Round 2 - HILLS'!D72,"="&amp;$D$3+1))+(COUNTIF('Round 2 - HILLS'!E72,"="&amp;$E$3+1))+(COUNTIF('Round 2 - HILLS'!F72,"="&amp;$F$3+1))+(COUNTIF('Round 2 - HILLS'!G72,"="&amp;$G$3+1))+(COUNTIF('Round 2 - HILLS'!H72,"="&amp;$H$3+1))+(COUNTIF('Round 2 - HILLS'!I72,"="&amp;$I$3+1))+(COUNTIF('Round 2 - HILLS'!J72,"="&amp;$J$3+1))+(COUNTIF('Round 2 - HILLS'!L72,"="&amp;$L$3+1))+(COUNTIF('Round 2 - HILLS'!M72,"="&amp;$M$3+1))+(COUNTIF('Round 2 - HILLS'!N72,"="&amp;$N$3+1))+(COUNTIF('Round 2 - HILLS'!O72,"="&amp;$O$3+1))+(COUNTIF('Round 2 - HILLS'!P72,"="&amp;$P$3+1))+(COUNTIF('Round 2 - HILLS'!Q72,"="&amp;$Q$3+1))+(COUNTIF('Round 2 - HILLS'!R72,"="&amp;$R$3+1))+(COUNTIF('Round 2 - HILLS'!S72,"="&amp;$S$3+1))+(COUNTIF('Round 2 - HILLS'!T72,"="&amp;$T$3+1))</f>
        <v>0</v>
      </c>
      <c r="N145" s="93">
        <f>SUM(COUNTIF('Round 2 - HILLS'!B72,"="&amp;$B$3+2))+(COUNTIF('Round 2 - HILLS'!C72,"="&amp;$C$3+2))+(COUNTIF('Round 2 - HILLS'!D72,"="&amp;$D$3+2))+(COUNTIF('Round 2 - HILLS'!E72,"="&amp;$E$3+2))+(COUNTIF('Round 2 - HILLS'!F72,"="&amp;$F$3+2))+(COUNTIF('Round 2 - HILLS'!G72,"="&amp;$G$3+2))+(COUNTIF('Round 2 - HILLS'!H72,"="&amp;$H$3+2))+(COUNTIF('Round 2 - HILLS'!I72,"="&amp;$I$3+2))+(COUNTIF('Round 2 - HILLS'!J72,"="&amp;$J$3+2))+(COUNTIF('Round 2 - HILLS'!L72,"="&amp;$L$3+2))+(COUNTIF('Round 2 - HILLS'!M72,"="&amp;$M$3+2))+(COUNTIF('Round 2 - HILLS'!N72,"="&amp;$N$3+2))+(COUNTIF('Round 2 - HILLS'!O72,"="&amp;$O$3+2))+(COUNTIF('Round 2 - HILLS'!P72,"="&amp;$P$3+2))+(COUNTIF('Round 2 - HILLS'!Q72,"="&amp;$Q$3+2))+(COUNTIF('Round 2 - HILLS'!R72,"="&amp;$R$3+2))+(COUNTIF('Round 2 - HILLS'!S72,"="&amp;$S$3+2))+(COUNTIF('Round 2 - HILLS'!T72,"="&amp;$T$3+2))</f>
        <v>0</v>
      </c>
      <c r="O145" s="93">
        <f>SUM(COUNTIF('Round 2 - HILLS'!B72,"&gt;"&amp;$B$3+2.1))+(COUNTIF('Round 2 - HILLS'!C72,"&gt;"&amp;$C$3+2.1))+(COUNTIF('Round 2 - HILLS'!D72,"&gt;"&amp;$D$3+2.1))+(COUNTIF('Round 2 - HILLS'!E72,"&gt;"&amp;$E$3+2.1))+(COUNTIF('Round 2 - HILLS'!F72,"&gt;"&amp;$F$3+2.1))+(COUNTIF('Round 2 - HILLS'!G72,"&gt;"&amp;$G$3+2.1))+(COUNTIF('Round 2 - HILLS'!H72,"&gt;"&amp;$H$3+2.1))+(COUNTIF('Round 2 - HILLS'!I72,"&gt;"&amp;$I$3+2.1))+(COUNTIF('Round 2 - HILLS'!J72,"&gt;"&amp;$J$3+2.1))+(COUNTIF('Round 2 - HILLS'!L72,"&gt;"&amp;$L$3+2.1))+(COUNTIF('Round 2 - HILLS'!M72,"&gt;"&amp;$M$3+2.1))+(COUNTIF('Round 2 - HILLS'!N72,"&gt;"&amp;$N$3+2.1))+(COUNTIF('Round 2 - HILLS'!O72,"&gt;"&amp;$O$3+2.1))+(COUNTIF('Round 2 - HILLS'!P72,"&gt;"&amp;$P$3+2.1))+(COUNTIF('Round 2 - HILLS'!Q72,"&gt;"&amp;$Q$3+2.1))+(COUNTIF('Round 2 - HILLS'!R72,"&gt;"&amp;$R$3+2.1))+(COUNTIF('Round 2 - HILLS'!S72,"&gt;"&amp;$S$3+2.1))+(COUNTIF('Round 2 - HILLS'!T72,"&gt;"&amp;$T$3+2.1))</f>
        <v>0</v>
      </c>
      <c r="Q145" s="92"/>
      <c r="R145" s="93"/>
      <c r="S145" s="93"/>
      <c r="T145" s="93"/>
      <c r="U145" s="93"/>
      <c r="V145" s="93"/>
      <c r="X145" s="92">
        <f t="shared" si="119"/>
        <v>0</v>
      </c>
      <c r="Y145" s="93">
        <f t="shared" si="118"/>
        <v>0</v>
      </c>
      <c r="Z145" s="93">
        <f t="shared" si="118"/>
        <v>0</v>
      </c>
      <c r="AA145" s="93">
        <f t="shared" si="118"/>
        <v>0</v>
      </c>
      <c r="AB145" s="93">
        <f t="shared" si="118"/>
        <v>0</v>
      </c>
      <c r="AC145" s="93">
        <f t="shared" si="118"/>
        <v>0</v>
      </c>
    </row>
    <row r="147" spans="1:29" ht="15.75" x14ac:dyDescent="0.25">
      <c r="A147" s="108" t="str">
        <f>'Players by Team'!A41</f>
        <v>MANSFIELD</v>
      </c>
      <c r="C147" s="90">
        <f t="shared" ref="C147:H147" si="120">SUM(C148:C152)</f>
        <v>0</v>
      </c>
      <c r="D147" s="90">
        <f t="shared" si="120"/>
        <v>0</v>
      </c>
      <c r="E147" s="90">
        <f t="shared" si="120"/>
        <v>0</v>
      </c>
      <c r="F147" s="90">
        <f t="shared" si="120"/>
        <v>0</v>
      </c>
      <c r="G147" s="90">
        <f t="shared" si="120"/>
        <v>0</v>
      </c>
      <c r="H147" s="90">
        <f t="shared" si="120"/>
        <v>0</v>
      </c>
      <c r="J147" s="90">
        <f t="shared" ref="J147:O147" si="121">SUM(J148:J152)</f>
        <v>0</v>
      </c>
      <c r="K147" s="90">
        <f t="shared" si="121"/>
        <v>0</v>
      </c>
      <c r="L147" s="90">
        <f t="shared" si="121"/>
        <v>0</v>
      </c>
      <c r="M147" s="90">
        <f t="shared" si="121"/>
        <v>0</v>
      </c>
      <c r="N147" s="90">
        <f t="shared" si="121"/>
        <v>0</v>
      </c>
      <c r="O147" s="90">
        <f t="shared" si="121"/>
        <v>0</v>
      </c>
      <c r="Q147" s="90">
        <f t="shared" ref="Q147:V147" si="122">SUM(Q148:Q152)</f>
        <v>0</v>
      </c>
      <c r="R147" s="90">
        <f t="shared" si="122"/>
        <v>0</v>
      </c>
      <c r="S147" s="90">
        <f t="shared" si="122"/>
        <v>0</v>
      </c>
      <c r="T147" s="90">
        <f t="shared" si="122"/>
        <v>0</v>
      </c>
      <c r="U147" s="90">
        <f t="shared" si="122"/>
        <v>0</v>
      </c>
      <c r="V147" s="90">
        <f t="shared" si="122"/>
        <v>0</v>
      </c>
      <c r="X147" s="90">
        <f t="shared" ref="X147:AC147" si="123">SUM(X148:X152)</f>
        <v>0</v>
      </c>
      <c r="Y147" s="90">
        <f t="shared" si="123"/>
        <v>0</v>
      </c>
      <c r="Z147" s="90">
        <f t="shared" si="123"/>
        <v>0</v>
      </c>
      <c r="AA147" s="90">
        <f t="shared" si="123"/>
        <v>0</v>
      </c>
      <c r="AB147" s="90">
        <f t="shared" si="123"/>
        <v>0</v>
      </c>
      <c r="AC147" s="90">
        <f t="shared" si="123"/>
        <v>0</v>
      </c>
    </row>
    <row r="148" spans="1:29" x14ac:dyDescent="0.2">
      <c r="A148" s="35" t="str">
        <f>'Players by Team'!A42</f>
        <v>Abby Hirtzel</v>
      </c>
      <c r="B148" s="95"/>
      <c r="C148" s="99">
        <f>SUM(COUNTIF('Round 1 - HILLS'!B75,"&lt;"&amp;$B$3-1.9))+(COUNTIF('Round 1 - HILLS'!C75,"&lt;"&amp;$C$3-1.9))+(COUNTIF('Round 1 - HILLS'!D75,"&lt;"&amp;$D$3-1.9))+(COUNTIF('Round 1 - HILLS'!E75,"&lt;"&amp;$E$3-1.9))+(COUNTIF('Round 1 - HILLS'!F75,"&lt;"&amp;$F$3-1.9))+(COUNTIF('Round 1 - HILLS'!G75,"&lt;"&amp;$G$3-1.9))+(COUNTIF('Round 1 - HILLS'!H75,"&lt;"&amp;$H$3-1.9))+(COUNTIF('Round 1 - HILLS'!I75,"&lt;"&amp;$I$3-1.9))+(COUNTIF('Round 1 - HILLS'!J75,"&lt;"&amp;$J$3-1.9))+(COUNTIF('Round 1 - HILLS'!L75,"&lt;"&amp;$L$3-1.9))+(COUNTIF('Round 1 - HILLS'!M75,"&lt;"&amp;$M$3-1.9))+(COUNTIF('Round 1 - HILLS'!N75,"&lt;"&amp;$N$3-1.9))+(COUNTIF('Round 1 - HILLS'!O75,"&lt;"&amp;$O$3-1.9))+(COUNTIF('Round 1 - HILLS'!P75,"&lt;"&amp;$P$3-1.9))+(COUNTIF('Round 1 - HILLS'!Q75,"&lt;"&amp;$Q$3-1.9))+(COUNTIF('Round 1 - HILLS'!R75,"&lt;"&amp;$R$3-1.9))+(COUNTIF('Round 1 - HILLS'!S75,"&lt;"&amp;$S$3-1.9))+(COUNTIF('Round 1 - HILLS'!T75,"&lt;"&amp;$T$3-1.9))</f>
        <v>0</v>
      </c>
      <c r="D148" s="100">
        <f>SUM(COUNTIF('Round 1 - HILLS'!B75,"="&amp;$B$3-1))+(COUNTIF('Round 1 - HILLS'!C75,"="&amp;$C$3-1))+(COUNTIF('Round 1 - HILLS'!D75,"="&amp;$D$3-1))+(COUNTIF('Round 1 - HILLS'!E75,"="&amp;$E$3-1))+(COUNTIF('Round 1 - HILLS'!F75,"="&amp;$F$3-1))+(COUNTIF('Round 1 - HILLS'!G75,"="&amp;$G$3-1))+(COUNTIF('Round 1 - HILLS'!H75,"="&amp;$H$3-1))+(COUNTIF('Round 1 - HILLS'!I75,"="&amp;$I$3-1))+(COUNTIF('Round 1 - HILLS'!J75,"="&amp;$J$3-1))+(COUNTIF('Round 1 - HILLS'!L75,"="&amp;$L$3-1))+(COUNTIF('Round 1 - HILLS'!M75,"="&amp;$M$3-1))+(COUNTIF('Round 1 - HILLS'!N75,"="&amp;$N$3-1))+(COUNTIF('Round 1 - HILLS'!O75,"="&amp;$O$3-1))+(COUNTIF('Round 1 - HILLS'!P75,"="&amp;$P$3-1))+(COUNTIF('Round 1 - HILLS'!Q75,"="&amp;$Q$3-1))+(COUNTIF('Round 1 - HILLS'!R75,"="&amp;$R$3-1))+(COUNTIF('Round 1 - HILLS'!S75,"="&amp;$S$3-1))+(COUNTIF('Round 1 - HILLS'!T75,"="&amp;$T$3-1))</f>
        <v>0</v>
      </c>
      <c r="E148" s="100">
        <f>SUM(COUNTIF('Round 1 - HILLS'!B75,"="&amp;$B$3))+(COUNTIF('Round 1 - HILLS'!C75,"="&amp;$C$3))+(COUNTIF('Round 1 - HILLS'!D75,"="&amp;$D$3))+(COUNTIF('Round 1 - HILLS'!E75,"="&amp;$E$3))+(COUNTIF('Round 1 - HILLS'!F75,"="&amp;$F$3))+(COUNTIF('Round 1 - HILLS'!G75,"="&amp;$G$3))+(COUNTIF('Round 1 - HILLS'!H75,"="&amp;$H$3))+(COUNTIF('Round 1 - HILLS'!I75,"="&amp;$I$3))+(COUNTIF('Round 1 - HILLS'!J75,"="&amp;$J$3))+(COUNTIF('Round 1 - HILLS'!L75,"="&amp;$L$3))+(COUNTIF('Round 1 - HILLS'!M75,"="&amp;$M$3))+(COUNTIF('Round 1 - HILLS'!N75,"="&amp;$N$3))+(COUNTIF('Round 1 - HILLS'!O75,"="&amp;$O$3))+(COUNTIF('Round 1 - HILLS'!P75,"="&amp;$P$3))+(COUNTIF('Round 1 - HILLS'!Q75,"="&amp;$Q$3))+(COUNTIF('Round 1 - HILLS'!R75,"="&amp;$R$3))+(COUNTIF('Round 1 - HILLS'!S75,"="&amp;$S$3))+(COUNTIF('Round 1 - HILLS'!T75,"="&amp;$T$3))</f>
        <v>0</v>
      </c>
      <c r="F148" s="100">
        <f>SUM(COUNTIF('Round 1 - HILLS'!B75,"="&amp;$B$3+1))+(COUNTIF('Round 1 - HILLS'!C75,"="&amp;$C$3+1))+(COUNTIF('Round 1 - HILLS'!D75,"="&amp;$D$3+1))+(COUNTIF('Round 1 - HILLS'!E75,"="&amp;$E$3+1))+(COUNTIF('Round 1 - HILLS'!F75,"="&amp;$F$3+1))+(COUNTIF('Round 1 - HILLS'!G75,"="&amp;$G$3+1))+(COUNTIF('Round 1 - HILLS'!H75,"="&amp;$H$3+1))+(COUNTIF('Round 1 - HILLS'!I75,"="&amp;$I$3+1))+(COUNTIF('Round 1 - HILLS'!J75,"="&amp;$J$3+1))+(COUNTIF('Round 1 - HILLS'!L75,"="&amp;$L$3+1))+(COUNTIF('Round 1 - HILLS'!M75,"="&amp;$M$3+1))+(COUNTIF('Round 1 - HILLS'!N75,"="&amp;$N$3+1))+(COUNTIF('Round 1 - HILLS'!O75,"="&amp;$O$3+1))+(COUNTIF('Round 1 - HILLS'!P75,"="&amp;$P$3+1))+(COUNTIF('Round 1 - HILLS'!Q75,"="&amp;$Q$3+1))+(COUNTIF('Round 1 - HILLS'!R75,"="&amp;$R$3+1))+(COUNTIF('Round 1 - HILLS'!S75,"="&amp;$S$3+1))+(COUNTIF('Round 1 - HILLS'!T75,"="&amp;$T$3+1))</f>
        <v>0</v>
      </c>
      <c r="G148" s="100">
        <f>SUM(COUNTIF('Round 1 - HILLS'!B75,"="&amp;$B$3+2))+(COUNTIF('Round 1 - HILLS'!C75,"="&amp;$C$3+2))+(COUNTIF('Round 1 - HILLS'!D75,"="&amp;$D$3+2))+(COUNTIF('Round 1 - HILLS'!E75,"="&amp;$E$3+2))+(COUNTIF('Round 1 - HILLS'!F75,"="&amp;$F$3+2))+(COUNTIF('Round 1 - HILLS'!G75,"="&amp;$G$3+2))+(COUNTIF('Round 1 - HILLS'!H75,"="&amp;$H$3+2))+(COUNTIF('Round 1 - HILLS'!I75,"="&amp;$I$3+2))+(COUNTIF('Round 1 - HILLS'!J75,"="&amp;$J$3+2))+(COUNTIF('Round 1 - HILLS'!L75,"="&amp;$L$3+2))+(COUNTIF('Round 1 - HILLS'!M75,"="&amp;$M$3+2))+(COUNTIF('Round 1 - HILLS'!N75,"="&amp;$N$3+2))+(COUNTIF('Round 1 - HILLS'!O75,"="&amp;$O$3+2))+(COUNTIF('Round 1 - HILLS'!P75,"="&amp;$P$3+2))+(COUNTIF('Round 1 - HILLS'!Q75,"="&amp;$Q$3+2))+(COUNTIF('Round 1 - HILLS'!R75,"="&amp;$R$3+2))+(COUNTIF('Round 1 - HILLS'!S75,"="&amp;$S$3+2))+(COUNTIF('Round 1 - HILLS'!T75,"="&amp;$T$3+2))</f>
        <v>0</v>
      </c>
      <c r="H148" s="100">
        <f>SUM(COUNTIF('Round 1 - HILLS'!B75,"&gt;"&amp;$B$3+2.1))+(COUNTIF('Round 1 - HILLS'!C75,"&gt;"&amp;$C$3+2.1))+(COUNTIF('Round 1 - HILLS'!D75,"&gt;"&amp;$D$3+2.1))+(COUNTIF('Round 1 - HILLS'!E75,"&gt;"&amp;$E$3+2.1))+(COUNTIF('Round 1 - HILLS'!F75,"&gt;"&amp;$F$3+2.1))+(COUNTIF('Round 1 - HILLS'!G75,"&gt;"&amp;$G$3+2.1))+(COUNTIF('Round 1 - HILLS'!H75,"&gt;"&amp;$H$3+2.1))+(COUNTIF('Round 1 - HILLS'!I75,"&gt;"&amp;$I$3+2.1))+(COUNTIF('Round 1 - HILLS'!J75,"&gt;"&amp;$J$3+2.1))+(COUNTIF('Round 1 - HILLS'!L75,"&gt;"&amp;$L$3+2.1))+(COUNTIF('Round 1 - HILLS'!M75,"&gt;"&amp;$M$3+2.1))+(COUNTIF('Round 1 - HILLS'!N75,"&gt;"&amp;$N$3+2.1))+(COUNTIF('Round 1 - HILLS'!O75,"&gt;"&amp;$O$3+2.1))+(COUNTIF('Round 1 - HILLS'!P75,"&gt;"&amp;$P$3+2.1))+(COUNTIF('Round 1 - HILLS'!Q75,"&gt;"&amp;$Q$3+2.1))+(COUNTIF('Round 1 - HILLS'!R75,"&gt;"&amp;$R$3+2.1))+(COUNTIF('Round 1 - HILLS'!S75,"&gt;"&amp;$S$3+2.1))+(COUNTIF('Round 1 - HILLS'!T75,"&gt;"&amp;$T$3+2.1))</f>
        <v>0</v>
      </c>
      <c r="I148" s="77"/>
      <c r="J148" s="99">
        <f>SUM(COUNTIF('Round 2 - RIVER'!B75,"&lt;"&amp;$B$2-1.9))+(COUNTIF('Round 2 - RIVER'!C75,"&lt;"&amp;$C$2-1.9))+(COUNTIF('Round 2 - RIVER'!D75,"&lt;"&amp;$D$2-1.9))+(COUNTIF('Round 2 - RIVER'!E75,"&lt;"&amp;$E$2-1.9))+(COUNTIF('Round 2 - RIVER'!F75,"&lt;"&amp;$F$2-1.9))+(COUNTIF('Round 2 - RIVER'!G75,"&lt;"&amp;$G$2-1.9))+(COUNTIF('Round 2 - RIVER'!H75,"&lt;"&amp;$H$2-1.9))+(COUNTIF('Round 2 - RIVER'!I75,"&lt;"&amp;$I$2-1.9))+(COUNTIF('Round 2 - RIVER'!J75,"&lt;"&amp;$J$2-1.9))+(COUNTIF('Round 2 - RIVER'!L75,"&lt;"&amp;$L$2-1.9))+(COUNTIF('Round 2 - RIVER'!M75,"&lt;"&amp;$M$2-1.9))+(COUNTIF('Round 2 - RIVER'!N75,"&lt;"&amp;$N$2-1.9))+(COUNTIF('Round 2 - RIVER'!O75,"&lt;"&amp;$O$2-1.9))+(COUNTIF('Round 2 - RIVER'!P75,"&lt;"&amp;$P$2-1.9))+(COUNTIF('Round 2 - RIVER'!Q75,"&lt;"&amp;$Q$2-1.9))+(COUNTIF('Round 2 - RIVER'!R75,"&lt;"&amp;$R$2-1.9))+(COUNTIF('Round 2 - RIVER'!S75,"&lt;"&amp;$S$2-1.9))+(COUNTIF('Round 2 - RIVER'!T75,"&lt;"&amp;$T$2-1.9))</f>
        <v>0</v>
      </c>
      <c r="K148" s="100">
        <f>SUM(COUNTIF('Round 2 - RIVER'!B75,"="&amp;$B$2-1))+(COUNTIF('Round 2 - RIVER'!C75,"="&amp;$C$2-1))+(COUNTIF('Round 2 - RIVER'!D75,"="&amp;$D$2-1))+(COUNTIF('Round 2 - RIVER'!E75,"="&amp;$E$2-1))+(COUNTIF('Round 2 - RIVER'!F75,"="&amp;$F$2-1))+(COUNTIF('Round 2 - RIVER'!G75,"="&amp;$G$2-1))+(COUNTIF('Round 2 - RIVER'!H75,"="&amp;$H$2-1))+(COUNTIF('Round 2 - RIVER'!I75,"="&amp;$I$2-1))+(COUNTIF('Round 2 - RIVER'!J75,"="&amp;$J$2-1))+(COUNTIF('Round 2 - RIVER'!L75,"="&amp;$L$2-1))+(COUNTIF('Round 2 - RIVER'!M75,"="&amp;$M$2-1))+(COUNTIF('Round 2 - RIVER'!N75,"="&amp;$N$2-1))+(COUNTIF('Round 2 - RIVER'!O75,"="&amp;$O$2-1))+(COUNTIF('Round 2 - RIVER'!P75,"="&amp;$P$2-1))+(COUNTIF('Round 2 - RIVER'!Q75,"="&amp;$Q$2-1))+(COUNTIF('Round 2 - RIVER'!R75,"="&amp;$R$2-1))+(COUNTIF('Round 2 - RIVER'!S75,"="&amp;$S$2-1))+(COUNTIF('Round 2 - RIVER'!T75,"="&amp;$T$2-1))</f>
        <v>0</v>
      </c>
      <c r="L148" s="100">
        <f>SUM(COUNTIF('Round 2 - RIVER'!B75,"="&amp;$B$2))+(COUNTIF('Round 2 - RIVER'!C75,"="&amp;$C$2))+(COUNTIF('Round 2 - RIVER'!D75,"="&amp;$D$2))+(COUNTIF('Round 2 - RIVER'!E75,"="&amp;$E$2))+(COUNTIF('Round 2 - RIVER'!F75,"="&amp;$F$2))+(COUNTIF('Round 2 - RIVER'!G75,"="&amp;$G$2))+(COUNTIF('Round 2 - RIVER'!H75,"="&amp;$H$2))+(COUNTIF('Round 2 - RIVER'!I75,"="&amp;$I$2))+(COUNTIF('Round 2 - RIVER'!J75,"="&amp;$J$2))+(COUNTIF('Round 2 - RIVER'!L75,"="&amp;$L$2))+(COUNTIF('Round 2 - RIVER'!M75,"="&amp;$M$2))+(COUNTIF('Round 2 - RIVER'!N75,"="&amp;$N$2))+(COUNTIF('Round 2 - RIVER'!O75,"="&amp;$O$2))+(COUNTIF('Round 2 - RIVER'!P75,"="&amp;$P$2))+(COUNTIF('Round 2 - RIVER'!Q75,"="&amp;$Q$2))+(COUNTIF('Round 2 - RIVER'!R75,"="&amp;$R$2))+(COUNTIF('Round 2 - RIVER'!S75,"="&amp;$S$2))+(COUNTIF('Round 2 - RIVER'!T75,"="&amp;$T$2))</f>
        <v>0</v>
      </c>
      <c r="M148" s="100">
        <f>SUM(COUNTIF('Round 2 - RIVER'!B75,"="&amp;$B$2+1))+(COUNTIF('Round 2 - RIVER'!C75,"="&amp;$C$2+1))+(COUNTIF('Round 2 - RIVER'!D75,"="&amp;$D$2+1))+(COUNTIF('Round 2 - RIVER'!E75,"="&amp;$E$2+1))+(COUNTIF('Round 2 - RIVER'!F75,"="&amp;$F$2+1))+(COUNTIF('Round 2 - RIVER'!G75,"="&amp;$G$2+1))+(COUNTIF('Round 2 - RIVER'!H75,"="&amp;$H$2+1))+(COUNTIF('Round 2 - RIVER'!I75,"="&amp;$I$2+1))+(COUNTIF('Round 2 - RIVER'!J75,"="&amp;$J$2+1))+(COUNTIF('Round 2 - RIVER'!L75,"="&amp;$L$2+1))+(COUNTIF('Round 2 - RIVER'!M75,"="&amp;$M$2+1))+(COUNTIF('Round 2 - RIVER'!N75,"="&amp;$N$2+1))+(COUNTIF('Round 2 - RIVER'!O75,"="&amp;$O$2+1))+(COUNTIF('Round 2 - RIVER'!P75,"="&amp;$P$2+1))+(COUNTIF('Round 2 - RIVER'!Q75,"="&amp;$Q$2+1))+(COUNTIF('Round 2 - RIVER'!R75,"="&amp;$R$2+1))+(COUNTIF('Round 2 - RIVER'!S75,"="&amp;$S$2+1))+(COUNTIF('Round 2 - RIVER'!T75,"="&amp;$T$2+1))</f>
        <v>0</v>
      </c>
      <c r="N148" s="100">
        <f>SUM(COUNTIF('Round 2 - RIVER'!B75,"="&amp;$B$2+2))+(COUNTIF('Round 2 - RIVER'!C75,"="&amp;$C$2+2))+(COUNTIF('Round 2 - RIVER'!D75,"="&amp;$D$2+2))+(COUNTIF('Round 2 - RIVER'!E75,"="&amp;$E$2+2))+(COUNTIF('Round 2 - RIVER'!F75,"="&amp;$F$2+2))+(COUNTIF('Round 2 - RIVER'!G75,"="&amp;$G$2+2))+(COUNTIF('Round 2 - RIVER'!H75,"="&amp;$H$2+2))+(COUNTIF('Round 2 - RIVER'!I75,"="&amp;$I$2+2))+(COUNTIF('Round 2 - RIVER'!J75,"="&amp;$J$2+2))+(COUNTIF('Round 2 - RIVER'!L75,"="&amp;$L$2+2))+(COUNTIF('Round 2 - RIVER'!M75,"="&amp;$M$2+2))+(COUNTIF('Round 2 - RIVER'!N75,"="&amp;$N$2+2))+(COUNTIF('Round 2 - RIVER'!O75,"="&amp;$O$2+2))+(COUNTIF('Round 2 - RIVER'!P75,"="&amp;$P$2+2))+(COUNTIF('Round 2 - RIVER'!Q75,"="&amp;$Q$2+2))+(COUNTIF('Round 2 - RIVER'!R75,"="&amp;$R$2+2))+(COUNTIF('Round 2 - RIVER'!S75,"="&amp;$S$2+2))+(COUNTIF('Round 2 - RIVER'!T75,"="&amp;$T$2+2))</f>
        <v>0</v>
      </c>
      <c r="O148" s="100">
        <f>SUM(COUNTIF('Round 2 - RIVER'!B75,"&gt;"&amp;$B$2+2.1))+(COUNTIF('Round 2 - RIVER'!C75,"&gt;"&amp;$C$2+2.1))+(COUNTIF('Round 2 - RIVER'!D75,"&gt;"&amp;$D$2+2.1))+(COUNTIF('Round 2 - RIVER'!E75,"&gt;"&amp;$E$2+2.1))+(COUNTIF('Round 2 - RIVER'!F75,"&gt;"&amp;$F$2+2.1))+(COUNTIF('Round 2 - RIVER'!G75,"&gt;"&amp;$G$2+2.1))+(COUNTIF('Round 2 - RIVER'!H75,"&gt;"&amp;$H$2+2.1))+(COUNTIF('Round 2 - RIVER'!I75,"&gt;"&amp;$I$2+2.1))+(COUNTIF('Round 2 - RIVER'!J75,"&gt;"&amp;$J$2+2.1))+(COUNTIF('Round 2 - RIVER'!L75,"&gt;"&amp;$L$2+2.1))+(COUNTIF('Round 2 - RIVER'!M75,"&gt;"&amp;$M$2+2.1))+(COUNTIF('Round 2 - RIVER'!N75,"&gt;"&amp;$N$2+2.1))+(COUNTIF('Round 2 - RIVER'!O75,"&gt;"&amp;$O$2+2.1))+(COUNTIF('Round 2 - RIVER'!P75,"&gt;"&amp;$P$2+2.1))+(COUNTIF('Round 2 - RIVER'!Q75,"&gt;"&amp;$Q$2+2.1))+(COUNTIF('Round 2 - RIVER'!R75,"&gt;"&amp;$R$2+2.1))+(COUNTIF('Round 2 - RIVER'!S75,"&gt;"&amp;$S$2+2.1))+(COUNTIF('Round 2 - RIVER'!T75,"&gt;"&amp;$T$2+2.1))</f>
        <v>0</v>
      </c>
      <c r="Q148" s="92"/>
      <c r="R148" s="93"/>
      <c r="S148" s="93"/>
      <c r="T148" s="93"/>
      <c r="U148" s="93"/>
      <c r="V148" s="93"/>
      <c r="X148" s="92">
        <f>SUM(C148,J148,Q148)</f>
        <v>0</v>
      </c>
      <c r="Y148" s="93">
        <f t="shared" ref="Y148:AC152" si="124">SUM(D148,K148,R148)</f>
        <v>0</v>
      </c>
      <c r="Z148" s="93">
        <f t="shared" si="124"/>
        <v>0</v>
      </c>
      <c r="AA148" s="93">
        <f t="shared" si="124"/>
        <v>0</v>
      </c>
      <c r="AB148" s="93">
        <f t="shared" si="124"/>
        <v>0</v>
      </c>
      <c r="AC148" s="93">
        <f>SUM(H148,O148,V148)</f>
        <v>0</v>
      </c>
    </row>
    <row r="149" spans="1:29" x14ac:dyDescent="0.2">
      <c r="A149" s="35" t="str">
        <f>'Players by Team'!A43</f>
        <v>Addison Furtick</v>
      </c>
      <c r="B149" s="95"/>
      <c r="C149" s="105">
        <f>SUM(COUNTIF('Round 1 - HILLS'!B76,"&lt;"&amp;$B$3-1.9))+(COUNTIF('Round 1 - HILLS'!C76,"&lt;"&amp;$C$3-1.9))+(COUNTIF('Round 1 - HILLS'!D76,"&lt;"&amp;$D$3-1.9))+(COUNTIF('Round 1 - HILLS'!E76,"&lt;"&amp;$E$3-1.9))+(COUNTIF('Round 1 - HILLS'!F76,"&lt;"&amp;$F$3-1.9))+(COUNTIF('Round 1 - HILLS'!G76,"&lt;"&amp;$G$3-1.9))+(COUNTIF('Round 1 - HILLS'!H76,"&lt;"&amp;$H$3-1.9))+(COUNTIF('Round 1 - HILLS'!I76,"&lt;"&amp;$I$3-1.9))+(COUNTIF('Round 1 - HILLS'!J76,"&lt;"&amp;$J$3-1.9))+(COUNTIF('Round 1 - HILLS'!L76,"&lt;"&amp;$L$3-1.9))+(COUNTIF('Round 1 - HILLS'!M76,"&lt;"&amp;$M$3-1.9))+(COUNTIF('Round 1 - HILLS'!N76,"&lt;"&amp;$N$3-1.9))+(COUNTIF('Round 1 - HILLS'!O76,"&lt;"&amp;$O$3-1.9))+(COUNTIF('Round 1 - HILLS'!P76,"&lt;"&amp;$P$3-1.9))+(COUNTIF('Round 1 - HILLS'!Q76,"&lt;"&amp;$Q$3-1.9))+(COUNTIF('Round 1 - HILLS'!R76,"&lt;"&amp;$R$3-1.9))+(COUNTIF('Round 1 - HILLS'!S76,"&lt;"&amp;$S$3-1.9))+(COUNTIF('Round 1 - HILLS'!T76,"&lt;"&amp;$T$3-1.9))</f>
        <v>0</v>
      </c>
      <c r="D149" s="106">
        <f>SUM(COUNTIF('Round 1 - HILLS'!B76,"="&amp;$B$3-1))+(COUNTIF('Round 1 - HILLS'!C76,"="&amp;$C$3-1))+(COUNTIF('Round 1 - HILLS'!D76,"="&amp;$D$3-1))+(COUNTIF('Round 1 - HILLS'!E76,"="&amp;$E$3-1))+(COUNTIF('Round 1 - HILLS'!F76,"="&amp;$F$3-1))+(COUNTIF('Round 1 - HILLS'!G76,"="&amp;$G$3-1))+(COUNTIF('Round 1 - HILLS'!H76,"="&amp;$H$3-1))+(COUNTIF('Round 1 - HILLS'!I76,"="&amp;$I$3-1))+(COUNTIF('Round 1 - HILLS'!J76,"="&amp;$J$3-1))+(COUNTIF('Round 1 - HILLS'!L76,"="&amp;$L$3-1))+(COUNTIF('Round 1 - HILLS'!M76,"="&amp;$M$3-1))+(COUNTIF('Round 1 - HILLS'!N76,"="&amp;$N$3-1))+(COUNTIF('Round 1 - HILLS'!O76,"="&amp;$O$3-1))+(COUNTIF('Round 1 - HILLS'!P76,"="&amp;$P$3-1))+(COUNTIF('Round 1 - HILLS'!Q76,"="&amp;$Q$3-1))+(COUNTIF('Round 1 - HILLS'!R76,"="&amp;$R$3-1))+(COUNTIF('Round 1 - HILLS'!S76,"="&amp;$S$3-1))+(COUNTIF('Round 1 - HILLS'!T76,"="&amp;$T$3-1))</f>
        <v>0</v>
      </c>
      <c r="E149" s="106">
        <f>SUM(COUNTIF('Round 1 - HILLS'!B76,"="&amp;$B$3))+(COUNTIF('Round 1 - HILLS'!C76,"="&amp;$C$3))+(COUNTIF('Round 1 - HILLS'!D76,"="&amp;$D$3))+(COUNTIF('Round 1 - HILLS'!E76,"="&amp;$E$3))+(COUNTIF('Round 1 - HILLS'!F76,"="&amp;$F$3))+(COUNTIF('Round 1 - HILLS'!G76,"="&amp;$G$3))+(COUNTIF('Round 1 - HILLS'!H76,"="&amp;$H$3))+(COUNTIF('Round 1 - HILLS'!I76,"="&amp;$I$3))+(COUNTIF('Round 1 - HILLS'!J76,"="&amp;$J$3))+(COUNTIF('Round 1 - HILLS'!L76,"="&amp;$L$3))+(COUNTIF('Round 1 - HILLS'!M76,"="&amp;$M$3))+(COUNTIF('Round 1 - HILLS'!N76,"="&amp;$N$3))+(COUNTIF('Round 1 - HILLS'!O76,"="&amp;$O$3))+(COUNTIF('Round 1 - HILLS'!P76,"="&amp;$P$3))+(COUNTIF('Round 1 - HILLS'!Q76,"="&amp;$Q$3))+(COUNTIF('Round 1 - HILLS'!R76,"="&amp;$R$3))+(COUNTIF('Round 1 - HILLS'!S76,"="&amp;$S$3))+(COUNTIF('Round 1 - HILLS'!T76,"="&amp;$T$3))</f>
        <v>0</v>
      </c>
      <c r="F149" s="106">
        <f>SUM(COUNTIF('Round 1 - HILLS'!B76,"="&amp;$B$3+1))+(COUNTIF('Round 1 - HILLS'!C76,"="&amp;$C$3+1))+(COUNTIF('Round 1 - HILLS'!D76,"="&amp;$D$3+1))+(COUNTIF('Round 1 - HILLS'!E76,"="&amp;$E$3+1))+(COUNTIF('Round 1 - HILLS'!F76,"="&amp;$F$3+1))+(COUNTIF('Round 1 - HILLS'!G76,"="&amp;$G$3+1))+(COUNTIF('Round 1 - HILLS'!H76,"="&amp;$H$3+1))+(COUNTIF('Round 1 - HILLS'!I76,"="&amp;$I$3+1))+(COUNTIF('Round 1 - HILLS'!J76,"="&amp;$J$3+1))+(COUNTIF('Round 1 - HILLS'!L76,"="&amp;$L$3+1))+(COUNTIF('Round 1 - HILLS'!M76,"="&amp;$M$3+1))+(COUNTIF('Round 1 - HILLS'!N76,"="&amp;$N$3+1))+(COUNTIF('Round 1 - HILLS'!O76,"="&amp;$O$3+1))+(COUNTIF('Round 1 - HILLS'!P76,"="&amp;$P$3+1))+(COUNTIF('Round 1 - HILLS'!Q76,"="&amp;$Q$3+1))+(COUNTIF('Round 1 - HILLS'!R76,"="&amp;$R$3+1))+(COUNTIF('Round 1 - HILLS'!S76,"="&amp;$S$3+1))+(COUNTIF('Round 1 - HILLS'!T76,"="&amp;$T$3+1))</f>
        <v>0</v>
      </c>
      <c r="G149" s="106">
        <f>SUM(COUNTIF('Round 1 - HILLS'!B76,"="&amp;$B$3+2))+(COUNTIF('Round 1 - HILLS'!C76,"="&amp;$C$3+2))+(COUNTIF('Round 1 - HILLS'!D76,"="&amp;$D$3+2))+(COUNTIF('Round 1 - HILLS'!E76,"="&amp;$E$3+2))+(COUNTIF('Round 1 - HILLS'!F76,"="&amp;$F$3+2))+(COUNTIF('Round 1 - HILLS'!G76,"="&amp;$G$3+2))+(COUNTIF('Round 1 - HILLS'!H76,"="&amp;$H$3+2))+(COUNTIF('Round 1 - HILLS'!I76,"="&amp;$I$3+2))+(COUNTIF('Round 1 - HILLS'!J76,"="&amp;$J$3+2))+(COUNTIF('Round 1 - HILLS'!L76,"="&amp;$L$3+2))+(COUNTIF('Round 1 - HILLS'!M76,"="&amp;$M$3+2))+(COUNTIF('Round 1 - HILLS'!N76,"="&amp;$N$3+2))+(COUNTIF('Round 1 - HILLS'!O76,"="&amp;$O$3+2))+(COUNTIF('Round 1 - HILLS'!P76,"="&amp;$P$3+2))+(COUNTIF('Round 1 - HILLS'!Q76,"="&amp;$Q$3+2))+(COUNTIF('Round 1 - HILLS'!R76,"="&amp;$R$3+2))+(COUNTIF('Round 1 - HILLS'!S76,"="&amp;$S$3+2))+(COUNTIF('Round 1 - HILLS'!T76,"="&amp;$T$3+2))</f>
        <v>0</v>
      </c>
      <c r="H149" s="106">
        <f>SUM(COUNTIF('Round 1 - HILLS'!B76,"&gt;"&amp;$B$3+2.1))+(COUNTIF('Round 1 - HILLS'!C76,"&gt;"&amp;$C$3+2.1))+(COUNTIF('Round 1 - HILLS'!D76,"&gt;"&amp;$D$3+2.1))+(COUNTIF('Round 1 - HILLS'!E76,"&gt;"&amp;$E$3+2.1))+(COUNTIF('Round 1 - HILLS'!F76,"&gt;"&amp;$F$3+2.1))+(COUNTIF('Round 1 - HILLS'!G76,"&gt;"&amp;$G$3+2.1))+(COUNTIF('Round 1 - HILLS'!H76,"&gt;"&amp;$H$3+2.1))+(COUNTIF('Round 1 - HILLS'!I76,"&gt;"&amp;$I$3+2.1))+(COUNTIF('Round 1 - HILLS'!J76,"&gt;"&amp;$J$3+2.1))+(COUNTIF('Round 1 - HILLS'!L76,"&gt;"&amp;$L$3+2.1))+(COUNTIF('Round 1 - HILLS'!M76,"&gt;"&amp;$M$3+2.1))+(COUNTIF('Round 1 - HILLS'!N76,"&gt;"&amp;$N$3+2.1))+(COUNTIF('Round 1 - HILLS'!O76,"&gt;"&amp;$O$3+2.1))+(COUNTIF('Round 1 - HILLS'!P76,"&gt;"&amp;$P$3+2.1))+(COUNTIF('Round 1 - HILLS'!Q76,"&gt;"&amp;$Q$3+2.1))+(COUNTIF('Round 1 - HILLS'!R76,"&gt;"&amp;$R$3+2.1))+(COUNTIF('Round 1 - HILLS'!S76,"&gt;"&amp;$S$3+2.1))+(COUNTIF('Round 1 - HILLS'!T76,"&gt;"&amp;$T$3+2.1))</f>
        <v>0</v>
      </c>
      <c r="I149" s="77"/>
      <c r="J149" s="105">
        <f>SUM(COUNTIF('Round 2 - RIVER'!B76,"&lt;"&amp;$B$2-1.9))+(COUNTIF('Round 2 - RIVER'!C76,"&lt;"&amp;$C$2-1.9))+(COUNTIF('Round 2 - RIVER'!D76,"&lt;"&amp;$D$2-1.9))+(COUNTIF('Round 2 - RIVER'!E76,"&lt;"&amp;$E$2-1.9))+(COUNTIF('Round 2 - RIVER'!F76,"&lt;"&amp;$F$2-1.9))+(COUNTIF('Round 2 - RIVER'!G76,"&lt;"&amp;$G$2-1.9))+(COUNTIF('Round 2 - RIVER'!H76,"&lt;"&amp;$H$2-1.9))+(COUNTIF('Round 2 - RIVER'!I76,"&lt;"&amp;$I$2-1.9))+(COUNTIF('Round 2 - RIVER'!J76,"&lt;"&amp;$J$2-1.9))+(COUNTIF('Round 2 - RIVER'!L76,"&lt;"&amp;$L$2-1.9))+(COUNTIF('Round 2 - RIVER'!M76,"&lt;"&amp;$M$2-1.9))+(COUNTIF('Round 2 - RIVER'!N76,"&lt;"&amp;$N$2-1.9))+(COUNTIF('Round 2 - RIVER'!O76,"&lt;"&amp;$O$2-1.9))+(COUNTIF('Round 2 - RIVER'!P76,"&lt;"&amp;$P$2-1.9))+(COUNTIF('Round 2 - RIVER'!Q76,"&lt;"&amp;$Q$2-1.9))+(COUNTIF('Round 2 - RIVER'!R76,"&lt;"&amp;$R$2-1.9))+(COUNTIF('Round 2 - RIVER'!S76,"&lt;"&amp;$S$2-1.9))+(COUNTIF('Round 2 - RIVER'!T76,"&lt;"&amp;$T$2-1.9))</f>
        <v>0</v>
      </c>
      <c r="K149" s="106">
        <f>SUM(COUNTIF('Round 2 - RIVER'!B76,"="&amp;$B$2-1))+(COUNTIF('Round 2 - RIVER'!C76,"="&amp;$C$2-1))+(COUNTIF('Round 2 - RIVER'!D76,"="&amp;$D$2-1))+(COUNTIF('Round 2 - RIVER'!E76,"="&amp;$E$2-1))+(COUNTIF('Round 2 - RIVER'!F76,"="&amp;$F$2-1))+(COUNTIF('Round 2 - RIVER'!G76,"="&amp;$G$2-1))+(COUNTIF('Round 2 - RIVER'!H76,"="&amp;$H$2-1))+(COUNTIF('Round 2 - RIVER'!I76,"="&amp;$I$2-1))+(COUNTIF('Round 2 - RIVER'!J76,"="&amp;$J$2-1))+(COUNTIF('Round 2 - RIVER'!L76,"="&amp;$L$2-1))+(COUNTIF('Round 2 - RIVER'!M76,"="&amp;$M$2-1))+(COUNTIF('Round 2 - RIVER'!N76,"="&amp;$N$2-1))+(COUNTIF('Round 2 - RIVER'!O76,"="&amp;$O$2-1))+(COUNTIF('Round 2 - RIVER'!P76,"="&amp;$P$2-1))+(COUNTIF('Round 2 - RIVER'!Q76,"="&amp;$Q$2-1))+(COUNTIF('Round 2 - RIVER'!R76,"="&amp;$R$2-1))+(COUNTIF('Round 2 - RIVER'!S76,"="&amp;$S$2-1))+(COUNTIF('Round 2 - RIVER'!T76,"="&amp;$T$2-1))</f>
        <v>0</v>
      </c>
      <c r="L149" s="106">
        <f>SUM(COUNTIF('Round 2 - RIVER'!B76,"="&amp;$B$2))+(COUNTIF('Round 2 - RIVER'!C76,"="&amp;$C$2))+(COUNTIF('Round 2 - RIVER'!D76,"="&amp;$D$2))+(COUNTIF('Round 2 - RIVER'!E76,"="&amp;$E$2))+(COUNTIF('Round 2 - RIVER'!F76,"="&amp;$F$2))+(COUNTIF('Round 2 - RIVER'!G76,"="&amp;$G$2))+(COUNTIF('Round 2 - RIVER'!H76,"="&amp;$H$2))+(COUNTIF('Round 2 - RIVER'!I76,"="&amp;$I$2))+(COUNTIF('Round 2 - RIVER'!J76,"="&amp;$J$2))+(COUNTIF('Round 2 - RIVER'!L76,"="&amp;$L$2))+(COUNTIF('Round 2 - RIVER'!M76,"="&amp;$M$2))+(COUNTIF('Round 2 - RIVER'!N76,"="&amp;$N$2))+(COUNTIF('Round 2 - RIVER'!O76,"="&amp;$O$2))+(COUNTIF('Round 2 - RIVER'!P76,"="&amp;$P$2))+(COUNTIF('Round 2 - RIVER'!Q76,"="&amp;$Q$2))+(COUNTIF('Round 2 - RIVER'!R76,"="&amp;$R$2))+(COUNTIF('Round 2 - RIVER'!S76,"="&amp;$S$2))+(COUNTIF('Round 2 - RIVER'!T76,"="&amp;$T$2))</f>
        <v>0</v>
      </c>
      <c r="M149" s="106">
        <f>SUM(COUNTIF('Round 2 - RIVER'!B76,"="&amp;$B$2+1))+(COUNTIF('Round 2 - RIVER'!C76,"="&amp;$C$2+1))+(COUNTIF('Round 2 - RIVER'!D76,"="&amp;$D$2+1))+(COUNTIF('Round 2 - RIVER'!E76,"="&amp;$E$2+1))+(COUNTIF('Round 2 - RIVER'!F76,"="&amp;$F$2+1))+(COUNTIF('Round 2 - RIVER'!G76,"="&amp;$G$2+1))+(COUNTIF('Round 2 - RIVER'!H76,"="&amp;$H$2+1))+(COUNTIF('Round 2 - RIVER'!I76,"="&amp;$I$2+1))+(COUNTIF('Round 2 - RIVER'!J76,"="&amp;$J$2+1))+(COUNTIF('Round 2 - RIVER'!L76,"="&amp;$L$2+1))+(COUNTIF('Round 2 - RIVER'!M76,"="&amp;$M$2+1))+(COUNTIF('Round 2 - RIVER'!N76,"="&amp;$N$2+1))+(COUNTIF('Round 2 - RIVER'!O76,"="&amp;$O$2+1))+(COUNTIF('Round 2 - RIVER'!P76,"="&amp;$P$2+1))+(COUNTIF('Round 2 - RIVER'!Q76,"="&amp;$Q$2+1))+(COUNTIF('Round 2 - RIVER'!R76,"="&amp;$R$2+1))+(COUNTIF('Round 2 - RIVER'!S76,"="&amp;$S$2+1))+(COUNTIF('Round 2 - RIVER'!T76,"="&amp;$T$2+1))</f>
        <v>0</v>
      </c>
      <c r="N149" s="106">
        <f>SUM(COUNTIF('Round 2 - RIVER'!B76,"="&amp;$B$2+2))+(COUNTIF('Round 2 - RIVER'!C76,"="&amp;$C$2+2))+(COUNTIF('Round 2 - RIVER'!D76,"="&amp;$D$2+2))+(COUNTIF('Round 2 - RIVER'!E76,"="&amp;$E$2+2))+(COUNTIF('Round 2 - RIVER'!F76,"="&amp;$F$2+2))+(COUNTIF('Round 2 - RIVER'!G76,"="&amp;$G$2+2))+(COUNTIF('Round 2 - RIVER'!H76,"="&amp;$H$2+2))+(COUNTIF('Round 2 - RIVER'!I76,"="&amp;$I$2+2))+(COUNTIF('Round 2 - RIVER'!J76,"="&amp;$J$2+2))+(COUNTIF('Round 2 - RIVER'!L76,"="&amp;$L$2+2))+(COUNTIF('Round 2 - RIVER'!M76,"="&amp;$M$2+2))+(COUNTIF('Round 2 - RIVER'!N76,"="&amp;$N$2+2))+(COUNTIF('Round 2 - RIVER'!O76,"="&amp;$O$2+2))+(COUNTIF('Round 2 - RIVER'!P76,"="&amp;$P$2+2))+(COUNTIF('Round 2 - RIVER'!Q76,"="&amp;$Q$2+2))+(COUNTIF('Round 2 - RIVER'!R76,"="&amp;$R$2+2))+(COUNTIF('Round 2 - RIVER'!S76,"="&amp;$S$2+2))+(COUNTIF('Round 2 - RIVER'!T76,"="&amp;$T$2+2))</f>
        <v>0</v>
      </c>
      <c r="O149" s="106">
        <f>SUM(COUNTIF('Round 2 - RIVER'!B76,"&gt;"&amp;$B$2+2.1))+(COUNTIF('Round 2 - RIVER'!C76,"&gt;"&amp;$C$2+2.1))+(COUNTIF('Round 2 - RIVER'!D76,"&gt;"&amp;$D$2+2.1))+(COUNTIF('Round 2 - RIVER'!E76,"&gt;"&amp;$E$2+2.1))+(COUNTIF('Round 2 - RIVER'!F76,"&gt;"&amp;$F$2+2.1))+(COUNTIF('Round 2 - RIVER'!G76,"&gt;"&amp;$G$2+2.1))+(COUNTIF('Round 2 - RIVER'!H76,"&gt;"&amp;$H$2+2.1))+(COUNTIF('Round 2 - RIVER'!I76,"&gt;"&amp;$I$2+2.1))+(COUNTIF('Round 2 - RIVER'!J76,"&gt;"&amp;$J$2+2.1))+(COUNTIF('Round 2 - RIVER'!L76,"&gt;"&amp;$L$2+2.1))+(COUNTIF('Round 2 - RIVER'!M76,"&gt;"&amp;$M$2+2.1))+(COUNTIF('Round 2 - RIVER'!N76,"&gt;"&amp;$N$2+2.1))+(COUNTIF('Round 2 - RIVER'!O76,"&gt;"&amp;$O$2+2.1))+(COUNTIF('Round 2 - RIVER'!P76,"&gt;"&amp;$P$2+2.1))+(COUNTIF('Round 2 - RIVER'!Q76,"&gt;"&amp;$Q$2+2.1))+(COUNTIF('Round 2 - RIVER'!R76,"&gt;"&amp;$R$2+2.1))+(COUNTIF('Round 2 - RIVER'!S76,"&gt;"&amp;$S$2+2.1))+(COUNTIF('Round 2 - RIVER'!T76,"&gt;"&amp;$T$2+2.1))</f>
        <v>0</v>
      </c>
      <c r="Q149" s="94"/>
      <c r="R149" s="94"/>
      <c r="S149" s="94"/>
      <c r="T149" s="94"/>
      <c r="U149" s="94"/>
      <c r="V149" s="94"/>
      <c r="X149" s="99">
        <f t="shared" ref="X149:X152" si="125">SUM(C149,J149,Q149)</f>
        <v>0</v>
      </c>
      <c r="Y149" s="100">
        <f t="shared" si="124"/>
        <v>0</v>
      </c>
      <c r="Z149" s="100">
        <f t="shared" si="124"/>
        <v>0</v>
      </c>
      <c r="AA149" s="100">
        <f t="shared" si="124"/>
        <v>0</v>
      </c>
      <c r="AB149" s="100">
        <f t="shared" si="124"/>
        <v>0</v>
      </c>
      <c r="AC149" s="100">
        <f t="shared" si="124"/>
        <v>0</v>
      </c>
    </row>
    <row r="150" spans="1:29" x14ac:dyDescent="0.2">
      <c r="A150" s="35" t="str">
        <f>'Players by Team'!A44</f>
        <v>Corrina Haros</v>
      </c>
      <c r="B150" s="95"/>
      <c r="C150" s="99">
        <f>SUM(COUNTIF('Round 1 - HILLS'!B77,"&lt;"&amp;$B$3-1.9))+(COUNTIF('Round 1 - HILLS'!C77,"&lt;"&amp;$C$3-1.9))+(COUNTIF('Round 1 - HILLS'!D77,"&lt;"&amp;$D$3-1.9))+(COUNTIF('Round 1 - HILLS'!E77,"&lt;"&amp;$E$3-1.9))+(COUNTIF('Round 1 - HILLS'!F77,"&lt;"&amp;$F$3-1.9))+(COUNTIF('Round 1 - HILLS'!G77,"&lt;"&amp;$G$3-1.9))+(COUNTIF('Round 1 - HILLS'!H77,"&lt;"&amp;$H$3-1.9))+(COUNTIF('Round 1 - HILLS'!I77,"&lt;"&amp;$I$3-1.9))+(COUNTIF('Round 1 - HILLS'!J77,"&lt;"&amp;$J$3-1.9))+(COUNTIF('Round 1 - HILLS'!L77,"&lt;"&amp;$L$3-1.9))+(COUNTIF('Round 1 - HILLS'!M77,"&lt;"&amp;$M$3-1.9))+(COUNTIF('Round 1 - HILLS'!N77,"&lt;"&amp;$N$3-1.9))+(COUNTIF('Round 1 - HILLS'!O77,"&lt;"&amp;$O$3-1.9))+(COUNTIF('Round 1 - HILLS'!P77,"&lt;"&amp;$P$3-1.9))+(COUNTIF('Round 1 - HILLS'!Q77,"&lt;"&amp;$Q$3-1.9))+(COUNTIF('Round 1 - HILLS'!R77,"&lt;"&amp;$R$3-1.9))+(COUNTIF('Round 1 - HILLS'!S77,"&lt;"&amp;$S$3-1.9))+(COUNTIF('Round 1 - HILLS'!T77,"&lt;"&amp;$T$3-1.9))</f>
        <v>0</v>
      </c>
      <c r="D150" s="100">
        <f>SUM(COUNTIF('Round 1 - HILLS'!B77,"="&amp;$B$3-1))+(COUNTIF('Round 1 - HILLS'!C77,"="&amp;$C$3-1))+(COUNTIF('Round 1 - HILLS'!D77,"="&amp;$D$3-1))+(COUNTIF('Round 1 - HILLS'!E77,"="&amp;$E$3-1))+(COUNTIF('Round 1 - HILLS'!F77,"="&amp;$F$3-1))+(COUNTIF('Round 1 - HILLS'!G77,"="&amp;$G$3-1))+(COUNTIF('Round 1 - HILLS'!H77,"="&amp;$H$3-1))+(COUNTIF('Round 1 - HILLS'!I77,"="&amp;$I$3-1))+(COUNTIF('Round 1 - HILLS'!J77,"="&amp;$J$3-1))+(COUNTIF('Round 1 - HILLS'!L77,"="&amp;$L$3-1))+(COUNTIF('Round 1 - HILLS'!M77,"="&amp;$M$3-1))+(COUNTIF('Round 1 - HILLS'!N77,"="&amp;$N$3-1))+(COUNTIF('Round 1 - HILLS'!O77,"="&amp;$O$3-1))+(COUNTIF('Round 1 - HILLS'!P77,"="&amp;$P$3-1))+(COUNTIF('Round 1 - HILLS'!Q77,"="&amp;$Q$3-1))+(COUNTIF('Round 1 - HILLS'!R77,"="&amp;$R$3-1))+(COUNTIF('Round 1 - HILLS'!S77,"="&amp;$S$3-1))+(COUNTIF('Round 1 - HILLS'!T77,"="&amp;$T$3-1))</f>
        <v>0</v>
      </c>
      <c r="E150" s="100">
        <f>SUM(COUNTIF('Round 1 - HILLS'!B77,"="&amp;$B$3))+(COUNTIF('Round 1 - HILLS'!C77,"="&amp;$C$3))+(COUNTIF('Round 1 - HILLS'!D77,"="&amp;$D$3))+(COUNTIF('Round 1 - HILLS'!E77,"="&amp;$E$3))+(COUNTIF('Round 1 - HILLS'!F77,"="&amp;$F$3))+(COUNTIF('Round 1 - HILLS'!G77,"="&amp;$G$3))+(COUNTIF('Round 1 - HILLS'!H77,"="&amp;$H$3))+(COUNTIF('Round 1 - HILLS'!I77,"="&amp;$I$3))+(COUNTIF('Round 1 - HILLS'!J77,"="&amp;$J$3))+(COUNTIF('Round 1 - HILLS'!L77,"="&amp;$L$3))+(COUNTIF('Round 1 - HILLS'!M77,"="&amp;$M$3))+(COUNTIF('Round 1 - HILLS'!N77,"="&amp;$N$3))+(COUNTIF('Round 1 - HILLS'!O77,"="&amp;$O$3))+(COUNTIF('Round 1 - HILLS'!P77,"="&amp;$P$3))+(COUNTIF('Round 1 - HILLS'!Q77,"="&amp;$Q$3))+(COUNTIF('Round 1 - HILLS'!R77,"="&amp;$R$3))+(COUNTIF('Round 1 - HILLS'!S77,"="&amp;$S$3))+(COUNTIF('Round 1 - HILLS'!T77,"="&amp;$T$3))</f>
        <v>0</v>
      </c>
      <c r="F150" s="100">
        <f>SUM(COUNTIF('Round 1 - HILLS'!B77,"="&amp;$B$3+1))+(COUNTIF('Round 1 - HILLS'!C77,"="&amp;$C$3+1))+(COUNTIF('Round 1 - HILLS'!D77,"="&amp;$D$3+1))+(COUNTIF('Round 1 - HILLS'!E77,"="&amp;$E$3+1))+(COUNTIF('Round 1 - HILLS'!F77,"="&amp;$F$3+1))+(COUNTIF('Round 1 - HILLS'!G77,"="&amp;$G$3+1))+(COUNTIF('Round 1 - HILLS'!H77,"="&amp;$H$3+1))+(COUNTIF('Round 1 - HILLS'!I77,"="&amp;$I$3+1))+(COUNTIF('Round 1 - HILLS'!J77,"="&amp;$J$3+1))+(COUNTIF('Round 1 - HILLS'!L77,"="&amp;$L$3+1))+(COUNTIF('Round 1 - HILLS'!M77,"="&amp;$M$3+1))+(COUNTIF('Round 1 - HILLS'!N77,"="&amp;$N$3+1))+(COUNTIF('Round 1 - HILLS'!O77,"="&amp;$O$3+1))+(COUNTIF('Round 1 - HILLS'!P77,"="&amp;$P$3+1))+(COUNTIF('Round 1 - HILLS'!Q77,"="&amp;$Q$3+1))+(COUNTIF('Round 1 - HILLS'!R77,"="&amp;$R$3+1))+(COUNTIF('Round 1 - HILLS'!S77,"="&amp;$S$3+1))+(COUNTIF('Round 1 - HILLS'!T77,"="&amp;$T$3+1))</f>
        <v>0</v>
      </c>
      <c r="G150" s="100">
        <f>SUM(COUNTIF('Round 1 - HILLS'!B77,"="&amp;$B$3+2))+(COUNTIF('Round 1 - HILLS'!C77,"="&amp;$C$3+2))+(COUNTIF('Round 1 - HILLS'!D77,"="&amp;$D$3+2))+(COUNTIF('Round 1 - HILLS'!E77,"="&amp;$E$3+2))+(COUNTIF('Round 1 - HILLS'!F77,"="&amp;$F$3+2))+(COUNTIF('Round 1 - HILLS'!G77,"="&amp;$G$3+2))+(COUNTIF('Round 1 - HILLS'!H77,"="&amp;$H$3+2))+(COUNTIF('Round 1 - HILLS'!I77,"="&amp;$I$3+2))+(COUNTIF('Round 1 - HILLS'!J77,"="&amp;$J$3+2))+(COUNTIF('Round 1 - HILLS'!L77,"="&amp;$L$3+2))+(COUNTIF('Round 1 - HILLS'!M77,"="&amp;$M$3+2))+(COUNTIF('Round 1 - HILLS'!N77,"="&amp;$N$3+2))+(COUNTIF('Round 1 - HILLS'!O77,"="&amp;$O$3+2))+(COUNTIF('Round 1 - HILLS'!P77,"="&amp;$P$3+2))+(COUNTIF('Round 1 - HILLS'!Q77,"="&amp;$Q$3+2))+(COUNTIF('Round 1 - HILLS'!R77,"="&amp;$R$3+2))+(COUNTIF('Round 1 - HILLS'!S77,"="&amp;$S$3+2))+(COUNTIF('Round 1 - HILLS'!T77,"="&amp;$T$3+2))</f>
        <v>0</v>
      </c>
      <c r="H150" s="100">
        <f>SUM(COUNTIF('Round 1 - HILLS'!B77,"&gt;"&amp;$B$3+2.1))+(COUNTIF('Round 1 - HILLS'!C77,"&gt;"&amp;$C$3+2.1))+(COUNTIF('Round 1 - HILLS'!D77,"&gt;"&amp;$D$3+2.1))+(COUNTIF('Round 1 - HILLS'!E77,"&gt;"&amp;$E$3+2.1))+(COUNTIF('Round 1 - HILLS'!F77,"&gt;"&amp;$F$3+2.1))+(COUNTIF('Round 1 - HILLS'!G77,"&gt;"&amp;$G$3+2.1))+(COUNTIF('Round 1 - HILLS'!H77,"&gt;"&amp;$H$3+2.1))+(COUNTIF('Round 1 - HILLS'!I77,"&gt;"&amp;$I$3+2.1))+(COUNTIF('Round 1 - HILLS'!J77,"&gt;"&amp;$J$3+2.1))+(COUNTIF('Round 1 - HILLS'!L77,"&gt;"&amp;$L$3+2.1))+(COUNTIF('Round 1 - HILLS'!M77,"&gt;"&amp;$M$3+2.1))+(COUNTIF('Round 1 - HILLS'!N77,"&gt;"&amp;$N$3+2.1))+(COUNTIF('Round 1 - HILLS'!O77,"&gt;"&amp;$O$3+2.1))+(COUNTIF('Round 1 - HILLS'!P77,"&gt;"&amp;$P$3+2.1))+(COUNTIF('Round 1 - HILLS'!Q77,"&gt;"&amp;$Q$3+2.1))+(COUNTIF('Round 1 - HILLS'!R77,"&gt;"&amp;$R$3+2.1))+(COUNTIF('Round 1 - HILLS'!S77,"&gt;"&amp;$S$3+2.1))+(COUNTIF('Round 1 - HILLS'!T77,"&gt;"&amp;$T$3+2.1))</f>
        <v>0</v>
      </c>
      <c r="I150" s="77"/>
      <c r="J150" s="99">
        <f>SUM(COUNTIF('Round 2 - RIVER'!B77,"&lt;"&amp;$B$2-1.9))+(COUNTIF('Round 2 - RIVER'!C77,"&lt;"&amp;$C$2-1.9))+(COUNTIF('Round 2 - RIVER'!D77,"&lt;"&amp;$D$2-1.9))+(COUNTIF('Round 2 - RIVER'!E77,"&lt;"&amp;$E$2-1.9))+(COUNTIF('Round 2 - RIVER'!F77,"&lt;"&amp;$F$2-1.9))+(COUNTIF('Round 2 - RIVER'!G77,"&lt;"&amp;$G$2-1.9))+(COUNTIF('Round 2 - RIVER'!H77,"&lt;"&amp;$H$2-1.9))+(COUNTIF('Round 2 - RIVER'!I77,"&lt;"&amp;$I$2-1.9))+(COUNTIF('Round 2 - RIVER'!J77,"&lt;"&amp;$J$2-1.9))+(COUNTIF('Round 2 - RIVER'!L77,"&lt;"&amp;$L$2-1.9))+(COUNTIF('Round 2 - RIVER'!M77,"&lt;"&amp;$M$2-1.9))+(COUNTIF('Round 2 - RIVER'!N77,"&lt;"&amp;$N$2-1.9))+(COUNTIF('Round 2 - RIVER'!O77,"&lt;"&amp;$O$2-1.9))+(COUNTIF('Round 2 - RIVER'!P77,"&lt;"&amp;$P$2-1.9))+(COUNTIF('Round 2 - RIVER'!Q77,"&lt;"&amp;$Q$2-1.9))+(COUNTIF('Round 2 - RIVER'!R77,"&lt;"&amp;$R$2-1.9))+(COUNTIF('Round 2 - RIVER'!S77,"&lt;"&amp;$S$2-1.9))+(COUNTIF('Round 2 - RIVER'!T77,"&lt;"&amp;$T$2-1.9))</f>
        <v>0</v>
      </c>
      <c r="K150" s="100">
        <f>SUM(COUNTIF('Round 2 - RIVER'!B77,"="&amp;$B$2-1))+(COUNTIF('Round 2 - RIVER'!C77,"="&amp;$C$2-1))+(COUNTIF('Round 2 - RIVER'!D77,"="&amp;$D$2-1))+(COUNTIF('Round 2 - RIVER'!E77,"="&amp;$E$2-1))+(COUNTIF('Round 2 - RIVER'!F77,"="&amp;$F$2-1))+(COUNTIF('Round 2 - RIVER'!G77,"="&amp;$G$2-1))+(COUNTIF('Round 2 - RIVER'!H77,"="&amp;$H$2-1))+(COUNTIF('Round 2 - RIVER'!I77,"="&amp;$I$2-1))+(COUNTIF('Round 2 - RIVER'!J77,"="&amp;$J$2-1))+(COUNTIF('Round 2 - RIVER'!L77,"="&amp;$L$2-1))+(COUNTIF('Round 2 - RIVER'!M77,"="&amp;$M$2-1))+(COUNTIF('Round 2 - RIVER'!N77,"="&amp;$N$2-1))+(COUNTIF('Round 2 - RIVER'!O77,"="&amp;$O$2-1))+(COUNTIF('Round 2 - RIVER'!P77,"="&amp;$P$2-1))+(COUNTIF('Round 2 - RIVER'!Q77,"="&amp;$Q$2-1))+(COUNTIF('Round 2 - RIVER'!R77,"="&amp;$R$2-1))+(COUNTIF('Round 2 - RIVER'!S77,"="&amp;$S$2-1))+(COUNTIF('Round 2 - RIVER'!T77,"="&amp;$T$2-1))</f>
        <v>0</v>
      </c>
      <c r="L150" s="100">
        <f>SUM(COUNTIF('Round 2 - RIVER'!B77,"="&amp;$B$2))+(COUNTIF('Round 2 - RIVER'!C77,"="&amp;$C$2))+(COUNTIF('Round 2 - RIVER'!D77,"="&amp;$D$2))+(COUNTIF('Round 2 - RIVER'!E77,"="&amp;$E$2))+(COUNTIF('Round 2 - RIVER'!F77,"="&amp;$F$2))+(COUNTIF('Round 2 - RIVER'!G77,"="&amp;$G$2))+(COUNTIF('Round 2 - RIVER'!H77,"="&amp;$H$2))+(COUNTIF('Round 2 - RIVER'!I77,"="&amp;$I$2))+(COUNTIF('Round 2 - RIVER'!J77,"="&amp;$J$2))+(COUNTIF('Round 2 - RIVER'!L77,"="&amp;$L$2))+(COUNTIF('Round 2 - RIVER'!M77,"="&amp;$M$2))+(COUNTIF('Round 2 - RIVER'!N77,"="&amp;$N$2))+(COUNTIF('Round 2 - RIVER'!O77,"="&amp;$O$2))+(COUNTIF('Round 2 - RIVER'!P77,"="&amp;$P$2))+(COUNTIF('Round 2 - RIVER'!Q77,"="&amp;$Q$2))+(COUNTIF('Round 2 - RIVER'!R77,"="&amp;$R$2))+(COUNTIF('Round 2 - RIVER'!S77,"="&amp;$S$2))+(COUNTIF('Round 2 - RIVER'!T77,"="&amp;$T$2))</f>
        <v>0</v>
      </c>
      <c r="M150" s="100">
        <f>SUM(COUNTIF('Round 2 - RIVER'!B77,"="&amp;$B$2+1))+(COUNTIF('Round 2 - RIVER'!C77,"="&amp;$C$2+1))+(COUNTIF('Round 2 - RIVER'!D77,"="&amp;$D$2+1))+(COUNTIF('Round 2 - RIVER'!E77,"="&amp;$E$2+1))+(COUNTIF('Round 2 - RIVER'!F77,"="&amp;$F$2+1))+(COUNTIF('Round 2 - RIVER'!G77,"="&amp;$G$2+1))+(COUNTIF('Round 2 - RIVER'!H77,"="&amp;$H$2+1))+(COUNTIF('Round 2 - RIVER'!I77,"="&amp;$I$2+1))+(COUNTIF('Round 2 - RIVER'!J77,"="&amp;$J$2+1))+(COUNTIF('Round 2 - RIVER'!L77,"="&amp;$L$2+1))+(COUNTIF('Round 2 - RIVER'!M77,"="&amp;$M$2+1))+(COUNTIF('Round 2 - RIVER'!N77,"="&amp;$N$2+1))+(COUNTIF('Round 2 - RIVER'!O77,"="&amp;$O$2+1))+(COUNTIF('Round 2 - RIVER'!P77,"="&amp;$P$2+1))+(COUNTIF('Round 2 - RIVER'!Q77,"="&amp;$Q$2+1))+(COUNTIF('Round 2 - RIVER'!R77,"="&amp;$R$2+1))+(COUNTIF('Round 2 - RIVER'!S77,"="&amp;$S$2+1))+(COUNTIF('Round 2 - RIVER'!T77,"="&amp;$T$2+1))</f>
        <v>0</v>
      </c>
      <c r="N150" s="100">
        <f>SUM(COUNTIF('Round 2 - RIVER'!B77,"="&amp;$B$2+2))+(COUNTIF('Round 2 - RIVER'!C77,"="&amp;$C$2+2))+(COUNTIF('Round 2 - RIVER'!D77,"="&amp;$D$2+2))+(COUNTIF('Round 2 - RIVER'!E77,"="&amp;$E$2+2))+(COUNTIF('Round 2 - RIVER'!F77,"="&amp;$F$2+2))+(COUNTIF('Round 2 - RIVER'!G77,"="&amp;$G$2+2))+(COUNTIF('Round 2 - RIVER'!H77,"="&amp;$H$2+2))+(COUNTIF('Round 2 - RIVER'!I77,"="&amp;$I$2+2))+(COUNTIF('Round 2 - RIVER'!J77,"="&amp;$J$2+2))+(COUNTIF('Round 2 - RIVER'!L77,"="&amp;$L$2+2))+(COUNTIF('Round 2 - RIVER'!M77,"="&amp;$M$2+2))+(COUNTIF('Round 2 - RIVER'!N77,"="&amp;$N$2+2))+(COUNTIF('Round 2 - RIVER'!O77,"="&amp;$O$2+2))+(COUNTIF('Round 2 - RIVER'!P77,"="&amp;$P$2+2))+(COUNTIF('Round 2 - RIVER'!Q77,"="&amp;$Q$2+2))+(COUNTIF('Round 2 - RIVER'!R77,"="&amp;$R$2+2))+(COUNTIF('Round 2 - RIVER'!S77,"="&amp;$S$2+2))+(COUNTIF('Round 2 - RIVER'!T77,"="&amp;$T$2+2))</f>
        <v>0</v>
      </c>
      <c r="O150" s="100">
        <f>SUM(COUNTIF('Round 2 - RIVER'!B77,"&gt;"&amp;$B$2+2.1))+(COUNTIF('Round 2 - RIVER'!C77,"&gt;"&amp;$C$2+2.1))+(COUNTIF('Round 2 - RIVER'!D77,"&gt;"&amp;$D$2+2.1))+(COUNTIF('Round 2 - RIVER'!E77,"&gt;"&amp;$E$2+2.1))+(COUNTIF('Round 2 - RIVER'!F77,"&gt;"&amp;$F$2+2.1))+(COUNTIF('Round 2 - RIVER'!G77,"&gt;"&amp;$G$2+2.1))+(COUNTIF('Round 2 - RIVER'!H77,"&gt;"&amp;$H$2+2.1))+(COUNTIF('Round 2 - RIVER'!I77,"&gt;"&amp;$I$2+2.1))+(COUNTIF('Round 2 - RIVER'!J77,"&gt;"&amp;$J$2+2.1))+(COUNTIF('Round 2 - RIVER'!L77,"&gt;"&amp;$L$2+2.1))+(COUNTIF('Round 2 - RIVER'!M77,"&gt;"&amp;$M$2+2.1))+(COUNTIF('Round 2 - RIVER'!N77,"&gt;"&amp;$N$2+2.1))+(COUNTIF('Round 2 - RIVER'!O77,"&gt;"&amp;$O$2+2.1))+(COUNTIF('Round 2 - RIVER'!P77,"&gt;"&amp;$P$2+2.1))+(COUNTIF('Round 2 - RIVER'!Q77,"&gt;"&amp;$Q$2+2.1))+(COUNTIF('Round 2 - RIVER'!R77,"&gt;"&amp;$R$2+2.1))+(COUNTIF('Round 2 - RIVER'!S77,"&gt;"&amp;$S$2+2.1))+(COUNTIF('Round 2 - RIVER'!T77,"&gt;"&amp;$T$2+2.1))</f>
        <v>0</v>
      </c>
      <c r="Q150" s="92"/>
      <c r="R150" s="93"/>
      <c r="S150" s="93"/>
      <c r="T150" s="93"/>
      <c r="U150" s="93"/>
      <c r="V150" s="93"/>
      <c r="X150" s="92">
        <f t="shared" si="125"/>
        <v>0</v>
      </c>
      <c r="Y150" s="93">
        <f t="shared" si="124"/>
        <v>0</v>
      </c>
      <c r="Z150" s="93">
        <f t="shared" si="124"/>
        <v>0</v>
      </c>
      <c r="AA150" s="93">
        <f t="shared" si="124"/>
        <v>0</v>
      </c>
      <c r="AB150" s="93">
        <f t="shared" si="124"/>
        <v>0</v>
      </c>
      <c r="AC150" s="93">
        <f t="shared" si="124"/>
        <v>0</v>
      </c>
    </row>
    <row r="151" spans="1:29" x14ac:dyDescent="0.2">
      <c r="A151" s="35" t="str">
        <f>'Players by Team'!A45</f>
        <v>Avery Hill</v>
      </c>
      <c r="B151" s="95"/>
      <c r="C151" s="105">
        <f>SUM(COUNTIF('Round 1 - HILLS'!B78,"&lt;"&amp;$B$3-1.9))+(COUNTIF('Round 1 - HILLS'!C78,"&lt;"&amp;$C$3-1.9))+(COUNTIF('Round 1 - HILLS'!D78,"&lt;"&amp;$D$3-1.9))+(COUNTIF('Round 1 - HILLS'!E78,"&lt;"&amp;$E$3-1.9))+(COUNTIF('Round 1 - HILLS'!F78,"&lt;"&amp;$F$3-1.9))+(COUNTIF('Round 1 - HILLS'!G78,"&lt;"&amp;$G$3-1.9))+(COUNTIF('Round 1 - HILLS'!H78,"&lt;"&amp;$H$3-1.9))+(COUNTIF('Round 1 - HILLS'!I78,"&lt;"&amp;$I$3-1.9))+(COUNTIF('Round 1 - HILLS'!J78,"&lt;"&amp;$J$3-1.9))+(COUNTIF('Round 1 - HILLS'!L78,"&lt;"&amp;$L$3-1.9))+(COUNTIF('Round 1 - HILLS'!M78,"&lt;"&amp;$M$3-1.9))+(COUNTIF('Round 1 - HILLS'!N78,"&lt;"&amp;$N$3-1.9))+(COUNTIF('Round 1 - HILLS'!O78,"&lt;"&amp;$O$3-1.9))+(COUNTIF('Round 1 - HILLS'!P78,"&lt;"&amp;$P$3-1.9))+(COUNTIF('Round 1 - HILLS'!Q78,"&lt;"&amp;$Q$3-1.9))+(COUNTIF('Round 1 - HILLS'!R78,"&lt;"&amp;$R$3-1.9))+(COUNTIF('Round 1 - HILLS'!S78,"&lt;"&amp;$S$3-1.9))+(COUNTIF('Round 1 - HILLS'!T78,"&lt;"&amp;$T$3-1.9))</f>
        <v>0</v>
      </c>
      <c r="D151" s="106">
        <f>SUM(COUNTIF('Round 1 - HILLS'!B78,"="&amp;$B$3-1))+(COUNTIF('Round 1 - HILLS'!C78,"="&amp;$C$3-1))+(COUNTIF('Round 1 - HILLS'!D78,"="&amp;$D$3-1))+(COUNTIF('Round 1 - HILLS'!E78,"="&amp;$E$3-1))+(COUNTIF('Round 1 - HILLS'!F78,"="&amp;$F$3-1))+(COUNTIF('Round 1 - HILLS'!G78,"="&amp;$G$3-1))+(COUNTIF('Round 1 - HILLS'!H78,"="&amp;$H$3-1))+(COUNTIF('Round 1 - HILLS'!I78,"="&amp;$I$3-1))+(COUNTIF('Round 1 - HILLS'!J78,"="&amp;$J$3-1))+(COUNTIF('Round 1 - HILLS'!L78,"="&amp;$L$3-1))+(COUNTIF('Round 1 - HILLS'!M78,"="&amp;$M$3-1))+(COUNTIF('Round 1 - HILLS'!N78,"="&amp;$N$3-1))+(COUNTIF('Round 1 - HILLS'!O78,"="&amp;$O$3-1))+(COUNTIF('Round 1 - HILLS'!P78,"="&amp;$P$3-1))+(COUNTIF('Round 1 - HILLS'!Q78,"="&amp;$Q$3-1))+(COUNTIF('Round 1 - HILLS'!R78,"="&amp;$R$3-1))+(COUNTIF('Round 1 - HILLS'!S78,"="&amp;$S$3-1))+(COUNTIF('Round 1 - HILLS'!T78,"="&amp;$T$3-1))</f>
        <v>0</v>
      </c>
      <c r="E151" s="106">
        <f>SUM(COUNTIF('Round 1 - HILLS'!B78,"="&amp;$B$3))+(COUNTIF('Round 1 - HILLS'!C78,"="&amp;$C$3))+(COUNTIF('Round 1 - HILLS'!D78,"="&amp;$D$3))+(COUNTIF('Round 1 - HILLS'!E78,"="&amp;$E$3))+(COUNTIF('Round 1 - HILLS'!F78,"="&amp;$F$3))+(COUNTIF('Round 1 - HILLS'!G78,"="&amp;$G$3))+(COUNTIF('Round 1 - HILLS'!H78,"="&amp;$H$3))+(COUNTIF('Round 1 - HILLS'!I78,"="&amp;$I$3))+(COUNTIF('Round 1 - HILLS'!J78,"="&amp;$J$3))+(COUNTIF('Round 1 - HILLS'!L78,"="&amp;$L$3))+(COUNTIF('Round 1 - HILLS'!M78,"="&amp;$M$3))+(COUNTIF('Round 1 - HILLS'!N78,"="&amp;$N$3))+(COUNTIF('Round 1 - HILLS'!O78,"="&amp;$O$3))+(COUNTIF('Round 1 - HILLS'!P78,"="&amp;$P$3))+(COUNTIF('Round 1 - HILLS'!Q78,"="&amp;$Q$3))+(COUNTIF('Round 1 - HILLS'!R78,"="&amp;$R$3))+(COUNTIF('Round 1 - HILLS'!S78,"="&amp;$S$3))+(COUNTIF('Round 1 - HILLS'!T78,"="&amp;$T$3))</f>
        <v>0</v>
      </c>
      <c r="F151" s="106">
        <f>SUM(COUNTIF('Round 1 - HILLS'!B78,"="&amp;$B$3+1))+(COUNTIF('Round 1 - HILLS'!C78,"="&amp;$C$3+1))+(COUNTIF('Round 1 - HILLS'!D78,"="&amp;$D$3+1))+(COUNTIF('Round 1 - HILLS'!E78,"="&amp;$E$3+1))+(COUNTIF('Round 1 - HILLS'!F78,"="&amp;$F$3+1))+(COUNTIF('Round 1 - HILLS'!G78,"="&amp;$G$3+1))+(COUNTIF('Round 1 - HILLS'!H78,"="&amp;$H$3+1))+(COUNTIF('Round 1 - HILLS'!I78,"="&amp;$I$3+1))+(COUNTIF('Round 1 - HILLS'!J78,"="&amp;$J$3+1))+(COUNTIF('Round 1 - HILLS'!L78,"="&amp;$L$3+1))+(COUNTIF('Round 1 - HILLS'!M78,"="&amp;$M$3+1))+(COUNTIF('Round 1 - HILLS'!N78,"="&amp;$N$3+1))+(COUNTIF('Round 1 - HILLS'!O78,"="&amp;$O$3+1))+(COUNTIF('Round 1 - HILLS'!P78,"="&amp;$P$3+1))+(COUNTIF('Round 1 - HILLS'!Q78,"="&amp;$Q$3+1))+(COUNTIF('Round 1 - HILLS'!R78,"="&amp;$R$3+1))+(COUNTIF('Round 1 - HILLS'!S78,"="&amp;$S$3+1))+(COUNTIF('Round 1 - HILLS'!T78,"="&amp;$T$3+1))</f>
        <v>0</v>
      </c>
      <c r="G151" s="106">
        <f>SUM(COUNTIF('Round 1 - HILLS'!B78,"="&amp;$B$3+2))+(COUNTIF('Round 1 - HILLS'!C78,"="&amp;$C$3+2))+(COUNTIF('Round 1 - HILLS'!D78,"="&amp;$D$3+2))+(COUNTIF('Round 1 - HILLS'!E78,"="&amp;$E$3+2))+(COUNTIF('Round 1 - HILLS'!F78,"="&amp;$F$3+2))+(COUNTIF('Round 1 - HILLS'!G78,"="&amp;$G$3+2))+(COUNTIF('Round 1 - HILLS'!H78,"="&amp;$H$3+2))+(COUNTIF('Round 1 - HILLS'!I78,"="&amp;$I$3+2))+(COUNTIF('Round 1 - HILLS'!J78,"="&amp;$J$3+2))+(COUNTIF('Round 1 - HILLS'!L78,"="&amp;$L$3+2))+(COUNTIF('Round 1 - HILLS'!M78,"="&amp;$M$3+2))+(COUNTIF('Round 1 - HILLS'!N78,"="&amp;$N$3+2))+(COUNTIF('Round 1 - HILLS'!O78,"="&amp;$O$3+2))+(COUNTIF('Round 1 - HILLS'!P78,"="&amp;$P$3+2))+(COUNTIF('Round 1 - HILLS'!Q78,"="&amp;$Q$3+2))+(COUNTIF('Round 1 - HILLS'!R78,"="&amp;$R$3+2))+(COUNTIF('Round 1 - HILLS'!S78,"="&amp;$S$3+2))+(COUNTIF('Round 1 - HILLS'!T78,"="&amp;$T$3+2))</f>
        <v>0</v>
      </c>
      <c r="H151" s="106">
        <f>SUM(COUNTIF('Round 1 - HILLS'!B78,"&gt;"&amp;$B$3+2.1))+(COUNTIF('Round 1 - HILLS'!C78,"&gt;"&amp;$C$3+2.1))+(COUNTIF('Round 1 - HILLS'!D78,"&gt;"&amp;$D$3+2.1))+(COUNTIF('Round 1 - HILLS'!E78,"&gt;"&amp;$E$3+2.1))+(COUNTIF('Round 1 - HILLS'!F78,"&gt;"&amp;$F$3+2.1))+(COUNTIF('Round 1 - HILLS'!G78,"&gt;"&amp;$G$3+2.1))+(COUNTIF('Round 1 - HILLS'!H78,"&gt;"&amp;$H$3+2.1))+(COUNTIF('Round 1 - HILLS'!I78,"&gt;"&amp;$I$3+2.1))+(COUNTIF('Round 1 - HILLS'!J78,"&gt;"&amp;$J$3+2.1))+(COUNTIF('Round 1 - HILLS'!L78,"&gt;"&amp;$L$3+2.1))+(COUNTIF('Round 1 - HILLS'!M78,"&gt;"&amp;$M$3+2.1))+(COUNTIF('Round 1 - HILLS'!N78,"&gt;"&amp;$N$3+2.1))+(COUNTIF('Round 1 - HILLS'!O78,"&gt;"&amp;$O$3+2.1))+(COUNTIF('Round 1 - HILLS'!P78,"&gt;"&amp;$P$3+2.1))+(COUNTIF('Round 1 - HILLS'!Q78,"&gt;"&amp;$Q$3+2.1))+(COUNTIF('Round 1 - HILLS'!R78,"&gt;"&amp;$R$3+2.1))+(COUNTIF('Round 1 - HILLS'!S78,"&gt;"&amp;$S$3+2.1))+(COUNTIF('Round 1 - HILLS'!T78,"&gt;"&amp;$T$3+2.1))</f>
        <v>0</v>
      </c>
      <c r="I151" s="77"/>
      <c r="J151" s="105">
        <f>SUM(COUNTIF('Round 2 - RIVER'!B78,"&lt;"&amp;$B$2-1.9))+(COUNTIF('Round 2 - RIVER'!C78,"&lt;"&amp;$C$2-1.9))+(COUNTIF('Round 2 - RIVER'!D78,"&lt;"&amp;$D$2-1.9))+(COUNTIF('Round 2 - RIVER'!E78,"&lt;"&amp;$E$2-1.9))+(COUNTIF('Round 2 - RIVER'!F78,"&lt;"&amp;$F$2-1.9))+(COUNTIF('Round 2 - RIVER'!G78,"&lt;"&amp;$G$2-1.9))+(COUNTIF('Round 2 - RIVER'!H78,"&lt;"&amp;$H$2-1.9))+(COUNTIF('Round 2 - RIVER'!I78,"&lt;"&amp;$I$2-1.9))+(COUNTIF('Round 2 - RIVER'!J78,"&lt;"&amp;$J$2-1.9))+(COUNTIF('Round 2 - RIVER'!L78,"&lt;"&amp;$L$2-1.9))+(COUNTIF('Round 2 - RIVER'!M78,"&lt;"&amp;$M$2-1.9))+(COUNTIF('Round 2 - RIVER'!N78,"&lt;"&amp;$N$2-1.9))+(COUNTIF('Round 2 - RIVER'!O78,"&lt;"&amp;$O$2-1.9))+(COUNTIF('Round 2 - RIVER'!P78,"&lt;"&amp;$P$2-1.9))+(COUNTIF('Round 2 - RIVER'!Q78,"&lt;"&amp;$Q$2-1.9))+(COUNTIF('Round 2 - RIVER'!R78,"&lt;"&amp;$R$2-1.9))+(COUNTIF('Round 2 - RIVER'!S78,"&lt;"&amp;$S$2-1.9))+(COUNTIF('Round 2 - RIVER'!T78,"&lt;"&amp;$T$2-1.9))</f>
        <v>0</v>
      </c>
      <c r="K151" s="106">
        <f>SUM(COUNTIF('Round 2 - RIVER'!B78,"="&amp;$B$2-1))+(COUNTIF('Round 2 - RIVER'!C78,"="&amp;$C$2-1))+(COUNTIF('Round 2 - RIVER'!D78,"="&amp;$D$2-1))+(COUNTIF('Round 2 - RIVER'!E78,"="&amp;$E$2-1))+(COUNTIF('Round 2 - RIVER'!F78,"="&amp;$F$2-1))+(COUNTIF('Round 2 - RIVER'!G78,"="&amp;$G$2-1))+(COUNTIF('Round 2 - RIVER'!H78,"="&amp;$H$2-1))+(COUNTIF('Round 2 - RIVER'!I78,"="&amp;$I$2-1))+(COUNTIF('Round 2 - RIVER'!J78,"="&amp;$J$2-1))+(COUNTIF('Round 2 - RIVER'!L78,"="&amp;$L$2-1))+(COUNTIF('Round 2 - RIVER'!M78,"="&amp;$M$2-1))+(COUNTIF('Round 2 - RIVER'!N78,"="&amp;$N$2-1))+(COUNTIF('Round 2 - RIVER'!O78,"="&amp;$O$2-1))+(COUNTIF('Round 2 - RIVER'!P78,"="&amp;$P$2-1))+(COUNTIF('Round 2 - RIVER'!Q78,"="&amp;$Q$2-1))+(COUNTIF('Round 2 - RIVER'!R78,"="&amp;$R$2-1))+(COUNTIF('Round 2 - RIVER'!S78,"="&amp;$S$2-1))+(COUNTIF('Round 2 - RIVER'!T78,"="&amp;$T$2-1))</f>
        <v>0</v>
      </c>
      <c r="L151" s="106">
        <f>SUM(COUNTIF('Round 2 - RIVER'!B78,"="&amp;$B$2))+(COUNTIF('Round 2 - RIVER'!C78,"="&amp;$C$2))+(COUNTIF('Round 2 - RIVER'!D78,"="&amp;$D$2))+(COUNTIF('Round 2 - RIVER'!E78,"="&amp;$E$2))+(COUNTIF('Round 2 - RIVER'!F78,"="&amp;$F$2))+(COUNTIF('Round 2 - RIVER'!G78,"="&amp;$G$2))+(COUNTIF('Round 2 - RIVER'!H78,"="&amp;$H$2))+(COUNTIF('Round 2 - RIVER'!I78,"="&amp;$I$2))+(COUNTIF('Round 2 - RIVER'!J78,"="&amp;$J$2))+(COUNTIF('Round 2 - RIVER'!L78,"="&amp;$L$2))+(COUNTIF('Round 2 - RIVER'!M78,"="&amp;$M$2))+(COUNTIF('Round 2 - RIVER'!N78,"="&amp;$N$2))+(COUNTIF('Round 2 - RIVER'!O78,"="&amp;$O$2))+(COUNTIF('Round 2 - RIVER'!P78,"="&amp;$P$2))+(COUNTIF('Round 2 - RIVER'!Q78,"="&amp;$Q$2))+(COUNTIF('Round 2 - RIVER'!R78,"="&amp;$R$2))+(COUNTIF('Round 2 - RIVER'!S78,"="&amp;$S$2))+(COUNTIF('Round 2 - RIVER'!T78,"="&amp;$T$2))</f>
        <v>0</v>
      </c>
      <c r="M151" s="106">
        <f>SUM(COUNTIF('Round 2 - RIVER'!B78,"="&amp;$B$2+1))+(COUNTIF('Round 2 - RIVER'!C78,"="&amp;$C$2+1))+(COUNTIF('Round 2 - RIVER'!D78,"="&amp;$D$2+1))+(COUNTIF('Round 2 - RIVER'!E78,"="&amp;$E$2+1))+(COUNTIF('Round 2 - RIVER'!F78,"="&amp;$F$2+1))+(COUNTIF('Round 2 - RIVER'!G78,"="&amp;$G$2+1))+(COUNTIF('Round 2 - RIVER'!H78,"="&amp;$H$2+1))+(COUNTIF('Round 2 - RIVER'!I78,"="&amp;$I$2+1))+(COUNTIF('Round 2 - RIVER'!J78,"="&amp;$J$2+1))+(COUNTIF('Round 2 - RIVER'!L78,"="&amp;$L$2+1))+(COUNTIF('Round 2 - RIVER'!M78,"="&amp;$M$2+1))+(COUNTIF('Round 2 - RIVER'!N78,"="&amp;$N$2+1))+(COUNTIF('Round 2 - RIVER'!O78,"="&amp;$O$2+1))+(COUNTIF('Round 2 - RIVER'!P78,"="&amp;$P$2+1))+(COUNTIF('Round 2 - RIVER'!Q78,"="&amp;$Q$2+1))+(COUNTIF('Round 2 - RIVER'!R78,"="&amp;$R$2+1))+(COUNTIF('Round 2 - RIVER'!S78,"="&amp;$S$2+1))+(COUNTIF('Round 2 - RIVER'!T78,"="&amp;$T$2+1))</f>
        <v>0</v>
      </c>
      <c r="N151" s="106">
        <f>SUM(COUNTIF('Round 2 - RIVER'!B78,"="&amp;$B$2+2))+(COUNTIF('Round 2 - RIVER'!C78,"="&amp;$C$2+2))+(COUNTIF('Round 2 - RIVER'!D78,"="&amp;$D$2+2))+(COUNTIF('Round 2 - RIVER'!E78,"="&amp;$E$2+2))+(COUNTIF('Round 2 - RIVER'!F78,"="&amp;$F$2+2))+(COUNTIF('Round 2 - RIVER'!G78,"="&amp;$G$2+2))+(COUNTIF('Round 2 - RIVER'!H78,"="&amp;$H$2+2))+(COUNTIF('Round 2 - RIVER'!I78,"="&amp;$I$2+2))+(COUNTIF('Round 2 - RIVER'!J78,"="&amp;$J$2+2))+(COUNTIF('Round 2 - RIVER'!L78,"="&amp;$L$2+2))+(COUNTIF('Round 2 - RIVER'!M78,"="&amp;$M$2+2))+(COUNTIF('Round 2 - RIVER'!N78,"="&amp;$N$2+2))+(COUNTIF('Round 2 - RIVER'!O78,"="&amp;$O$2+2))+(COUNTIF('Round 2 - RIVER'!P78,"="&amp;$P$2+2))+(COUNTIF('Round 2 - RIVER'!Q78,"="&amp;$Q$2+2))+(COUNTIF('Round 2 - RIVER'!R78,"="&amp;$R$2+2))+(COUNTIF('Round 2 - RIVER'!S78,"="&amp;$S$2+2))+(COUNTIF('Round 2 - RIVER'!T78,"="&amp;$T$2+2))</f>
        <v>0</v>
      </c>
      <c r="O151" s="106">
        <f>SUM(COUNTIF('Round 2 - RIVER'!B78,"&gt;"&amp;$B$2+2.1))+(COUNTIF('Round 2 - RIVER'!C78,"&gt;"&amp;$C$2+2.1))+(COUNTIF('Round 2 - RIVER'!D78,"&gt;"&amp;$D$2+2.1))+(COUNTIF('Round 2 - RIVER'!E78,"&gt;"&amp;$E$2+2.1))+(COUNTIF('Round 2 - RIVER'!F78,"&gt;"&amp;$F$2+2.1))+(COUNTIF('Round 2 - RIVER'!G78,"&gt;"&amp;$G$2+2.1))+(COUNTIF('Round 2 - RIVER'!H78,"&gt;"&amp;$H$2+2.1))+(COUNTIF('Round 2 - RIVER'!I78,"&gt;"&amp;$I$2+2.1))+(COUNTIF('Round 2 - RIVER'!J78,"&gt;"&amp;$J$2+2.1))+(COUNTIF('Round 2 - RIVER'!L78,"&gt;"&amp;$L$2+2.1))+(COUNTIF('Round 2 - RIVER'!M78,"&gt;"&amp;$M$2+2.1))+(COUNTIF('Round 2 - RIVER'!N78,"&gt;"&amp;$N$2+2.1))+(COUNTIF('Round 2 - RIVER'!O78,"&gt;"&amp;$O$2+2.1))+(COUNTIF('Round 2 - RIVER'!P78,"&gt;"&amp;$P$2+2.1))+(COUNTIF('Round 2 - RIVER'!Q78,"&gt;"&amp;$Q$2+2.1))+(COUNTIF('Round 2 - RIVER'!R78,"&gt;"&amp;$R$2+2.1))+(COUNTIF('Round 2 - RIVER'!S78,"&gt;"&amp;$S$2+2.1))+(COUNTIF('Round 2 - RIVER'!T78,"&gt;"&amp;$T$2+2.1))</f>
        <v>0</v>
      </c>
      <c r="Q151" s="94"/>
      <c r="R151" s="94"/>
      <c r="S151" s="94"/>
      <c r="T151" s="94"/>
      <c r="U151" s="94"/>
      <c r="V151" s="94"/>
      <c r="X151" s="99">
        <f t="shared" si="125"/>
        <v>0</v>
      </c>
      <c r="Y151" s="100">
        <f t="shared" si="124"/>
        <v>0</v>
      </c>
      <c r="Z151" s="100">
        <f t="shared" si="124"/>
        <v>0</v>
      </c>
      <c r="AA151" s="100">
        <f t="shared" si="124"/>
        <v>0</v>
      </c>
      <c r="AB151" s="100">
        <f t="shared" si="124"/>
        <v>0</v>
      </c>
      <c r="AC151" s="100">
        <f t="shared" si="124"/>
        <v>0</v>
      </c>
    </row>
    <row r="152" spans="1:29" x14ac:dyDescent="0.2">
      <c r="A152" s="35" t="str">
        <f>'Players by Team'!A46</f>
        <v>Maggie Pham</v>
      </c>
      <c r="B152" s="95"/>
      <c r="C152" s="99">
        <f>SUM(COUNTIF('Round 1 - HILLS'!B79,"&lt;"&amp;$B$3-1.9))+(COUNTIF('Round 1 - HILLS'!C79,"&lt;"&amp;$C$3-1.9))+(COUNTIF('Round 1 - HILLS'!D79,"&lt;"&amp;$D$3-1.9))+(COUNTIF('Round 1 - HILLS'!E79,"&lt;"&amp;$E$3-1.9))+(COUNTIF('Round 1 - HILLS'!F79,"&lt;"&amp;$F$3-1.9))+(COUNTIF('Round 1 - HILLS'!G79,"&lt;"&amp;$G$3-1.9))+(COUNTIF('Round 1 - HILLS'!H79,"&lt;"&amp;$H$3-1.9))+(COUNTIF('Round 1 - HILLS'!I79,"&lt;"&amp;$I$3-1.9))+(COUNTIF('Round 1 - HILLS'!J79,"&lt;"&amp;$J$3-1.9))+(COUNTIF('Round 1 - HILLS'!L79,"&lt;"&amp;$L$3-1.9))+(COUNTIF('Round 1 - HILLS'!M79,"&lt;"&amp;$M$3-1.9))+(COUNTIF('Round 1 - HILLS'!N79,"&lt;"&amp;$N$3-1.9))+(COUNTIF('Round 1 - HILLS'!O79,"&lt;"&amp;$O$3-1.9))+(COUNTIF('Round 1 - HILLS'!P79,"&lt;"&amp;$P$3-1.9))+(COUNTIF('Round 1 - HILLS'!Q79,"&lt;"&amp;$Q$3-1.9))+(COUNTIF('Round 1 - HILLS'!R79,"&lt;"&amp;$R$3-1.9))+(COUNTIF('Round 1 - HILLS'!S79,"&lt;"&amp;$S$3-1.9))+(COUNTIF('Round 1 - HILLS'!T79,"&lt;"&amp;$T$3-1.9))</f>
        <v>0</v>
      </c>
      <c r="D152" s="100">
        <f>SUM(COUNTIF('Round 1 - HILLS'!B79,"="&amp;$B$3-1))+(COUNTIF('Round 1 - HILLS'!C79,"="&amp;$C$3-1))+(COUNTIF('Round 1 - HILLS'!D79,"="&amp;$D$3-1))+(COUNTIF('Round 1 - HILLS'!E79,"="&amp;$E$3-1))+(COUNTIF('Round 1 - HILLS'!F79,"="&amp;$F$3-1))+(COUNTIF('Round 1 - HILLS'!G79,"="&amp;$G$3-1))+(COUNTIF('Round 1 - HILLS'!H79,"="&amp;$H$3-1))+(COUNTIF('Round 1 - HILLS'!I79,"="&amp;$I$3-1))+(COUNTIF('Round 1 - HILLS'!J79,"="&amp;$J$3-1))+(COUNTIF('Round 1 - HILLS'!L79,"="&amp;$L$3-1))+(COUNTIF('Round 1 - HILLS'!M79,"="&amp;$M$3-1))+(COUNTIF('Round 1 - HILLS'!N79,"="&amp;$N$3-1))+(COUNTIF('Round 1 - HILLS'!O79,"="&amp;$O$3-1))+(COUNTIF('Round 1 - HILLS'!P79,"="&amp;$P$3-1))+(COUNTIF('Round 1 - HILLS'!Q79,"="&amp;$Q$3-1))+(COUNTIF('Round 1 - HILLS'!R79,"="&amp;$R$3-1))+(COUNTIF('Round 1 - HILLS'!S79,"="&amp;$S$3-1))+(COUNTIF('Round 1 - HILLS'!T79,"="&amp;$T$3-1))</f>
        <v>0</v>
      </c>
      <c r="E152" s="100">
        <f>SUM(COUNTIF('Round 1 - HILLS'!B79,"="&amp;$B$3))+(COUNTIF('Round 1 - HILLS'!C79,"="&amp;$C$3))+(COUNTIF('Round 1 - HILLS'!D79,"="&amp;$D$3))+(COUNTIF('Round 1 - HILLS'!E79,"="&amp;$E$3))+(COUNTIF('Round 1 - HILLS'!F79,"="&amp;$F$3))+(COUNTIF('Round 1 - HILLS'!G79,"="&amp;$G$3))+(COUNTIF('Round 1 - HILLS'!H79,"="&amp;$H$3))+(COUNTIF('Round 1 - HILLS'!I79,"="&amp;$I$3))+(COUNTIF('Round 1 - HILLS'!J79,"="&amp;$J$3))+(COUNTIF('Round 1 - HILLS'!L79,"="&amp;$L$3))+(COUNTIF('Round 1 - HILLS'!M79,"="&amp;$M$3))+(COUNTIF('Round 1 - HILLS'!N79,"="&amp;$N$3))+(COUNTIF('Round 1 - HILLS'!O79,"="&amp;$O$3))+(COUNTIF('Round 1 - HILLS'!P79,"="&amp;$P$3))+(COUNTIF('Round 1 - HILLS'!Q79,"="&amp;$Q$3))+(COUNTIF('Round 1 - HILLS'!R79,"="&amp;$R$3))+(COUNTIF('Round 1 - HILLS'!S79,"="&amp;$S$3))+(COUNTIF('Round 1 - HILLS'!T79,"="&amp;$T$3))</f>
        <v>0</v>
      </c>
      <c r="F152" s="100">
        <f>SUM(COUNTIF('Round 1 - HILLS'!B79,"="&amp;$B$3+1))+(COUNTIF('Round 1 - HILLS'!C79,"="&amp;$C$3+1))+(COUNTIF('Round 1 - HILLS'!D79,"="&amp;$D$3+1))+(COUNTIF('Round 1 - HILLS'!E79,"="&amp;$E$3+1))+(COUNTIF('Round 1 - HILLS'!F79,"="&amp;$F$3+1))+(COUNTIF('Round 1 - HILLS'!G79,"="&amp;$G$3+1))+(COUNTIF('Round 1 - HILLS'!H79,"="&amp;$H$3+1))+(COUNTIF('Round 1 - HILLS'!I79,"="&amp;$I$3+1))+(COUNTIF('Round 1 - HILLS'!J79,"="&amp;$J$3+1))+(COUNTIF('Round 1 - HILLS'!L79,"="&amp;$L$3+1))+(COUNTIF('Round 1 - HILLS'!M79,"="&amp;$M$3+1))+(COUNTIF('Round 1 - HILLS'!N79,"="&amp;$N$3+1))+(COUNTIF('Round 1 - HILLS'!O79,"="&amp;$O$3+1))+(COUNTIF('Round 1 - HILLS'!P79,"="&amp;$P$3+1))+(COUNTIF('Round 1 - HILLS'!Q79,"="&amp;$Q$3+1))+(COUNTIF('Round 1 - HILLS'!R79,"="&amp;$R$3+1))+(COUNTIF('Round 1 - HILLS'!S79,"="&amp;$S$3+1))+(COUNTIF('Round 1 - HILLS'!T79,"="&amp;$T$3+1))</f>
        <v>0</v>
      </c>
      <c r="G152" s="100">
        <f>SUM(COUNTIF('Round 1 - HILLS'!B79,"="&amp;$B$3+2))+(COUNTIF('Round 1 - HILLS'!C79,"="&amp;$C$3+2))+(COUNTIF('Round 1 - HILLS'!D79,"="&amp;$D$3+2))+(COUNTIF('Round 1 - HILLS'!E79,"="&amp;$E$3+2))+(COUNTIF('Round 1 - HILLS'!F79,"="&amp;$F$3+2))+(COUNTIF('Round 1 - HILLS'!G79,"="&amp;$G$3+2))+(COUNTIF('Round 1 - HILLS'!H79,"="&amp;$H$3+2))+(COUNTIF('Round 1 - HILLS'!I79,"="&amp;$I$3+2))+(COUNTIF('Round 1 - HILLS'!J79,"="&amp;$J$3+2))+(COUNTIF('Round 1 - HILLS'!L79,"="&amp;$L$3+2))+(COUNTIF('Round 1 - HILLS'!M79,"="&amp;$M$3+2))+(COUNTIF('Round 1 - HILLS'!N79,"="&amp;$N$3+2))+(COUNTIF('Round 1 - HILLS'!O79,"="&amp;$O$3+2))+(COUNTIF('Round 1 - HILLS'!P79,"="&amp;$P$3+2))+(COUNTIF('Round 1 - HILLS'!Q79,"="&amp;$Q$3+2))+(COUNTIF('Round 1 - HILLS'!R79,"="&amp;$R$3+2))+(COUNTIF('Round 1 - HILLS'!S79,"="&amp;$S$3+2))+(COUNTIF('Round 1 - HILLS'!T79,"="&amp;$T$3+2))</f>
        <v>0</v>
      </c>
      <c r="H152" s="100">
        <f>SUM(COUNTIF('Round 1 - HILLS'!B79,"&gt;"&amp;$B$3+2.1))+(COUNTIF('Round 1 - HILLS'!C79,"&gt;"&amp;$C$3+2.1))+(COUNTIF('Round 1 - HILLS'!D79,"&gt;"&amp;$D$3+2.1))+(COUNTIF('Round 1 - HILLS'!E79,"&gt;"&amp;$E$3+2.1))+(COUNTIF('Round 1 - HILLS'!F79,"&gt;"&amp;$F$3+2.1))+(COUNTIF('Round 1 - HILLS'!G79,"&gt;"&amp;$G$3+2.1))+(COUNTIF('Round 1 - HILLS'!H79,"&gt;"&amp;$H$3+2.1))+(COUNTIF('Round 1 - HILLS'!I79,"&gt;"&amp;$I$3+2.1))+(COUNTIF('Round 1 - HILLS'!J79,"&gt;"&amp;$J$3+2.1))+(COUNTIF('Round 1 - HILLS'!L79,"&gt;"&amp;$L$3+2.1))+(COUNTIF('Round 1 - HILLS'!M79,"&gt;"&amp;$M$3+2.1))+(COUNTIF('Round 1 - HILLS'!N79,"&gt;"&amp;$N$3+2.1))+(COUNTIF('Round 1 - HILLS'!O79,"&gt;"&amp;$O$3+2.1))+(COUNTIF('Round 1 - HILLS'!P79,"&gt;"&amp;$P$3+2.1))+(COUNTIF('Round 1 - HILLS'!Q79,"&gt;"&amp;$Q$3+2.1))+(COUNTIF('Round 1 - HILLS'!R79,"&gt;"&amp;$R$3+2.1))+(COUNTIF('Round 1 - HILLS'!S79,"&gt;"&amp;$S$3+2.1))+(COUNTIF('Round 1 - HILLS'!T79,"&gt;"&amp;$T$3+2.1))</f>
        <v>0</v>
      </c>
      <c r="I152" s="77"/>
      <c r="J152" s="99">
        <f>SUM(COUNTIF('Round 2 - RIVER'!B79,"&lt;"&amp;$B$2-1.9))+(COUNTIF('Round 2 - RIVER'!C79,"&lt;"&amp;$C$2-1.9))+(COUNTIF('Round 2 - RIVER'!D79,"&lt;"&amp;$D$2-1.9))+(COUNTIF('Round 2 - RIVER'!E79,"&lt;"&amp;$E$2-1.9))+(COUNTIF('Round 2 - RIVER'!F79,"&lt;"&amp;$F$2-1.9))+(COUNTIF('Round 2 - RIVER'!G79,"&lt;"&amp;$G$2-1.9))+(COUNTIF('Round 2 - RIVER'!H79,"&lt;"&amp;$H$2-1.9))+(COUNTIF('Round 2 - RIVER'!I79,"&lt;"&amp;$I$2-1.9))+(COUNTIF('Round 2 - RIVER'!J79,"&lt;"&amp;$J$2-1.9))+(COUNTIF('Round 2 - RIVER'!L79,"&lt;"&amp;$L$2-1.9))+(COUNTIF('Round 2 - RIVER'!M79,"&lt;"&amp;$M$2-1.9))+(COUNTIF('Round 2 - RIVER'!N79,"&lt;"&amp;$N$2-1.9))+(COUNTIF('Round 2 - RIVER'!O79,"&lt;"&amp;$O$2-1.9))+(COUNTIF('Round 2 - RIVER'!P79,"&lt;"&amp;$P$2-1.9))+(COUNTIF('Round 2 - RIVER'!Q79,"&lt;"&amp;$Q$2-1.9))+(COUNTIF('Round 2 - RIVER'!R79,"&lt;"&amp;$R$2-1.9))+(COUNTIF('Round 2 - RIVER'!S79,"&lt;"&amp;$S$2-1.9))+(COUNTIF('Round 2 - RIVER'!T79,"&lt;"&amp;$T$2-1.9))</f>
        <v>0</v>
      </c>
      <c r="K152" s="100">
        <f>SUM(COUNTIF('Round 2 - RIVER'!B79,"="&amp;$B$2-1))+(COUNTIF('Round 2 - RIVER'!C79,"="&amp;$C$2-1))+(COUNTIF('Round 2 - RIVER'!D79,"="&amp;$D$2-1))+(COUNTIF('Round 2 - RIVER'!E79,"="&amp;$E$2-1))+(COUNTIF('Round 2 - RIVER'!F79,"="&amp;$F$2-1))+(COUNTIF('Round 2 - RIVER'!G79,"="&amp;$G$2-1))+(COUNTIF('Round 2 - RIVER'!H79,"="&amp;$H$2-1))+(COUNTIF('Round 2 - RIVER'!I79,"="&amp;$I$2-1))+(COUNTIF('Round 2 - RIVER'!J79,"="&amp;$J$2-1))+(COUNTIF('Round 2 - RIVER'!L79,"="&amp;$L$2-1))+(COUNTIF('Round 2 - RIVER'!M79,"="&amp;$M$2-1))+(COUNTIF('Round 2 - RIVER'!N79,"="&amp;$N$2-1))+(COUNTIF('Round 2 - RIVER'!O79,"="&amp;$O$2-1))+(COUNTIF('Round 2 - RIVER'!P79,"="&amp;$P$2-1))+(COUNTIF('Round 2 - RIVER'!Q79,"="&amp;$Q$2-1))+(COUNTIF('Round 2 - RIVER'!R79,"="&amp;$R$2-1))+(COUNTIF('Round 2 - RIVER'!S79,"="&amp;$S$2-1))+(COUNTIF('Round 2 - RIVER'!T79,"="&amp;$T$2-1))</f>
        <v>0</v>
      </c>
      <c r="L152" s="100">
        <f>SUM(COUNTIF('Round 2 - RIVER'!B79,"="&amp;$B$2))+(COUNTIF('Round 2 - RIVER'!C79,"="&amp;$C$2))+(COUNTIF('Round 2 - RIVER'!D79,"="&amp;$D$2))+(COUNTIF('Round 2 - RIVER'!E79,"="&amp;$E$2))+(COUNTIF('Round 2 - RIVER'!F79,"="&amp;$F$2))+(COUNTIF('Round 2 - RIVER'!G79,"="&amp;$G$2))+(COUNTIF('Round 2 - RIVER'!H79,"="&amp;$H$2))+(COUNTIF('Round 2 - RIVER'!I79,"="&amp;$I$2))+(COUNTIF('Round 2 - RIVER'!J79,"="&amp;$J$2))+(COUNTIF('Round 2 - RIVER'!L79,"="&amp;$L$2))+(COUNTIF('Round 2 - RIVER'!M79,"="&amp;$M$2))+(COUNTIF('Round 2 - RIVER'!N79,"="&amp;$N$2))+(COUNTIF('Round 2 - RIVER'!O79,"="&amp;$O$2))+(COUNTIF('Round 2 - RIVER'!P79,"="&amp;$P$2))+(COUNTIF('Round 2 - RIVER'!Q79,"="&amp;$Q$2))+(COUNTIF('Round 2 - RIVER'!R79,"="&amp;$R$2))+(COUNTIF('Round 2 - RIVER'!S79,"="&amp;$S$2))+(COUNTIF('Round 2 - RIVER'!T79,"="&amp;$T$2))</f>
        <v>0</v>
      </c>
      <c r="M152" s="100">
        <f>SUM(COUNTIF('Round 2 - RIVER'!B79,"="&amp;$B$2+1))+(COUNTIF('Round 2 - RIVER'!C79,"="&amp;$C$2+1))+(COUNTIF('Round 2 - RIVER'!D79,"="&amp;$D$2+1))+(COUNTIF('Round 2 - RIVER'!E79,"="&amp;$E$2+1))+(COUNTIF('Round 2 - RIVER'!F79,"="&amp;$F$2+1))+(COUNTIF('Round 2 - RIVER'!G79,"="&amp;$G$2+1))+(COUNTIF('Round 2 - RIVER'!H79,"="&amp;$H$2+1))+(COUNTIF('Round 2 - RIVER'!I79,"="&amp;$I$2+1))+(COUNTIF('Round 2 - RIVER'!J79,"="&amp;$J$2+1))+(COUNTIF('Round 2 - RIVER'!L79,"="&amp;$L$2+1))+(COUNTIF('Round 2 - RIVER'!M79,"="&amp;$M$2+1))+(COUNTIF('Round 2 - RIVER'!N79,"="&amp;$N$2+1))+(COUNTIF('Round 2 - RIVER'!O79,"="&amp;$O$2+1))+(COUNTIF('Round 2 - RIVER'!P79,"="&amp;$P$2+1))+(COUNTIF('Round 2 - RIVER'!Q79,"="&amp;$Q$2+1))+(COUNTIF('Round 2 - RIVER'!R79,"="&amp;$R$2+1))+(COUNTIF('Round 2 - RIVER'!S79,"="&amp;$S$2+1))+(COUNTIF('Round 2 - RIVER'!T79,"="&amp;$T$2+1))</f>
        <v>0</v>
      </c>
      <c r="N152" s="100">
        <f>SUM(COUNTIF('Round 2 - RIVER'!B79,"="&amp;$B$2+2))+(COUNTIF('Round 2 - RIVER'!C79,"="&amp;$C$2+2))+(COUNTIF('Round 2 - RIVER'!D79,"="&amp;$D$2+2))+(COUNTIF('Round 2 - RIVER'!E79,"="&amp;$E$2+2))+(COUNTIF('Round 2 - RIVER'!F79,"="&amp;$F$2+2))+(COUNTIF('Round 2 - RIVER'!G79,"="&amp;$G$2+2))+(COUNTIF('Round 2 - RIVER'!H79,"="&amp;$H$2+2))+(COUNTIF('Round 2 - RIVER'!I79,"="&amp;$I$2+2))+(COUNTIF('Round 2 - RIVER'!J79,"="&amp;$J$2+2))+(COUNTIF('Round 2 - RIVER'!L79,"="&amp;$L$2+2))+(COUNTIF('Round 2 - RIVER'!M79,"="&amp;$M$2+2))+(COUNTIF('Round 2 - RIVER'!N79,"="&amp;$N$2+2))+(COUNTIF('Round 2 - RIVER'!O79,"="&amp;$O$2+2))+(COUNTIF('Round 2 - RIVER'!P79,"="&amp;$P$2+2))+(COUNTIF('Round 2 - RIVER'!Q79,"="&amp;$Q$2+2))+(COUNTIF('Round 2 - RIVER'!R79,"="&amp;$R$2+2))+(COUNTIF('Round 2 - RIVER'!S79,"="&amp;$S$2+2))+(COUNTIF('Round 2 - RIVER'!T79,"="&amp;$T$2+2))</f>
        <v>0</v>
      </c>
      <c r="O152" s="100">
        <f>SUM(COUNTIF('Round 2 - RIVER'!B79,"&gt;"&amp;$B$2+2.1))+(COUNTIF('Round 2 - RIVER'!C79,"&gt;"&amp;$C$2+2.1))+(COUNTIF('Round 2 - RIVER'!D79,"&gt;"&amp;$D$2+2.1))+(COUNTIF('Round 2 - RIVER'!E79,"&gt;"&amp;$E$2+2.1))+(COUNTIF('Round 2 - RIVER'!F79,"&gt;"&amp;$F$2+2.1))+(COUNTIF('Round 2 - RIVER'!G79,"&gt;"&amp;$G$2+2.1))+(COUNTIF('Round 2 - RIVER'!H79,"&gt;"&amp;$H$2+2.1))+(COUNTIF('Round 2 - RIVER'!I79,"&gt;"&amp;$I$2+2.1))+(COUNTIF('Round 2 - RIVER'!J79,"&gt;"&amp;$J$2+2.1))+(COUNTIF('Round 2 - RIVER'!L79,"&gt;"&amp;$L$2+2.1))+(COUNTIF('Round 2 - RIVER'!M79,"&gt;"&amp;$M$2+2.1))+(COUNTIF('Round 2 - RIVER'!N79,"&gt;"&amp;$N$2+2.1))+(COUNTIF('Round 2 - RIVER'!O79,"&gt;"&amp;$O$2+2.1))+(COUNTIF('Round 2 - RIVER'!P79,"&gt;"&amp;$P$2+2.1))+(COUNTIF('Round 2 - RIVER'!Q79,"&gt;"&amp;$Q$2+2.1))+(COUNTIF('Round 2 - RIVER'!R79,"&gt;"&amp;$R$2+2.1))+(COUNTIF('Round 2 - RIVER'!S79,"&gt;"&amp;$S$2+2.1))+(COUNTIF('Round 2 - RIVER'!T79,"&gt;"&amp;$T$2+2.1))</f>
        <v>0</v>
      </c>
      <c r="Q152" s="92"/>
      <c r="R152" s="93"/>
      <c r="S152" s="93"/>
      <c r="T152" s="93"/>
      <c r="U152" s="93"/>
      <c r="V152" s="93"/>
      <c r="X152" s="92">
        <f t="shared" si="125"/>
        <v>0</v>
      </c>
      <c r="Y152" s="93">
        <f t="shared" si="124"/>
        <v>0</v>
      </c>
      <c r="Z152" s="93">
        <f t="shared" si="124"/>
        <v>0</v>
      </c>
      <c r="AA152" s="93">
        <f t="shared" si="124"/>
        <v>0</v>
      </c>
      <c r="AB152" s="93">
        <f t="shared" si="124"/>
        <v>0</v>
      </c>
      <c r="AC152" s="93">
        <f t="shared" si="124"/>
        <v>0</v>
      </c>
    </row>
    <row r="154" spans="1:29" ht="15.75" x14ac:dyDescent="0.25">
      <c r="A154" s="108" t="str">
        <f>'Players by Team'!G41</f>
        <v>MARCUS</v>
      </c>
      <c r="C154" s="90">
        <f t="shared" ref="C154:H154" si="126">SUM(C155:C159)</f>
        <v>0</v>
      </c>
      <c r="D154" s="90">
        <f t="shared" si="126"/>
        <v>0</v>
      </c>
      <c r="E154" s="90">
        <f t="shared" si="126"/>
        <v>0</v>
      </c>
      <c r="F154" s="90">
        <f t="shared" si="126"/>
        <v>0</v>
      </c>
      <c r="G154" s="90">
        <f t="shared" si="126"/>
        <v>0</v>
      </c>
      <c r="H154" s="90">
        <f t="shared" si="126"/>
        <v>0</v>
      </c>
      <c r="J154" s="90">
        <f t="shared" ref="J154:O154" si="127">SUM(J155:J159)</f>
        <v>0</v>
      </c>
      <c r="K154" s="90">
        <f t="shared" si="127"/>
        <v>0</v>
      </c>
      <c r="L154" s="90">
        <f t="shared" si="127"/>
        <v>0</v>
      </c>
      <c r="M154" s="90">
        <f t="shared" si="127"/>
        <v>0</v>
      </c>
      <c r="N154" s="90">
        <f t="shared" si="127"/>
        <v>0</v>
      </c>
      <c r="O154" s="90">
        <f t="shared" si="127"/>
        <v>0</v>
      </c>
      <c r="Q154" s="90">
        <f t="shared" ref="Q154:V154" si="128">SUM(Q155:Q159)</f>
        <v>0</v>
      </c>
      <c r="R154" s="90">
        <f t="shared" si="128"/>
        <v>0</v>
      </c>
      <c r="S154" s="90">
        <f t="shared" si="128"/>
        <v>0</v>
      </c>
      <c r="T154" s="90">
        <f t="shared" si="128"/>
        <v>0</v>
      </c>
      <c r="U154" s="90">
        <f t="shared" si="128"/>
        <v>0</v>
      </c>
      <c r="V154" s="90">
        <f t="shared" si="128"/>
        <v>0</v>
      </c>
      <c r="X154" s="90">
        <f t="shared" ref="X154:AC154" si="129">SUM(X155:X159)</f>
        <v>0</v>
      </c>
      <c r="Y154" s="90">
        <f t="shared" si="129"/>
        <v>0</v>
      </c>
      <c r="Z154" s="90">
        <f t="shared" si="129"/>
        <v>0</v>
      </c>
      <c r="AA154" s="90">
        <f t="shared" si="129"/>
        <v>0</v>
      </c>
      <c r="AB154" s="90">
        <f t="shared" si="129"/>
        <v>0</v>
      </c>
      <c r="AC154" s="90">
        <f t="shared" si="129"/>
        <v>0</v>
      </c>
    </row>
    <row r="155" spans="1:29" x14ac:dyDescent="0.2">
      <c r="A155" s="35" t="str">
        <f>'Players by Team'!G42</f>
        <v>Kaetie Samuels</v>
      </c>
      <c r="B155" s="95"/>
      <c r="C155" s="92">
        <f>SUM(COUNTIF('Round 1 - HILLS'!B82,"&lt;"&amp;$B$3-1.9))+(COUNTIF('Round 1 - HILLS'!C82,"&lt;"&amp;$C$3-1.9))+(COUNTIF('Round 1 - HILLS'!D82,"&lt;"&amp;$D$3-1.9))+(COUNTIF('Round 1 - HILLS'!E82,"&lt;"&amp;$E$3-1.9))+(COUNTIF('Round 1 - HILLS'!F82,"&lt;"&amp;$F$3-1.9))+(COUNTIF('Round 1 - HILLS'!G82,"&lt;"&amp;$G$3-1.9))+(COUNTIF('Round 1 - HILLS'!H82,"&lt;"&amp;$H$3-1.9))+(COUNTIF('Round 1 - HILLS'!I82,"&lt;"&amp;$I$3-1.9))+(COUNTIF('Round 1 - HILLS'!J82,"&lt;"&amp;$J$3-1.9))+(COUNTIF('Round 1 - HILLS'!L82,"&lt;"&amp;$L$3-1.9))+(COUNTIF('Round 1 - HILLS'!M82,"&lt;"&amp;$M$3-1.9))+(COUNTIF('Round 1 - HILLS'!N82,"&lt;"&amp;$N$3-1.9))+(COUNTIF('Round 1 - HILLS'!O82,"&lt;"&amp;$O$3-1.9))+(COUNTIF('Round 1 - HILLS'!P82,"&lt;"&amp;$P$3-1.9))+(COUNTIF('Round 1 - HILLS'!Q82,"&lt;"&amp;$Q$3-1.9))+(COUNTIF('Round 1 - HILLS'!R82,"&lt;"&amp;$R$3-1.9))+(COUNTIF('Round 1 - HILLS'!S82,"&lt;"&amp;$S$3-1.9))+(COUNTIF('Round 1 - HILLS'!T82,"&lt;"&amp;$T$3-1.9))</f>
        <v>0</v>
      </c>
      <c r="D155" s="93">
        <f>SUM(COUNTIF('Round 1 - HILLS'!B82,"="&amp;$B$3-1))+(COUNTIF('Round 1 - HILLS'!C82,"="&amp;$C$3-1))+(COUNTIF('Round 1 - HILLS'!D82,"="&amp;$D$3-1))+(COUNTIF('Round 1 - HILLS'!E82,"="&amp;$E$3-1))+(COUNTIF('Round 1 - HILLS'!F82,"="&amp;$F$3-1))+(COUNTIF('Round 1 - HILLS'!G82,"="&amp;$G$3-1))+(COUNTIF('Round 1 - HILLS'!H82,"="&amp;$H$3-1))+(COUNTIF('Round 1 - HILLS'!I82,"="&amp;$I$3-1))+(COUNTIF('Round 1 - HILLS'!J82,"="&amp;$J$3-1))+(COUNTIF('Round 1 - HILLS'!L82,"="&amp;$L$3-1))+(COUNTIF('Round 1 - HILLS'!M82,"="&amp;$M$3-1))+(COUNTIF('Round 1 - HILLS'!N82,"="&amp;$N$3-1))+(COUNTIF('Round 1 - HILLS'!O82,"="&amp;$O$3-1))+(COUNTIF('Round 1 - HILLS'!P82,"="&amp;$P$3-1))+(COUNTIF('Round 1 - HILLS'!Q82,"="&amp;$Q$3-1))+(COUNTIF('Round 1 - HILLS'!R82,"="&amp;$R$3-1))+(COUNTIF('Round 1 - HILLS'!S82,"="&amp;$S$3-1))+(COUNTIF('Round 1 - HILLS'!T82,"="&amp;$T$3-1))</f>
        <v>0</v>
      </c>
      <c r="E155" s="93">
        <f>SUM(COUNTIF('Round 1 - HILLS'!B82,"="&amp;$B$3))+(COUNTIF('Round 1 - HILLS'!C82,"="&amp;$C$3))+(COUNTIF('Round 1 - HILLS'!D82,"="&amp;$D$3))+(COUNTIF('Round 1 - HILLS'!E82,"="&amp;$E$3))+(COUNTIF('Round 1 - HILLS'!F82,"="&amp;$F$3))+(COUNTIF('Round 1 - HILLS'!G82,"="&amp;$G$3))+(COUNTIF('Round 1 - HILLS'!H82,"="&amp;$H$3))+(COUNTIF('Round 1 - HILLS'!I82,"="&amp;$I$3))+(COUNTIF('Round 1 - HILLS'!J82,"="&amp;$J$3))+(COUNTIF('Round 1 - HILLS'!L82,"="&amp;$L$3))+(COUNTIF('Round 1 - HILLS'!M82,"="&amp;$M$3))+(COUNTIF('Round 1 - HILLS'!N82,"="&amp;$N$3))+(COUNTIF('Round 1 - HILLS'!O82,"="&amp;$O$3))+(COUNTIF('Round 1 - HILLS'!P82,"="&amp;$P$3))+(COUNTIF('Round 1 - HILLS'!Q82,"="&amp;$Q$3))+(COUNTIF('Round 1 - HILLS'!R82,"="&amp;$R$3))+(COUNTIF('Round 1 - HILLS'!S82,"="&amp;$S$3))+(COUNTIF('Round 1 - HILLS'!T82,"="&amp;$T$3))</f>
        <v>0</v>
      </c>
      <c r="F155" s="93">
        <f>SUM(COUNTIF('Round 1 - HILLS'!B82,"="&amp;$B$3+1))+(COUNTIF('Round 1 - HILLS'!C82,"="&amp;$C$3+1))+(COUNTIF('Round 1 - HILLS'!D82,"="&amp;$D$3+1))+(COUNTIF('Round 1 - HILLS'!E82,"="&amp;$E$3+1))+(COUNTIF('Round 1 - HILLS'!F82,"="&amp;$F$3+1))+(COUNTIF('Round 1 - HILLS'!G82,"="&amp;$G$3+1))+(COUNTIF('Round 1 - HILLS'!H82,"="&amp;$H$3+1))+(COUNTIF('Round 1 - HILLS'!I82,"="&amp;$I$3+1))+(COUNTIF('Round 1 - HILLS'!J82,"="&amp;$J$3+1))+(COUNTIF('Round 1 - HILLS'!L82,"="&amp;$L$3+1))+(COUNTIF('Round 1 - HILLS'!M82,"="&amp;$M$3+1))+(COUNTIF('Round 1 - HILLS'!N82,"="&amp;$N$3+1))+(COUNTIF('Round 1 - HILLS'!O82,"="&amp;$O$3+1))+(COUNTIF('Round 1 - HILLS'!P82,"="&amp;$P$3+1))+(COUNTIF('Round 1 - HILLS'!Q82,"="&amp;$Q$3+1))+(COUNTIF('Round 1 - HILLS'!R82,"="&amp;$R$3+1))+(COUNTIF('Round 1 - HILLS'!S82,"="&amp;$S$3+1))+(COUNTIF('Round 1 - HILLS'!T82,"="&amp;$T$3+1))</f>
        <v>0</v>
      </c>
      <c r="G155" s="93">
        <f>SUM(COUNTIF('Round 1 - HILLS'!B82,"="&amp;$B$3+2))+(COUNTIF('Round 1 - HILLS'!C82,"="&amp;$C$3+2))+(COUNTIF('Round 1 - HILLS'!D82,"="&amp;$D$3+2))+(COUNTIF('Round 1 - HILLS'!E82,"="&amp;$E$3+2))+(COUNTIF('Round 1 - HILLS'!F82,"="&amp;$F$3+2))+(COUNTIF('Round 1 - HILLS'!G82,"="&amp;$G$3+2))+(COUNTIF('Round 1 - HILLS'!H82,"="&amp;$H$3+2))+(COUNTIF('Round 1 - HILLS'!I82,"="&amp;$I$3+2))+(COUNTIF('Round 1 - HILLS'!J82,"="&amp;$J$3+2))+(COUNTIF('Round 1 - HILLS'!L82,"="&amp;$L$3+2))+(COUNTIF('Round 1 - HILLS'!M82,"="&amp;$M$3+2))+(COUNTIF('Round 1 - HILLS'!N82,"="&amp;$N$3+2))+(COUNTIF('Round 1 - HILLS'!O82,"="&amp;$O$3+2))+(COUNTIF('Round 1 - HILLS'!P82,"="&amp;$P$3+2))+(COUNTIF('Round 1 - HILLS'!Q82,"="&amp;$Q$3+2))+(COUNTIF('Round 1 - HILLS'!R82,"="&amp;$R$3+2))+(COUNTIF('Round 1 - HILLS'!S82,"="&amp;$S$3+2))+(COUNTIF('Round 1 - HILLS'!T82,"="&amp;$T$3+2))</f>
        <v>0</v>
      </c>
      <c r="H155" s="93">
        <f>SUM(COUNTIF('Round 1 - HILLS'!B82,"&gt;"&amp;$B$3+2.1))+(COUNTIF('Round 1 - HILLS'!C82,"&gt;"&amp;$C$3+2.1))+(COUNTIF('Round 1 - HILLS'!D82,"&gt;"&amp;$D$3+2.1))+(COUNTIF('Round 1 - HILLS'!E82,"&gt;"&amp;$E$3+2.1))+(COUNTIF('Round 1 - HILLS'!F82,"&gt;"&amp;$F$3+2.1))+(COUNTIF('Round 1 - HILLS'!G82,"&gt;"&amp;$G$3+2.1))+(COUNTIF('Round 1 - HILLS'!H82,"&gt;"&amp;$H$3+2.1))+(COUNTIF('Round 1 - HILLS'!I82,"&gt;"&amp;$I$3+2.1))+(COUNTIF('Round 1 - HILLS'!J82,"&gt;"&amp;$J$3+2.1))+(COUNTIF('Round 1 - HILLS'!L82,"&gt;"&amp;$L$3+2.1))+(COUNTIF('Round 1 - HILLS'!M82,"&gt;"&amp;$M$3+2.1))+(COUNTIF('Round 1 - HILLS'!N82,"&gt;"&amp;$N$3+2.1))+(COUNTIF('Round 1 - HILLS'!O82,"&gt;"&amp;$O$3+2.1))+(COUNTIF('Round 1 - HILLS'!P82,"&gt;"&amp;$P$3+2.1))+(COUNTIF('Round 1 - HILLS'!Q82,"&gt;"&amp;$Q$3+2.1))+(COUNTIF('Round 1 - HILLS'!R82,"&gt;"&amp;$R$3+2.1))+(COUNTIF('Round 1 - HILLS'!S82,"&gt;"&amp;$S$3+2.1))+(COUNTIF('Round 1 - HILLS'!T82,"&gt;"&amp;$T$3+2.1))</f>
        <v>0</v>
      </c>
      <c r="J155" s="92">
        <f>SUM(COUNTIF('Round 2 - RIVER'!B82,"&lt;"&amp;$B$2-1.9))+(COUNTIF('Round 2 - RIVER'!C82,"&lt;"&amp;$C$2-1.9))+(COUNTIF('Round 2 - RIVER'!D82,"&lt;"&amp;$D$2-1.9))+(COUNTIF('Round 2 - RIVER'!E82,"&lt;"&amp;$E$2-1.9))+(COUNTIF('Round 2 - RIVER'!F82,"&lt;"&amp;$F$2-1.9))+(COUNTIF('Round 2 - RIVER'!G82,"&lt;"&amp;$G$2-1.9))+(COUNTIF('Round 2 - RIVER'!H82,"&lt;"&amp;$H$2-1.9))+(COUNTIF('Round 2 - RIVER'!I82,"&lt;"&amp;$I$2-1.9))+(COUNTIF('Round 2 - RIVER'!J82,"&lt;"&amp;$J$2-1.9))+(COUNTIF('Round 2 - RIVER'!L82,"&lt;"&amp;$L$2-1.9))+(COUNTIF('Round 2 - RIVER'!M82,"&lt;"&amp;$M$2-1.9))+(COUNTIF('Round 2 - RIVER'!N82,"&lt;"&amp;$N$2-1.9))+(COUNTIF('Round 2 - RIVER'!O82,"&lt;"&amp;$O$2-1.9))+(COUNTIF('Round 2 - RIVER'!P82,"&lt;"&amp;$P$2-1.9))+(COUNTIF('Round 2 - RIVER'!Q82,"&lt;"&amp;$Q$2-1.9))+(COUNTIF('Round 2 - RIVER'!R82,"&lt;"&amp;$R$2-1.9))+(COUNTIF('Round 2 - RIVER'!S82,"&lt;"&amp;$S$2-1.9))+(COUNTIF('Round 2 - RIVER'!T82,"&lt;"&amp;$T$2-1.9))</f>
        <v>0</v>
      </c>
      <c r="K155" s="93">
        <f>SUM(COUNTIF('Round 2 - RIVER'!B82,"="&amp;$B$2-1))+(COUNTIF('Round 2 - RIVER'!C82,"="&amp;$C$2-1))+(COUNTIF('Round 2 - RIVER'!D82,"="&amp;$D$2-1))+(COUNTIF('Round 2 - RIVER'!E82,"="&amp;$E$2-1))+(COUNTIF('Round 2 - RIVER'!F82,"="&amp;$F$2-1))+(COUNTIF('Round 2 - RIVER'!G82,"="&amp;$G$2-1))+(COUNTIF('Round 2 - RIVER'!H82,"="&amp;$H$2-1))+(COUNTIF('Round 2 - RIVER'!I82,"="&amp;$I$2-1))+(COUNTIF('Round 2 - RIVER'!J82,"="&amp;$J$2-1))+(COUNTIF('Round 2 - RIVER'!L82,"="&amp;$L$2-1))+(COUNTIF('Round 2 - RIVER'!M82,"="&amp;$M$2-1))+(COUNTIF('Round 2 - RIVER'!N82,"="&amp;$N$2-1))+(COUNTIF('Round 2 - RIVER'!O82,"="&amp;$O$2-1))+(COUNTIF('Round 2 - RIVER'!P82,"="&amp;$P$2-1))+(COUNTIF('Round 2 - RIVER'!Q82,"="&amp;$Q$2-1))+(COUNTIF('Round 2 - RIVER'!R82,"="&amp;$R$2-1))+(COUNTIF('Round 2 - RIVER'!S82,"="&amp;$S$2-1))+(COUNTIF('Round 2 - RIVER'!T82,"="&amp;$T$2-1))</f>
        <v>0</v>
      </c>
      <c r="L155" s="93">
        <f>SUM(COUNTIF('Round 2 - RIVER'!B82,"="&amp;$B$2))+(COUNTIF('Round 2 - RIVER'!C82,"="&amp;$C$2))+(COUNTIF('Round 2 - RIVER'!D82,"="&amp;$D$2))+(COUNTIF('Round 2 - RIVER'!E82,"="&amp;$E$2))+(COUNTIF('Round 2 - RIVER'!F82,"="&amp;$F$2))+(COUNTIF('Round 2 - RIVER'!G82,"="&amp;$G$2))+(COUNTIF('Round 2 - RIVER'!H82,"="&amp;$H$2))+(COUNTIF('Round 2 - RIVER'!I82,"="&amp;$I$2))+(COUNTIF('Round 2 - RIVER'!J82,"="&amp;$J$2))+(COUNTIF('Round 2 - RIVER'!L82,"="&amp;$L$2))+(COUNTIF('Round 2 - RIVER'!M82,"="&amp;$M$2))+(COUNTIF('Round 2 - RIVER'!N82,"="&amp;$N$2))+(COUNTIF('Round 2 - RIVER'!O82,"="&amp;$O$2))+(COUNTIF('Round 2 - RIVER'!P82,"="&amp;$P$2))+(COUNTIF('Round 2 - RIVER'!Q82,"="&amp;$Q$2))+(COUNTIF('Round 2 - RIVER'!R82,"="&amp;$R$2))+(COUNTIF('Round 2 - RIVER'!S82,"="&amp;$S$2))+(COUNTIF('Round 2 - RIVER'!T82,"="&amp;$T$2))</f>
        <v>0</v>
      </c>
      <c r="M155" s="93">
        <f>SUM(COUNTIF('Round 2 - RIVER'!B82,"="&amp;$B$2+1))+(COUNTIF('Round 2 - RIVER'!C82,"="&amp;$C$2+1))+(COUNTIF('Round 2 - RIVER'!D82,"="&amp;$D$2+1))+(COUNTIF('Round 2 - RIVER'!E82,"="&amp;$E$2+1))+(COUNTIF('Round 2 - RIVER'!F82,"="&amp;$F$2+1))+(COUNTIF('Round 2 - RIVER'!G82,"="&amp;$G$2+1))+(COUNTIF('Round 2 - RIVER'!H82,"="&amp;$H$2+1))+(COUNTIF('Round 2 - RIVER'!I82,"="&amp;$I$2+1))+(COUNTIF('Round 2 - RIVER'!J82,"="&amp;$J$2+1))+(COUNTIF('Round 2 - RIVER'!L82,"="&amp;$L$2+1))+(COUNTIF('Round 2 - RIVER'!M82,"="&amp;$M$2+1))+(COUNTIF('Round 2 - RIVER'!N82,"="&amp;$N$2+1))+(COUNTIF('Round 2 - RIVER'!O82,"="&amp;$O$2+1))+(COUNTIF('Round 2 - RIVER'!P82,"="&amp;$P$2+1))+(COUNTIF('Round 2 - RIVER'!Q82,"="&amp;$Q$2+1))+(COUNTIF('Round 2 - RIVER'!R82,"="&amp;$R$2+1))+(COUNTIF('Round 2 - RIVER'!S82,"="&amp;$S$2+1))+(COUNTIF('Round 2 - RIVER'!T82,"="&amp;$T$2+1))</f>
        <v>0</v>
      </c>
      <c r="N155" s="93">
        <f>SUM(COUNTIF('Round 2 - RIVER'!B82,"="&amp;$B$2+2))+(COUNTIF('Round 2 - RIVER'!C82,"="&amp;$C$2+2))+(COUNTIF('Round 2 - RIVER'!D82,"="&amp;$D$2+2))+(COUNTIF('Round 2 - RIVER'!E82,"="&amp;$E$2+2))+(COUNTIF('Round 2 - RIVER'!F82,"="&amp;$F$2+2))+(COUNTIF('Round 2 - RIVER'!G82,"="&amp;$G$2+2))+(COUNTIF('Round 2 - RIVER'!H82,"="&amp;$H$2+2))+(COUNTIF('Round 2 - RIVER'!I82,"="&amp;$I$2+2))+(COUNTIF('Round 2 - RIVER'!J82,"="&amp;$J$2+2))+(COUNTIF('Round 2 - RIVER'!L82,"="&amp;$L$2+2))+(COUNTIF('Round 2 - RIVER'!M82,"="&amp;$M$2+2))+(COUNTIF('Round 2 - RIVER'!N82,"="&amp;$N$2+2))+(COUNTIF('Round 2 - RIVER'!O82,"="&amp;$O$2+2))+(COUNTIF('Round 2 - RIVER'!P82,"="&amp;$P$2+2))+(COUNTIF('Round 2 - RIVER'!Q82,"="&amp;$Q$2+2))+(COUNTIF('Round 2 - RIVER'!R82,"="&amp;$R$2+2))+(COUNTIF('Round 2 - RIVER'!S82,"="&amp;$S$2+2))+(COUNTIF('Round 2 - RIVER'!T82,"="&amp;$T$2+2))</f>
        <v>0</v>
      </c>
      <c r="O155" s="93">
        <f>SUM(COUNTIF('Round 2 - RIVER'!B82,"&gt;"&amp;$B$2+2.1))+(COUNTIF('Round 2 - RIVER'!C82,"&gt;"&amp;$C$2+2.1))+(COUNTIF('Round 2 - RIVER'!D82,"&gt;"&amp;$D$2+2.1))+(COUNTIF('Round 2 - RIVER'!E82,"&gt;"&amp;$E$2+2.1))+(COUNTIF('Round 2 - RIVER'!F82,"&gt;"&amp;$F$2+2.1))+(COUNTIF('Round 2 - RIVER'!G82,"&gt;"&amp;$G$2+2.1))+(COUNTIF('Round 2 - RIVER'!H82,"&gt;"&amp;$H$2+2.1))+(COUNTIF('Round 2 - RIVER'!I82,"&gt;"&amp;$I$2+2.1))+(COUNTIF('Round 2 - RIVER'!J82,"&gt;"&amp;$J$2+2.1))+(COUNTIF('Round 2 - RIVER'!L82,"&gt;"&amp;$L$2+2.1))+(COUNTIF('Round 2 - RIVER'!M82,"&gt;"&amp;$M$2+2.1))+(COUNTIF('Round 2 - RIVER'!N82,"&gt;"&amp;$N$2+2.1))+(COUNTIF('Round 2 - RIVER'!O82,"&gt;"&amp;$O$2+2.1))+(COUNTIF('Round 2 - RIVER'!P82,"&gt;"&amp;$P$2+2.1))+(COUNTIF('Round 2 - RIVER'!Q82,"&gt;"&amp;$Q$2+2.1))+(COUNTIF('Round 2 - RIVER'!R82,"&gt;"&amp;$R$2+2.1))+(COUNTIF('Round 2 - RIVER'!S82,"&gt;"&amp;$S$2+2.1))+(COUNTIF('Round 2 - RIVER'!T82,"&gt;"&amp;$T$2+2.1))</f>
        <v>0</v>
      </c>
      <c r="Q155" s="92"/>
      <c r="R155" s="93"/>
      <c r="S155" s="93"/>
      <c r="T155" s="93"/>
      <c r="U155" s="93"/>
      <c r="V155" s="93"/>
      <c r="X155" s="92">
        <f>SUM(C155,J155,Q155)</f>
        <v>0</v>
      </c>
      <c r="Y155" s="93">
        <f t="shared" ref="Y155:Y159" si="130">SUM(D155,K155,R155)</f>
        <v>0</v>
      </c>
      <c r="Z155" s="93">
        <f t="shared" ref="Z155:Z159" si="131">SUM(E155,L155,S155)</f>
        <v>0</v>
      </c>
      <c r="AA155" s="93">
        <f t="shared" ref="AA155:AA159" si="132">SUM(F155,M155,T155)</f>
        <v>0</v>
      </c>
      <c r="AB155" s="93">
        <f t="shared" ref="AB155:AB159" si="133">SUM(G155,N155,U155)</f>
        <v>0</v>
      </c>
      <c r="AC155" s="93">
        <f>SUM(H155,O155,V155)</f>
        <v>0</v>
      </c>
    </row>
    <row r="156" spans="1:29" x14ac:dyDescent="0.2">
      <c r="A156" s="35" t="str">
        <f>'Players by Team'!G43</f>
        <v>Abby Wright</v>
      </c>
      <c r="B156" s="95"/>
      <c r="C156" s="99">
        <f>SUM(COUNTIF('Round 1 - HILLS'!B83,"&lt;"&amp;$B$3-1.9))+(COUNTIF('Round 1 - HILLS'!C83,"&lt;"&amp;$C$3-1.9))+(COUNTIF('Round 1 - HILLS'!D83,"&lt;"&amp;$D$3-1.9))+(COUNTIF('Round 1 - HILLS'!E83,"&lt;"&amp;$E$3-1.9))+(COUNTIF('Round 1 - HILLS'!F83,"&lt;"&amp;$F$3-1.9))+(COUNTIF('Round 1 - HILLS'!G83,"&lt;"&amp;$G$3-1.9))+(COUNTIF('Round 1 - HILLS'!H83,"&lt;"&amp;$H$3-1.9))+(COUNTIF('Round 1 - HILLS'!I83,"&lt;"&amp;$I$3-1.9))+(COUNTIF('Round 1 - HILLS'!J83,"&lt;"&amp;$J$3-1.9))+(COUNTIF('Round 1 - HILLS'!L83,"&lt;"&amp;$L$3-1.9))+(COUNTIF('Round 1 - HILLS'!M83,"&lt;"&amp;$M$3-1.9))+(COUNTIF('Round 1 - HILLS'!N83,"&lt;"&amp;$N$3-1.9))+(COUNTIF('Round 1 - HILLS'!O83,"&lt;"&amp;$O$3-1.9))+(COUNTIF('Round 1 - HILLS'!P83,"&lt;"&amp;$P$3-1.9))+(COUNTIF('Round 1 - HILLS'!Q83,"&lt;"&amp;$Q$3-1.9))+(COUNTIF('Round 1 - HILLS'!R83,"&lt;"&amp;$R$3-1.9))+(COUNTIF('Round 1 - HILLS'!S83,"&lt;"&amp;$S$3-1.9))+(COUNTIF('Round 1 - HILLS'!T83,"&lt;"&amp;$T$3-1.9))</f>
        <v>0</v>
      </c>
      <c r="D156" s="100">
        <f>SUM(COUNTIF('Round 1 - HILLS'!B83,"="&amp;$B$3-1))+(COUNTIF('Round 1 - HILLS'!C83,"="&amp;$C$3-1))+(COUNTIF('Round 1 - HILLS'!D83,"="&amp;$D$3-1))+(COUNTIF('Round 1 - HILLS'!E83,"="&amp;$E$3-1))+(COUNTIF('Round 1 - HILLS'!F83,"="&amp;$F$3-1))+(COUNTIF('Round 1 - HILLS'!G83,"="&amp;$G$3-1))+(COUNTIF('Round 1 - HILLS'!H83,"="&amp;$H$3-1))+(COUNTIF('Round 1 - HILLS'!I83,"="&amp;$I$3-1))+(COUNTIF('Round 1 - HILLS'!J83,"="&amp;$J$3-1))+(COUNTIF('Round 1 - HILLS'!L83,"="&amp;$L$3-1))+(COUNTIF('Round 1 - HILLS'!M83,"="&amp;$M$3-1))+(COUNTIF('Round 1 - HILLS'!N83,"="&amp;$N$3-1))+(COUNTIF('Round 1 - HILLS'!O83,"="&amp;$O$3-1))+(COUNTIF('Round 1 - HILLS'!P83,"="&amp;$P$3-1))+(COUNTIF('Round 1 - HILLS'!Q83,"="&amp;$Q$3-1))+(COUNTIF('Round 1 - HILLS'!R83,"="&amp;$R$3-1))+(COUNTIF('Round 1 - HILLS'!S83,"="&amp;$S$3-1))+(COUNTIF('Round 1 - HILLS'!T83,"="&amp;$T$3-1))</f>
        <v>0</v>
      </c>
      <c r="E156" s="100">
        <f>SUM(COUNTIF('Round 1 - HILLS'!B83,"="&amp;$B$3))+(COUNTIF('Round 1 - HILLS'!C83,"="&amp;$C$3))+(COUNTIF('Round 1 - HILLS'!D83,"="&amp;$D$3))+(COUNTIF('Round 1 - HILLS'!E83,"="&amp;$E$3))+(COUNTIF('Round 1 - HILLS'!F83,"="&amp;$F$3))+(COUNTIF('Round 1 - HILLS'!G83,"="&amp;$G$3))+(COUNTIF('Round 1 - HILLS'!H83,"="&amp;$H$3))+(COUNTIF('Round 1 - HILLS'!I83,"="&amp;$I$3))+(COUNTIF('Round 1 - HILLS'!J83,"="&amp;$J$3))+(COUNTIF('Round 1 - HILLS'!L83,"="&amp;$L$3))+(COUNTIF('Round 1 - HILLS'!M83,"="&amp;$M$3))+(COUNTIF('Round 1 - HILLS'!N83,"="&amp;$N$3))+(COUNTIF('Round 1 - HILLS'!O83,"="&amp;$O$3))+(COUNTIF('Round 1 - HILLS'!P83,"="&amp;$P$3))+(COUNTIF('Round 1 - HILLS'!Q83,"="&amp;$Q$3))+(COUNTIF('Round 1 - HILLS'!R83,"="&amp;$R$3))+(COUNTIF('Round 1 - HILLS'!S83,"="&amp;$S$3))+(COUNTIF('Round 1 - HILLS'!T83,"="&amp;$T$3))</f>
        <v>0</v>
      </c>
      <c r="F156" s="100">
        <f>SUM(COUNTIF('Round 1 - HILLS'!B83,"="&amp;$B$3+1))+(COUNTIF('Round 1 - HILLS'!C83,"="&amp;$C$3+1))+(COUNTIF('Round 1 - HILLS'!D83,"="&amp;$D$3+1))+(COUNTIF('Round 1 - HILLS'!E83,"="&amp;$E$3+1))+(COUNTIF('Round 1 - HILLS'!F83,"="&amp;$F$3+1))+(COUNTIF('Round 1 - HILLS'!G83,"="&amp;$G$3+1))+(COUNTIF('Round 1 - HILLS'!H83,"="&amp;$H$3+1))+(COUNTIF('Round 1 - HILLS'!I83,"="&amp;$I$3+1))+(COUNTIF('Round 1 - HILLS'!J83,"="&amp;$J$3+1))+(COUNTIF('Round 1 - HILLS'!L83,"="&amp;$L$3+1))+(COUNTIF('Round 1 - HILLS'!M83,"="&amp;$M$3+1))+(COUNTIF('Round 1 - HILLS'!N83,"="&amp;$N$3+1))+(COUNTIF('Round 1 - HILLS'!O83,"="&amp;$O$3+1))+(COUNTIF('Round 1 - HILLS'!P83,"="&amp;$P$3+1))+(COUNTIF('Round 1 - HILLS'!Q83,"="&amp;$Q$3+1))+(COUNTIF('Round 1 - HILLS'!R83,"="&amp;$R$3+1))+(COUNTIF('Round 1 - HILLS'!S83,"="&amp;$S$3+1))+(COUNTIF('Round 1 - HILLS'!T83,"="&amp;$T$3+1))</f>
        <v>0</v>
      </c>
      <c r="G156" s="100">
        <f>SUM(COUNTIF('Round 1 - HILLS'!B83,"="&amp;$B$3+2))+(COUNTIF('Round 1 - HILLS'!C83,"="&amp;$C$3+2))+(COUNTIF('Round 1 - HILLS'!D83,"="&amp;$D$3+2))+(COUNTIF('Round 1 - HILLS'!E83,"="&amp;$E$3+2))+(COUNTIF('Round 1 - HILLS'!F83,"="&amp;$F$3+2))+(COUNTIF('Round 1 - HILLS'!G83,"="&amp;$G$3+2))+(COUNTIF('Round 1 - HILLS'!H83,"="&amp;$H$3+2))+(COUNTIF('Round 1 - HILLS'!I83,"="&amp;$I$3+2))+(COUNTIF('Round 1 - HILLS'!J83,"="&amp;$J$3+2))+(COUNTIF('Round 1 - HILLS'!L83,"="&amp;$L$3+2))+(COUNTIF('Round 1 - HILLS'!M83,"="&amp;$M$3+2))+(COUNTIF('Round 1 - HILLS'!N83,"="&amp;$N$3+2))+(COUNTIF('Round 1 - HILLS'!O83,"="&amp;$O$3+2))+(COUNTIF('Round 1 - HILLS'!P83,"="&amp;$P$3+2))+(COUNTIF('Round 1 - HILLS'!Q83,"="&amp;$Q$3+2))+(COUNTIF('Round 1 - HILLS'!R83,"="&amp;$R$3+2))+(COUNTIF('Round 1 - HILLS'!S83,"="&amp;$S$3+2))+(COUNTIF('Round 1 - HILLS'!T83,"="&amp;$T$3+2))</f>
        <v>0</v>
      </c>
      <c r="H156" s="100">
        <f>SUM(COUNTIF('Round 1 - HILLS'!B83,"&gt;"&amp;$B$3+2.1))+(COUNTIF('Round 1 - HILLS'!C83,"&gt;"&amp;$C$3+2.1))+(COUNTIF('Round 1 - HILLS'!D83,"&gt;"&amp;$D$3+2.1))+(COUNTIF('Round 1 - HILLS'!E83,"&gt;"&amp;$E$3+2.1))+(COUNTIF('Round 1 - HILLS'!F83,"&gt;"&amp;$F$3+2.1))+(COUNTIF('Round 1 - HILLS'!G83,"&gt;"&amp;$G$3+2.1))+(COUNTIF('Round 1 - HILLS'!H83,"&gt;"&amp;$H$3+2.1))+(COUNTIF('Round 1 - HILLS'!I83,"&gt;"&amp;$I$3+2.1))+(COUNTIF('Round 1 - HILLS'!J83,"&gt;"&amp;$J$3+2.1))+(COUNTIF('Round 1 - HILLS'!L83,"&gt;"&amp;$L$3+2.1))+(COUNTIF('Round 1 - HILLS'!M83,"&gt;"&amp;$M$3+2.1))+(COUNTIF('Round 1 - HILLS'!N83,"&gt;"&amp;$N$3+2.1))+(COUNTIF('Round 1 - HILLS'!O83,"&gt;"&amp;$O$3+2.1))+(COUNTIF('Round 1 - HILLS'!P83,"&gt;"&amp;$P$3+2.1))+(COUNTIF('Round 1 - HILLS'!Q83,"&gt;"&amp;$Q$3+2.1))+(COUNTIF('Round 1 - HILLS'!R83,"&gt;"&amp;$R$3+2.1))+(COUNTIF('Round 1 - HILLS'!S83,"&gt;"&amp;$S$3+2.1))+(COUNTIF('Round 1 - HILLS'!T83,"&gt;"&amp;$T$3+2.1))</f>
        <v>0</v>
      </c>
      <c r="J156" s="99">
        <f>SUM(COUNTIF('Round 2 - RIVER'!B83,"&lt;"&amp;$B$2-1.9))+(COUNTIF('Round 2 - RIVER'!C83,"&lt;"&amp;$C$2-1.9))+(COUNTIF('Round 2 - RIVER'!D83,"&lt;"&amp;$D$2-1.9))+(COUNTIF('Round 2 - RIVER'!E83,"&lt;"&amp;$E$2-1.9))+(COUNTIF('Round 2 - RIVER'!F83,"&lt;"&amp;$F$2-1.9))+(COUNTIF('Round 2 - RIVER'!G83,"&lt;"&amp;$G$2-1.9))+(COUNTIF('Round 2 - RIVER'!H83,"&lt;"&amp;$H$2-1.9))+(COUNTIF('Round 2 - RIVER'!I83,"&lt;"&amp;$I$2-1.9))+(COUNTIF('Round 2 - RIVER'!J83,"&lt;"&amp;$J$2-1.9))+(COUNTIF('Round 2 - RIVER'!L83,"&lt;"&amp;$L$2-1.9))+(COUNTIF('Round 2 - RIVER'!M83,"&lt;"&amp;$M$2-1.9))+(COUNTIF('Round 2 - RIVER'!N83,"&lt;"&amp;$N$2-1.9))+(COUNTIF('Round 2 - RIVER'!O83,"&lt;"&amp;$O$2-1.9))+(COUNTIF('Round 2 - RIVER'!P83,"&lt;"&amp;$P$2-1.9))+(COUNTIF('Round 2 - RIVER'!Q83,"&lt;"&amp;$Q$2-1.9))+(COUNTIF('Round 2 - RIVER'!R83,"&lt;"&amp;$R$2-1.9))+(COUNTIF('Round 2 - RIVER'!S83,"&lt;"&amp;$S$2-1.9))+(COUNTIF('Round 2 - RIVER'!T83,"&lt;"&amp;$T$2-1.9))</f>
        <v>0</v>
      </c>
      <c r="K156" s="100">
        <f>SUM(COUNTIF('Round 2 - RIVER'!B83,"="&amp;$B$2-1))+(COUNTIF('Round 2 - RIVER'!C83,"="&amp;$C$2-1))+(COUNTIF('Round 2 - RIVER'!D83,"="&amp;$D$2-1))+(COUNTIF('Round 2 - RIVER'!E83,"="&amp;$E$2-1))+(COUNTIF('Round 2 - RIVER'!F83,"="&amp;$F$2-1))+(COUNTIF('Round 2 - RIVER'!G83,"="&amp;$G$2-1))+(COUNTIF('Round 2 - RIVER'!H83,"="&amp;$H$2-1))+(COUNTIF('Round 2 - RIVER'!I83,"="&amp;$I$2-1))+(COUNTIF('Round 2 - RIVER'!J83,"="&amp;$J$2-1))+(COUNTIF('Round 2 - RIVER'!L83,"="&amp;$L$2-1))+(COUNTIF('Round 2 - RIVER'!M83,"="&amp;$M$2-1))+(COUNTIF('Round 2 - RIVER'!N83,"="&amp;$N$2-1))+(COUNTIF('Round 2 - RIVER'!O83,"="&amp;$O$2-1))+(COUNTIF('Round 2 - RIVER'!P83,"="&amp;$P$2-1))+(COUNTIF('Round 2 - RIVER'!Q83,"="&amp;$Q$2-1))+(COUNTIF('Round 2 - RIVER'!R83,"="&amp;$R$2-1))+(COUNTIF('Round 2 - RIVER'!S83,"="&amp;$S$2-1))+(COUNTIF('Round 2 - RIVER'!T83,"="&amp;$T$2-1))</f>
        <v>0</v>
      </c>
      <c r="L156" s="100">
        <f>SUM(COUNTIF('Round 2 - RIVER'!B83,"="&amp;$B$2))+(COUNTIF('Round 2 - RIVER'!C83,"="&amp;$C$2))+(COUNTIF('Round 2 - RIVER'!D83,"="&amp;$D$2))+(COUNTIF('Round 2 - RIVER'!E83,"="&amp;$E$2))+(COUNTIF('Round 2 - RIVER'!F83,"="&amp;$F$2))+(COUNTIF('Round 2 - RIVER'!G83,"="&amp;$G$2))+(COUNTIF('Round 2 - RIVER'!H83,"="&amp;$H$2))+(COUNTIF('Round 2 - RIVER'!I83,"="&amp;$I$2))+(COUNTIF('Round 2 - RIVER'!J83,"="&amp;$J$2))+(COUNTIF('Round 2 - RIVER'!L83,"="&amp;$L$2))+(COUNTIF('Round 2 - RIVER'!M83,"="&amp;$M$2))+(COUNTIF('Round 2 - RIVER'!N83,"="&amp;$N$2))+(COUNTIF('Round 2 - RIVER'!O83,"="&amp;$O$2))+(COUNTIF('Round 2 - RIVER'!P83,"="&amp;$P$2))+(COUNTIF('Round 2 - RIVER'!Q83,"="&amp;$Q$2))+(COUNTIF('Round 2 - RIVER'!R83,"="&amp;$R$2))+(COUNTIF('Round 2 - RIVER'!S83,"="&amp;$S$2))+(COUNTIF('Round 2 - RIVER'!T83,"="&amp;$T$2))</f>
        <v>0</v>
      </c>
      <c r="M156" s="100">
        <f>SUM(COUNTIF('Round 2 - RIVER'!B83,"="&amp;$B$2+1))+(COUNTIF('Round 2 - RIVER'!C83,"="&amp;$C$2+1))+(COUNTIF('Round 2 - RIVER'!D83,"="&amp;$D$2+1))+(COUNTIF('Round 2 - RIVER'!E83,"="&amp;$E$2+1))+(COUNTIF('Round 2 - RIVER'!F83,"="&amp;$F$2+1))+(COUNTIF('Round 2 - RIVER'!G83,"="&amp;$G$2+1))+(COUNTIF('Round 2 - RIVER'!H83,"="&amp;$H$2+1))+(COUNTIF('Round 2 - RIVER'!I83,"="&amp;$I$2+1))+(COUNTIF('Round 2 - RIVER'!J83,"="&amp;$J$2+1))+(COUNTIF('Round 2 - RIVER'!L83,"="&amp;$L$2+1))+(COUNTIF('Round 2 - RIVER'!M83,"="&amp;$M$2+1))+(COUNTIF('Round 2 - RIVER'!N83,"="&amp;$N$2+1))+(COUNTIF('Round 2 - RIVER'!O83,"="&amp;$O$2+1))+(COUNTIF('Round 2 - RIVER'!P83,"="&amp;$P$2+1))+(COUNTIF('Round 2 - RIVER'!Q83,"="&amp;$Q$2+1))+(COUNTIF('Round 2 - RIVER'!R83,"="&amp;$R$2+1))+(COUNTIF('Round 2 - RIVER'!S83,"="&amp;$S$2+1))+(COUNTIF('Round 2 - RIVER'!T83,"="&amp;$T$2+1))</f>
        <v>0</v>
      </c>
      <c r="N156" s="100">
        <f>SUM(COUNTIF('Round 2 - RIVER'!B83,"="&amp;$B$2+2))+(COUNTIF('Round 2 - RIVER'!C83,"="&amp;$C$2+2))+(COUNTIF('Round 2 - RIVER'!D83,"="&amp;$D$2+2))+(COUNTIF('Round 2 - RIVER'!E83,"="&amp;$E$2+2))+(COUNTIF('Round 2 - RIVER'!F83,"="&amp;$F$2+2))+(COUNTIF('Round 2 - RIVER'!G83,"="&amp;$G$2+2))+(COUNTIF('Round 2 - RIVER'!H83,"="&amp;$H$2+2))+(COUNTIF('Round 2 - RIVER'!I83,"="&amp;$I$2+2))+(COUNTIF('Round 2 - RIVER'!J83,"="&amp;$J$2+2))+(COUNTIF('Round 2 - RIVER'!L83,"="&amp;$L$2+2))+(COUNTIF('Round 2 - RIVER'!M83,"="&amp;$M$2+2))+(COUNTIF('Round 2 - RIVER'!N83,"="&amp;$N$2+2))+(COUNTIF('Round 2 - RIVER'!O83,"="&amp;$O$2+2))+(COUNTIF('Round 2 - RIVER'!P83,"="&amp;$P$2+2))+(COUNTIF('Round 2 - RIVER'!Q83,"="&amp;$Q$2+2))+(COUNTIF('Round 2 - RIVER'!R83,"="&amp;$R$2+2))+(COUNTIF('Round 2 - RIVER'!S83,"="&amp;$S$2+2))+(COUNTIF('Round 2 - RIVER'!T83,"="&amp;$T$2+2))</f>
        <v>0</v>
      </c>
      <c r="O156" s="100">
        <f>SUM(COUNTIF('Round 2 - RIVER'!B83,"&gt;"&amp;$B$2+2.1))+(COUNTIF('Round 2 - RIVER'!C83,"&gt;"&amp;$C$2+2.1))+(COUNTIF('Round 2 - RIVER'!D83,"&gt;"&amp;$D$2+2.1))+(COUNTIF('Round 2 - RIVER'!E83,"&gt;"&amp;$E$2+2.1))+(COUNTIF('Round 2 - RIVER'!F83,"&gt;"&amp;$F$2+2.1))+(COUNTIF('Round 2 - RIVER'!G83,"&gt;"&amp;$G$2+2.1))+(COUNTIF('Round 2 - RIVER'!H83,"&gt;"&amp;$H$2+2.1))+(COUNTIF('Round 2 - RIVER'!I83,"&gt;"&amp;$I$2+2.1))+(COUNTIF('Round 2 - RIVER'!J83,"&gt;"&amp;$J$2+2.1))+(COUNTIF('Round 2 - RIVER'!L83,"&gt;"&amp;$L$2+2.1))+(COUNTIF('Round 2 - RIVER'!M83,"&gt;"&amp;$M$2+2.1))+(COUNTIF('Round 2 - RIVER'!N83,"&gt;"&amp;$N$2+2.1))+(COUNTIF('Round 2 - RIVER'!O83,"&gt;"&amp;$O$2+2.1))+(COUNTIF('Round 2 - RIVER'!P83,"&gt;"&amp;$P$2+2.1))+(COUNTIF('Round 2 - RIVER'!Q83,"&gt;"&amp;$Q$2+2.1))+(COUNTIF('Round 2 - RIVER'!R83,"&gt;"&amp;$R$2+2.1))+(COUNTIF('Round 2 - RIVER'!S83,"&gt;"&amp;$S$2+2.1))+(COUNTIF('Round 2 - RIVER'!T83,"&gt;"&amp;$T$2+2.1))</f>
        <v>0</v>
      </c>
      <c r="Q156" s="94"/>
      <c r="R156" s="94"/>
      <c r="S156" s="94"/>
      <c r="T156" s="94"/>
      <c r="U156" s="94"/>
      <c r="V156" s="94"/>
      <c r="X156" s="99">
        <f t="shared" ref="X156:X159" si="134">SUM(C156,J156,Q156)</f>
        <v>0</v>
      </c>
      <c r="Y156" s="100">
        <f t="shared" si="130"/>
        <v>0</v>
      </c>
      <c r="Z156" s="100">
        <f t="shared" si="131"/>
        <v>0</v>
      </c>
      <c r="AA156" s="100">
        <f t="shared" si="132"/>
        <v>0</v>
      </c>
      <c r="AB156" s="100">
        <f t="shared" si="133"/>
        <v>0</v>
      </c>
      <c r="AC156" s="100">
        <f t="shared" ref="AC156:AC159" si="135">SUM(H156,O156,V156)</f>
        <v>0</v>
      </c>
    </row>
    <row r="157" spans="1:29" x14ac:dyDescent="0.2">
      <c r="A157" s="35" t="str">
        <f>'Players by Team'!G44</f>
        <v>Kyndle Gable</v>
      </c>
      <c r="B157" s="95"/>
      <c r="C157" s="92">
        <f>SUM(COUNTIF('Round 1 - HILLS'!B84,"&lt;"&amp;$B$3-1.9))+(COUNTIF('Round 1 - HILLS'!C84,"&lt;"&amp;$C$3-1.9))+(COUNTIF('Round 1 - HILLS'!D84,"&lt;"&amp;$D$3-1.9))+(COUNTIF('Round 1 - HILLS'!E84,"&lt;"&amp;$E$3-1.9))+(COUNTIF('Round 1 - HILLS'!F84,"&lt;"&amp;$F$3-1.9))+(COUNTIF('Round 1 - HILLS'!G84,"&lt;"&amp;$G$3-1.9))+(COUNTIF('Round 1 - HILLS'!H84,"&lt;"&amp;$H$3-1.9))+(COUNTIF('Round 1 - HILLS'!I84,"&lt;"&amp;$I$3-1.9))+(COUNTIF('Round 1 - HILLS'!J84,"&lt;"&amp;$J$3-1.9))+(COUNTIF('Round 1 - HILLS'!L84,"&lt;"&amp;$L$3-1.9))+(COUNTIF('Round 1 - HILLS'!M84,"&lt;"&amp;$M$3-1.9))+(COUNTIF('Round 1 - HILLS'!N84,"&lt;"&amp;$N$3-1.9))+(COUNTIF('Round 1 - HILLS'!O84,"&lt;"&amp;$O$3-1.9))+(COUNTIF('Round 1 - HILLS'!P84,"&lt;"&amp;$P$3-1.9))+(COUNTIF('Round 1 - HILLS'!Q84,"&lt;"&amp;$Q$3-1.9))+(COUNTIF('Round 1 - HILLS'!R84,"&lt;"&amp;$R$3-1.9))+(COUNTIF('Round 1 - HILLS'!S84,"&lt;"&amp;$S$3-1.9))+(COUNTIF('Round 1 - HILLS'!T84,"&lt;"&amp;$T$3-1.9))</f>
        <v>0</v>
      </c>
      <c r="D157" s="93">
        <f>SUM(COUNTIF('Round 1 - HILLS'!B84,"="&amp;$B$3-1))+(COUNTIF('Round 1 - HILLS'!C84,"="&amp;$C$3-1))+(COUNTIF('Round 1 - HILLS'!D84,"="&amp;$D$3-1))+(COUNTIF('Round 1 - HILLS'!E84,"="&amp;$E$3-1))+(COUNTIF('Round 1 - HILLS'!F84,"="&amp;$F$3-1))+(COUNTIF('Round 1 - HILLS'!G84,"="&amp;$G$3-1))+(COUNTIF('Round 1 - HILLS'!H84,"="&amp;$H$3-1))+(COUNTIF('Round 1 - HILLS'!I84,"="&amp;$I$3-1))+(COUNTIF('Round 1 - HILLS'!J84,"="&amp;$J$3-1))+(COUNTIF('Round 1 - HILLS'!L84,"="&amp;$L$3-1))+(COUNTIF('Round 1 - HILLS'!M84,"="&amp;$M$3-1))+(COUNTIF('Round 1 - HILLS'!N84,"="&amp;$N$3-1))+(COUNTIF('Round 1 - HILLS'!O84,"="&amp;$O$3-1))+(COUNTIF('Round 1 - HILLS'!P84,"="&amp;$P$3-1))+(COUNTIF('Round 1 - HILLS'!Q84,"="&amp;$Q$3-1))+(COUNTIF('Round 1 - HILLS'!R84,"="&amp;$R$3-1))+(COUNTIF('Round 1 - HILLS'!S84,"="&amp;$S$3-1))+(COUNTIF('Round 1 - HILLS'!T84,"="&amp;$T$3-1))</f>
        <v>0</v>
      </c>
      <c r="E157" s="93">
        <f>SUM(COUNTIF('Round 1 - HILLS'!B84,"="&amp;$B$3))+(COUNTIF('Round 1 - HILLS'!C84,"="&amp;$C$3))+(COUNTIF('Round 1 - HILLS'!D84,"="&amp;$D$3))+(COUNTIF('Round 1 - HILLS'!E84,"="&amp;$E$3))+(COUNTIF('Round 1 - HILLS'!F84,"="&amp;$F$3))+(COUNTIF('Round 1 - HILLS'!G84,"="&amp;$G$3))+(COUNTIF('Round 1 - HILLS'!H84,"="&amp;$H$3))+(COUNTIF('Round 1 - HILLS'!I84,"="&amp;$I$3))+(COUNTIF('Round 1 - HILLS'!J84,"="&amp;$J$3))+(COUNTIF('Round 1 - HILLS'!L84,"="&amp;$L$3))+(COUNTIF('Round 1 - HILLS'!M84,"="&amp;$M$3))+(COUNTIF('Round 1 - HILLS'!N84,"="&amp;$N$3))+(COUNTIF('Round 1 - HILLS'!O84,"="&amp;$O$3))+(COUNTIF('Round 1 - HILLS'!P84,"="&amp;$P$3))+(COUNTIF('Round 1 - HILLS'!Q84,"="&amp;$Q$3))+(COUNTIF('Round 1 - HILLS'!R84,"="&amp;$R$3))+(COUNTIF('Round 1 - HILLS'!S84,"="&amp;$S$3))+(COUNTIF('Round 1 - HILLS'!T84,"="&amp;$T$3))</f>
        <v>0</v>
      </c>
      <c r="F157" s="93">
        <f>SUM(COUNTIF('Round 1 - HILLS'!B84,"="&amp;$B$3+1))+(COUNTIF('Round 1 - HILLS'!C84,"="&amp;$C$3+1))+(COUNTIF('Round 1 - HILLS'!D84,"="&amp;$D$3+1))+(COUNTIF('Round 1 - HILLS'!E84,"="&amp;$E$3+1))+(COUNTIF('Round 1 - HILLS'!F84,"="&amp;$F$3+1))+(COUNTIF('Round 1 - HILLS'!G84,"="&amp;$G$3+1))+(COUNTIF('Round 1 - HILLS'!H84,"="&amp;$H$3+1))+(COUNTIF('Round 1 - HILLS'!I84,"="&amp;$I$3+1))+(COUNTIF('Round 1 - HILLS'!J84,"="&amp;$J$3+1))+(COUNTIF('Round 1 - HILLS'!L84,"="&amp;$L$3+1))+(COUNTIF('Round 1 - HILLS'!M84,"="&amp;$M$3+1))+(COUNTIF('Round 1 - HILLS'!N84,"="&amp;$N$3+1))+(COUNTIF('Round 1 - HILLS'!O84,"="&amp;$O$3+1))+(COUNTIF('Round 1 - HILLS'!P84,"="&amp;$P$3+1))+(COUNTIF('Round 1 - HILLS'!Q84,"="&amp;$Q$3+1))+(COUNTIF('Round 1 - HILLS'!R84,"="&amp;$R$3+1))+(COUNTIF('Round 1 - HILLS'!S84,"="&amp;$S$3+1))+(COUNTIF('Round 1 - HILLS'!T84,"="&amp;$T$3+1))</f>
        <v>0</v>
      </c>
      <c r="G157" s="93">
        <f>SUM(COUNTIF('Round 1 - HILLS'!B84,"="&amp;$B$3+2))+(COUNTIF('Round 1 - HILLS'!C84,"="&amp;$C$3+2))+(COUNTIF('Round 1 - HILLS'!D84,"="&amp;$D$3+2))+(COUNTIF('Round 1 - HILLS'!E84,"="&amp;$E$3+2))+(COUNTIF('Round 1 - HILLS'!F84,"="&amp;$F$3+2))+(COUNTIF('Round 1 - HILLS'!G84,"="&amp;$G$3+2))+(COUNTIF('Round 1 - HILLS'!H84,"="&amp;$H$3+2))+(COUNTIF('Round 1 - HILLS'!I84,"="&amp;$I$3+2))+(COUNTIF('Round 1 - HILLS'!J84,"="&amp;$J$3+2))+(COUNTIF('Round 1 - HILLS'!L84,"="&amp;$L$3+2))+(COUNTIF('Round 1 - HILLS'!M84,"="&amp;$M$3+2))+(COUNTIF('Round 1 - HILLS'!N84,"="&amp;$N$3+2))+(COUNTIF('Round 1 - HILLS'!O84,"="&amp;$O$3+2))+(COUNTIF('Round 1 - HILLS'!P84,"="&amp;$P$3+2))+(COUNTIF('Round 1 - HILLS'!Q84,"="&amp;$Q$3+2))+(COUNTIF('Round 1 - HILLS'!R84,"="&amp;$R$3+2))+(COUNTIF('Round 1 - HILLS'!S84,"="&amp;$S$3+2))+(COUNTIF('Round 1 - HILLS'!T84,"="&amp;$T$3+2))</f>
        <v>0</v>
      </c>
      <c r="H157" s="93">
        <f>SUM(COUNTIF('Round 1 - HILLS'!B84,"&gt;"&amp;$B$3+2.1))+(COUNTIF('Round 1 - HILLS'!C84,"&gt;"&amp;$C$3+2.1))+(COUNTIF('Round 1 - HILLS'!D84,"&gt;"&amp;$D$3+2.1))+(COUNTIF('Round 1 - HILLS'!E84,"&gt;"&amp;$E$3+2.1))+(COUNTIF('Round 1 - HILLS'!F84,"&gt;"&amp;$F$3+2.1))+(COUNTIF('Round 1 - HILLS'!G84,"&gt;"&amp;$G$3+2.1))+(COUNTIF('Round 1 - HILLS'!H84,"&gt;"&amp;$H$3+2.1))+(COUNTIF('Round 1 - HILLS'!I84,"&gt;"&amp;$I$3+2.1))+(COUNTIF('Round 1 - HILLS'!J84,"&gt;"&amp;$J$3+2.1))+(COUNTIF('Round 1 - HILLS'!L84,"&gt;"&amp;$L$3+2.1))+(COUNTIF('Round 1 - HILLS'!M84,"&gt;"&amp;$M$3+2.1))+(COUNTIF('Round 1 - HILLS'!N84,"&gt;"&amp;$N$3+2.1))+(COUNTIF('Round 1 - HILLS'!O84,"&gt;"&amp;$O$3+2.1))+(COUNTIF('Round 1 - HILLS'!P84,"&gt;"&amp;$P$3+2.1))+(COUNTIF('Round 1 - HILLS'!Q84,"&gt;"&amp;$Q$3+2.1))+(COUNTIF('Round 1 - HILLS'!R84,"&gt;"&amp;$R$3+2.1))+(COUNTIF('Round 1 - HILLS'!S84,"&gt;"&amp;$S$3+2.1))+(COUNTIF('Round 1 - HILLS'!T84,"&gt;"&amp;$T$3+2.1))</f>
        <v>0</v>
      </c>
      <c r="J157" s="92">
        <f>SUM(COUNTIF('Round 2 - RIVER'!B84,"&lt;"&amp;$B$2-1.9))+(COUNTIF('Round 2 - RIVER'!C84,"&lt;"&amp;$C$2-1.9))+(COUNTIF('Round 2 - RIVER'!D84,"&lt;"&amp;$D$2-1.9))+(COUNTIF('Round 2 - RIVER'!E84,"&lt;"&amp;$E$2-1.9))+(COUNTIF('Round 2 - RIVER'!F84,"&lt;"&amp;$F$2-1.9))+(COUNTIF('Round 2 - RIVER'!G84,"&lt;"&amp;$G$2-1.9))+(COUNTIF('Round 2 - RIVER'!H84,"&lt;"&amp;$H$2-1.9))+(COUNTIF('Round 2 - RIVER'!I84,"&lt;"&amp;$I$2-1.9))+(COUNTIF('Round 2 - RIVER'!J84,"&lt;"&amp;$J$2-1.9))+(COUNTIF('Round 2 - RIVER'!L84,"&lt;"&amp;$L$2-1.9))+(COUNTIF('Round 2 - RIVER'!M84,"&lt;"&amp;$M$2-1.9))+(COUNTIF('Round 2 - RIVER'!N84,"&lt;"&amp;$N$2-1.9))+(COUNTIF('Round 2 - RIVER'!O84,"&lt;"&amp;$O$2-1.9))+(COUNTIF('Round 2 - RIVER'!P84,"&lt;"&amp;$P$2-1.9))+(COUNTIF('Round 2 - RIVER'!Q84,"&lt;"&amp;$Q$2-1.9))+(COUNTIF('Round 2 - RIVER'!R84,"&lt;"&amp;$R$2-1.9))+(COUNTIF('Round 2 - RIVER'!S84,"&lt;"&amp;$S$2-1.9))+(COUNTIF('Round 2 - RIVER'!T84,"&lt;"&amp;$T$2-1.9))</f>
        <v>0</v>
      </c>
      <c r="K157" s="93">
        <f>SUM(COUNTIF('Round 2 - RIVER'!B84,"="&amp;$B$2-1))+(COUNTIF('Round 2 - RIVER'!C84,"="&amp;$C$2-1))+(COUNTIF('Round 2 - RIVER'!D84,"="&amp;$D$2-1))+(COUNTIF('Round 2 - RIVER'!E84,"="&amp;$E$2-1))+(COUNTIF('Round 2 - RIVER'!F84,"="&amp;$F$2-1))+(COUNTIF('Round 2 - RIVER'!G84,"="&amp;$G$2-1))+(COUNTIF('Round 2 - RIVER'!H84,"="&amp;$H$2-1))+(COUNTIF('Round 2 - RIVER'!I84,"="&amp;$I$2-1))+(COUNTIF('Round 2 - RIVER'!J84,"="&amp;$J$2-1))+(COUNTIF('Round 2 - RIVER'!L84,"="&amp;$L$2-1))+(COUNTIF('Round 2 - RIVER'!M84,"="&amp;$M$2-1))+(COUNTIF('Round 2 - RIVER'!N84,"="&amp;$N$2-1))+(COUNTIF('Round 2 - RIVER'!O84,"="&amp;$O$2-1))+(COUNTIF('Round 2 - RIVER'!P84,"="&amp;$P$2-1))+(COUNTIF('Round 2 - RIVER'!Q84,"="&amp;$Q$2-1))+(COUNTIF('Round 2 - RIVER'!R84,"="&amp;$R$2-1))+(COUNTIF('Round 2 - RIVER'!S84,"="&amp;$S$2-1))+(COUNTIF('Round 2 - RIVER'!T84,"="&amp;$T$2-1))</f>
        <v>0</v>
      </c>
      <c r="L157" s="93">
        <f>SUM(COUNTIF('Round 2 - RIVER'!B84,"="&amp;$B$2))+(COUNTIF('Round 2 - RIVER'!C84,"="&amp;$C$2))+(COUNTIF('Round 2 - RIVER'!D84,"="&amp;$D$2))+(COUNTIF('Round 2 - RIVER'!E84,"="&amp;$E$2))+(COUNTIF('Round 2 - RIVER'!F84,"="&amp;$F$2))+(COUNTIF('Round 2 - RIVER'!G84,"="&amp;$G$2))+(COUNTIF('Round 2 - RIVER'!H84,"="&amp;$H$2))+(COUNTIF('Round 2 - RIVER'!I84,"="&amp;$I$2))+(COUNTIF('Round 2 - RIVER'!J84,"="&amp;$J$2))+(COUNTIF('Round 2 - RIVER'!L84,"="&amp;$L$2))+(COUNTIF('Round 2 - RIVER'!M84,"="&amp;$M$2))+(COUNTIF('Round 2 - RIVER'!N84,"="&amp;$N$2))+(COUNTIF('Round 2 - RIVER'!O84,"="&amp;$O$2))+(COUNTIF('Round 2 - RIVER'!P84,"="&amp;$P$2))+(COUNTIF('Round 2 - RIVER'!Q84,"="&amp;$Q$2))+(COUNTIF('Round 2 - RIVER'!R84,"="&amp;$R$2))+(COUNTIF('Round 2 - RIVER'!S84,"="&amp;$S$2))+(COUNTIF('Round 2 - RIVER'!T84,"="&amp;$T$2))</f>
        <v>0</v>
      </c>
      <c r="M157" s="93">
        <f>SUM(COUNTIF('Round 2 - RIVER'!B84,"="&amp;$B$2+1))+(COUNTIF('Round 2 - RIVER'!C84,"="&amp;$C$2+1))+(COUNTIF('Round 2 - RIVER'!D84,"="&amp;$D$2+1))+(COUNTIF('Round 2 - RIVER'!E84,"="&amp;$E$2+1))+(COUNTIF('Round 2 - RIVER'!F84,"="&amp;$F$2+1))+(COUNTIF('Round 2 - RIVER'!G84,"="&amp;$G$2+1))+(COUNTIF('Round 2 - RIVER'!H84,"="&amp;$H$2+1))+(COUNTIF('Round 2 - RIVER'!I84,"="&amp;$I$2+1))+(COUNTIF('Round 2 - RIVER'!J84,"="&amp;$J$2+1))+(COUNTIF('Round 2 - RIVER'!L84,"="&amp;$L$2+1))+(COUNTIF('Round 2 - RIVER'!M84,"="&amp;$M$2+1))+(COUNTIF('Round 2 - RIVER'!N84,"="&amp;$N$2+1))+(COUNTIF('Round 2 - RIVER'!O84,"="&amp;$O$2+1))+(COUNTIF('Round 2 - RIVER'!P84,"="&amp;$P$2+1))+(COUNTIF('Round 2 - RIVER'!Q84,"="&amp;$Q$2+1))+(COUNTIF('Round 2 - RIVER'!R84,"="&amp;$R$2+1))+(COUNTIF('Round 2 - RIVER'!S84,"="&amp;$S$2+1))+(COUNTIF('Round 2 - RIVER'!T84,"="&amp;$T$2+1))</f>
        <v>0</v>
      </c>
      <c r="N157" s="93">
        <f>SUM(COUNTIF('Round 2 - RIVER'!B84,"="&amp;$B$2+2))+(COUNTIF('Round 2 - RIVER'!C84,"="&amp;$C$2+2))+(COUNTIF('Round 2 - RIVER'!D84,"="&amp;$D$2+2))+(COUNTIF('Round 2 - RIVER'!E84,"="&amp;$E$2+2))+(COUNTIF('Round 2 - RIVER'!F84,"="&amp;$F$2+2))+(COUNTIF('Round 2 - RIVER'!G84,"="&amp;$G$2+2))+(COUNTIF('Round 2 - RIVER'!H84,"="&amp;$H$2+2))+(COUNTIF('Round 2 - RIVER'!I84,"="&amp;$I$2+2))+(COUNTIF('Round 2 - RIVER'!J84,"="&amp;$J$2+2))+(COUNTIF('Round 2 - RIVER'!L84,"="&amp;$L$2+2))+(COUNTIF('Round 2 - RIVER'!M84,"="&amp;$M$2+2))+(COUNTIF('Round 2 - RIVER'!N84,"="&amp;$N$2+2))+(COUNTIF('Round 2 - RIVER'!O84,"="&amp;$O$2+2))+(COUNTIF('Round 2 - RIVER'!P84,"="&amp;$P$2+2))+(COUNTIF('Round 2 - RIVER'!Q84,"="&amp;$Q$2+2))+(COUNTIF('Round 2 - RIVER'!R84,"="&amp;$R$2+2))+(COUNTIF('Round 2 - RIVER'!S84,"="&amp;$S$2+2))+(COUNTIF('Round 2 - RIVER'!T84,"="&amp;$T$2+2))</f>
        <v>0</v>
      </c>
      <c r="O157" s="93">
        <f>SUM(COUNTIF('Round 2 - RIVER'!B84,"&gt;"&amp;$B$2+2.1))+(COUNTIF('Round 2 - RIVER'!C84,"&gt;"&amp;$C$2+2.1))+(COUNTIF('Round 2 - RIVER'!D84,"&gt;"&amp;$D$2+2.1))+(COUNTIF('Round 2 - RIVER'!E84,"&gt;"&amp;$E$2+2.1))+(COUNTIF('Round 2 - RIVER'!F84,"&gt;"&amp;$F$2+2.1))+(COUNTIF('Round 2 - RIVER'!G84,"&gt;"&amp;$G$2+2.1))+(COUNTIF('Round 2 - RIVER'!H84,"&gt;"&amp;$H$2+2.1))+(COUNTIF('Round 2 - RIVER'!I84,"&gt;"&amp;$I$2+2.1))+(COUNTIF('Round 2 - RIVER'!J84,"&gt;"&amp;$J$2+2.1))+(COUNTIF('Round 2 - RIVER'!L84,"&gt;"&amp;$L$2+2.1))+(COUNTIF('Round 2 - RIVER'!M84,"&gt;"&amp;$M$2+2.1))+(COUNTIF('Round 2 - RIVER'!N84,"&gt;"&amp;$N$2+2.1))+(COUNTIF('Round 2 - RIVER'!O84,"&gt;"&amp;$O$2+2.1))+(COUNTIF('Round 2 - RIVER'!P84,"&gt;"&amp;$P$2+2.1))+(COUNTIF('Round 2 - RIVER'!Q84,"&gt;"&amp;$Q$2+2.1))+(COUNTIF('Round 2 - RIVER'!R84,"&gt;"&amp;$R$2+2.1))+(COUNTIF('Round 2 - RIVER'!S84,"&gt;"&amp;$S$2+2.1))+(COUNTIF('Round 2 - RIVER'!T84,"&gt;"&amp;$T$2+2.1))</f>
        <v>0</v>
      </c>
      <c r="Q157" s="92"/>
      <c r="R157" s="93"/>
      <c r="S157" s="93"/>
      <c r="T157" s="93"/>
      <c r="U157" s="93"/>
      <c r="V157" s="93"/>
      <c r="X157" s="92">
        <f t="shared" si="134"/>
        <v>0</v>
      </c>
      <c r="Y157" s="93">
        <f t="shared" si="130"/>
        <v>0</v>
      </c>
      <c r="Z157" s="93">
        <f t="shared" si="131"/>
        <v>0</v>
      </c>
      <c r="AA157" s="93">
        <f t="shared" si="132"/>
        <v>0</v>
      </c>
      <c r="AB157" s="93">
        <f t="shared" si="133"/>
        <v>0</v>
      </c>
      <c r="AC157" s="93">
        <f t="shared" si="135"/>
        <v>0</v>
      </c>
    </row>
    <row r="158" spans="1:29" x14ac:dyDescent="0.2">
      <c r="A158" s="35" t="str">
        <f>'Players by Team'!G45</f>
        <v>Rhyan Wachal</v>
      </c>
      <c r="B158" s="95"/>
      <c r="C158" s="99">
        <f>SUM(COUNTIF('Round 1 - HILLS'!B85,"&lt;"&amp;$B$3-1.9))+(COUNTIF('Round 1 - HILLS'!C85,"&lt;"&amp;$C$3-1.9))+(COUNTIF('Round 1 - HILLS'!D85,"&lt;"&amp;$D$3-1.9))+(COUNTIF('Round 1 - HILLS'!E85,"&lt;"&amp;$E$3-1.9))+(COUNTIF('Round 1 - HILLS'!F85,"&lt;"&amp;$F$3-1.9))+(COUNTIF('Round 1 - HILLS'!G85,"&lt;"&amp;$G$3-1.9))+(COUNTIF('Round 1 - HILLS'!H85,"&lt;"&amp;$H$3-1.9))+(COUNTIF('Round 1 - HILLS'!I85,"&lt;"&amp;$I$3-1.9))+(COUNTIF('Round 1 - HILLS'!J85,"&lt;"&amp;$J$3-1.9))+(COUNTIF('Round 1 - HILLS'!L85,"&lt;"&amp;$L$3-1.9))+(COUNTIF('Round 1 - HILLS'!M85,"&lt;"&amp;$M$3-1.9))+(COUNTIF('Round 1 - HILLS'!N85,"&lt;"&amp;$N$3-1.9))+(COUNTIF('Round 1 - HILLS'!O85,"&lt;"&amp;$O$3-1.9))+(COUNTIF('Round 1 - HILLS'!P85,"&lt;"&amp;$P$3-1.9))+(COUNTIF('Round 1 - HILLS'!Q85,"&lt;"&amp;$Q$3-1.9))+(COUNTIF('Round 1 - HILLS'!R85,"&lt;"&amp;$R$3-1.9))+(COUNTIF('Round 1 - HILLS'!S85,"&lt;"&amp;$S$3-1.9))+(COUNTIF('Round 1 - HILLS'!T85,"&lt;"&amp;$T$3-1.9))</f>
        <v>0</v>
      </c>
      <c r="D158" s="100">
        <f>SUM(COUNTIF('Round 1 - HILLS'!B85,"="&amp;$B$3-1))+(COUNTIF('Round 1 - HILLS'!C85,"="&amp;$C$3-1))+(COUNTIF('Round 1 - HILLS'!D85,"="&amp;$D$3-1))+(COUNTIF('Round 1 - HILLS'!E85,"="&amp;$E$3-1))+(COUNTIF('Round 1 - HILLS'!F85,"="&amp;$F$3-1))+(COUNTIF('Round 1 - HILLS'!G85,"="&amp;$G$3-1))+(COUNTIF('Round 1 - HILLS'!H85,"="&amp;$H$3-1))+(COUNTIF('Round 1 - HILLS'!I85,"="&amp;$I$3-1))+(COUNTIF('Round 1 - HILLS'!J85,"="&amp;$J$3-1))+(COUNTIF('Round 1 - HILLS'!L85,"="&amp;$L$3-1))+(COUNTIF('Round 1 - HILLS'!M85,"="&amp;$M$3-1))+(COUNTIF('Round 1 - HILLS'!N85,"="&amp;$N$3-1))+(COUNTIF('Round 1 - HILLS'!O85,"="&amp;$O$3-1))+(COUNTIF('Round 1 - HILLS'!P85,"="&amp;$P$3-1))+(COUNTIF('Round 1 - HILLS'!Q85,"="&amp;$Q$3-1))+(COUNTIF('Round 1 - HILLS'!R85,"="&amp;$R$3-1))+(COUNTIF('Round 1 - HILLS'!S85,"="&amp;$S$3-1))+(COUNTIF('Round 1 - HILLS'!T85,"="&amp;$T$3-1))</f>
        <v>0</v>
      </c>
      <c r="E158" s="100">
        <f>SUM(COUNTIF('Round 1 - HILLS'!B85,"="&amp;$B$3))+(COUNTIF('Round 1 - HILLS'!C85,"="&amp;$C$3))+(COUNTIF('Round 1 - HILLS'!D85,"="&amp;$D$3))+(COUNTIF('Round 1 - HILLS'!E85,"="&amp;$E$3))+(COUNTIF('Round 1 - HILLS'!F85,"="&amp;$F$3))+(COUNTIF('Round 1 - HILLS'!G85,"="&amp;$G$3))+(COUNTIF('Round 1 - HILLS'!H85,"="&amp;$H$3))+(COUNTIF('Round 1 - HILLS'!I85,"="&amp;$I$3))+(COUNTIF('Round 1 - HILLS'!J85,"="&amp;$J$3))+(COUNTIF('Round 1 - HILLS'!L85,"="&amp;$L$3))+(COUNTIF('Round 1 - HILLS'!M85,"="&amp;$M$3))+(COUNTIF('Round 1 - HILLS'!N85,"="&amp;$N$3))+(COUNTIF('Round 1 - HILLS'!O85,"="&amp;$O$3))+(COUNTIF('Round 1 - HILLS'!P85,"="&amp;$P$3))+(COUNTIF('Round 1 - HILLS'!Q85,"="&amp;$Q$3))+(COUNTIF('Round 1 - HILLS'!R85,"="&amp;$R$3))+(COUNTIF('Round 1 - HILLS'!S85,"="&amp;$S$3))+(COUNTIF('Round 1 - HILLS'!T85,"="&amp;$T$3))</f>
        <v>0</v>
      </c>
      <c r="F158" s="100">
        <f>SUM(COUNTIF('Round 1 - HILLS'!B85,"="&amp;$B$3+1))+(COUNTIF('Round 1 - HILLS'!C85,"="&amp;$C$3+1))+(COUNTIF('Round 1 - HILLS'!D85,"="&amp;$D$3+1))+(COUNTIF('Round 1 - HILLS'!E85,"="&amp;$E$3+1))+(COUNTIF('Round 1 - HILLS'!F85,"="&amp;$F$3+1))+(COUNTIF('Round 1 - HILLS'!G85,"="&amp;$G$3+1))+(COUNTIF('Round 1 - HILLS'!H85,"="&amp;$H$3+1))+(COUNTIF('Round 1 - HILLS'!I85,"="&amp;$I$3+1))+(COUNTIF('Round 1 - HILLS'!J85,"="&amp;$J$3+1))+(COUNTIF('Round 1 - HILLS'!L85,"="&amp;$L$3+1))+(COUNTIF('Round 1 - HILLS'!M85,"="&amp;$M$3+1))+(COUNTIF('Round 1 - HILLS'!N85,"="&amp;$N$3+1))+(COUNTIF('Round 1 - HILLS'!O85,"="&amp;$O$3+1))+(COUNTIF('Round 1 - HILLS'!P85,"="&amp;$P$3+1))+(COUNTIF('Round 1 - HILLS'!Q85,"="&amp;$Q$3+1))+(COUNTIF('Round 1 - HILLS'!R85,"="&amp;$R$3+1))+(COUNTIF('Round 1 - HILLS'!S85,"="&amp;$S$3+1))+(COUNTIF('Round 1 - HILLS'!T85,"="&amp;$T$3+1))</f>
        <v>0</v>
      </c>
      <c r="G158" s="100">
        <f>SUM(COUNTIF('Round 1 - HILLS'!B85,"="&amp;$B$3+2))+(COUNTIF('Round 1 - HILLS'!C85,"="&amp;$C$3+2))+(COUNTIF('Round 1 - HILLS'!D85,"="&amp;$D$3+2))+(COUNTIF('Round 1 - HILLS'!E85,"="&amp;$E$3+2))+(COUNTIF('Round 1 - HILLS'!F85,"="&amp;$F$3+2))+(COUNTIF('Round 1 - HILLS'!G85,"="&amp;$G$3+2))+(COUNTIF('Round 1 - HILLS'!H85,"="&amp;$H$3+2))+(COUNTIF('Round 1 - HILLS'!I85,"="&amp;$I$3+2))+(COUNTIF('Round 1 - HILLS'!J85,"="&amp;$J$3+2))+(COUNTIF('Round 1 - HILLS'!L85,"="&amp;$L$3+2))+(COUNTIF('Round 1 - HILLS'!M85,"="&amp;$M$3+2))+(COUNTIF('Round 1 - HILLS'!N85,"="&amp;$N$3+2))+(COUNTIF('Round 1 - HILLS'!O85,"="&amp;$O$3+2))+(COUNTIF('Round 1 - HILLS'!P85,"="&amp;$P$3+2))+(COUNTIF('Round 1 - HILLS'!Q85,"="&amp;$Q$3+2))+(COUNTIF('Round 1 - HILLS'!R85,"="&amp;$R$3+2))+(COUNTIF('Round 1 - HILLS'!S85,"="&amp;$S$3+2))+(COUNTIF('Round 1 - HILLS'!T85,"="&amp;$T$3+2))</f>
        <v>0</v>
      </c>
      <c r="H158" s="100">
        <f>SUM(COUNTIF('Round 1 - HILLS'!B85,"&gt;"&amp;$B$3+2.1))+(COUNTIF('Round 1 - HILLS'!C85,"&gt;"&amp;$C$3+2.1))+(COUNTIF('Round 1 - HILLS'!D85,"&gt;"&amp;$D$3+2.1))+(COUNTIF('Round 1 - HILLS'!E85,"&gt;"&amp;$E$3+2.1))+(COUNTIF('Round 1 - HILLS'!F85,"&gt;"&amp;$F$3+2.1))+(COUNTIF('Round 1 - HILLS'!G85,"&gt;"&amp;$G$3+2.1))+(COUNTIF('Round 1 - HILLS'!H85,"&gt;"&amp;$H$3+2.1))+(COUNTIF('Round 1 - HILLS'!I85,"&gt;"&amp;$I$3+2.1))+(COUNTIF('Round 1 - HILLS'!J85,"&gt;"&amp;$J$3+2.1))+(COUNTIF('Round 1 - HILLS'!L85,"&gt;"&amp;$L$3+2.1))+(COUNTIF('Round 1 - HILLS'!M85,"&gt;"&amp;$M$3+2.1))+(COUNTIF('Round 1 - HILLS'!N85,"&gt;"&amp;$N$3+2.1))+(COUNTIF('Round 1 - HILLS'!O85,"&gt;"&amp;$O$3+2.1))+(COUNTIF('Round 1 - HILLS'!P85,"&gt;"&amp;$P$3+2.1))+(COUNTIF('Round 1 - HILLS'!Q85,"&gt;"&amp;$Q$3+2.1))+(COUNTIF('Round 1 - HILLS'!R85,"&gt;"&amp;$R$3+2.1))+(COUNTIF('Round 1 - HILLS'!S85,"&gt;"&amp;$S$3+2.1))+(COUNTIF('Round 1 - HILLS'!T85,"&gt;"&amp;$T$3+2.1))</f>
        <v>0</v>
      </c>
      <c r="J158" s="99">
        <f>SUM(COUNTIF('Round 2 - RIVER'!B85,"&lt;"&amp;$B$2-1.9))+(COUNTIF('Round 2 - RIVER'!C85,"&lt;"&amp;$C$2-1.9))+(COUNTIF('Round 2 - RIVER'!D85,"&lt;"&amp;$D$2-1.9))+(COUNTIF('Round 2 - RIVER'!E85,"&lt;"&amp;$E$2-1.9))+(COUNTIF('Round 2 - RIVER'!F85,"&lt;"&amp;$F$2-1.9))+(COUNTIF('Round 2 - RIVER'!G85,"&lt;"&amp;$G$2-1.9))+(COUNTIF('Round 2 - RIVER'!H85,"&lt;"&amp;$H$2-1.9))+(COUNTIF('Round 2 - RIVER'!I85,"&lt;"&amp;$I$2-1.9))+(COUNTIF('Round 2 - RIVER'!J85,"&lt;"&amp;$J$2-1.9))+(COUNTIF('Round 2 - RIVER'!L85,"&lt;"&amp;$L$2-1.9))+(COUNTIF('Round 2 - RIVER'!M85,"&lt;"&amp;$M$2-1.9))+(COUNTIF('Round 2 - RIVER'!N85,"&lt;"&amp;$N$2-1.9))+(COUNTIF('Round 2 - RIVER'!O85,"&lt;"&amp;$O$2-1.9))+(COUNTIF('Round 2 - RIVER'!P85,"&lt;"&amp;$P$2-1.9))+(COUNTIF('Round 2 - RIVER'!Q85,"&lt;"&amp;$Q$2-1.9))+(COUNTIF('Round 2 - RIVER'!R85,"&lt;"&amp;$R$2-1.9))+(COUNTIF('Round 2 - RIVER'!S85,"&lt;"&amp;$S$2-1.9))+(COUNTIF('Round 2 - RIVER'!T85,"&lt;"&amp;$T$2-1.9))</f>
        <v>0</v>
      </c>
      <c r="K158" s="100">
        <f>SUM(COUNTIF('Round 2 - RIVER'!B85,"="&amp;$B$2-1))+(COUNTIF('Round 2 - RIVER'!C85,"="&amp;$C$2-1))+(COUNTIF('Round 2 - RIVER'!D85,"="&amp;$D$2-1))+(COUNTIF('Round 2 - RIVER'!E85,"="&amp;$E$2-1))+(COUNTIF('Round 2 - RIVER'!F85,"="&amp;$F$2-1))+(COUNTIF('Round 2 - RIVER'!G85,"="&amp;$G$2-1))+(COUNTIF('Round 2 - RIVER'!H85,"="&amp;$H$2-1))+(COUNTIF('Round 2 - RIVER'!I85,"="&amp;$I$2-1))+(COUNTIF('Round 2 - RIVER'!J85,"="&amp;$J$2-1))+(COUNTIF('Round 2 - RIVER'!L85,"="&amp;$L$2-1))+(COUNTIF('Round 2 - RIVER'!M85,"="&amp;$M$2-1))+(COUNTIF('Round 2 - RIVER'!N85,"="&amp;$N$2-1))+(COUNTIF('Round 2 - RIVER'!O85,"="&amp;$O$2-1))+(COUNTIF('Round 2 - RIVER'!P85,"="&amp;$P$2-1))+(COUNTIF('Round 2 - RIVER'!Q85,"="&amp;$Q$2-1))+(COUNTIF('Round 2 - RIVER'!R85,"="&amp;$R$2-1))+(COUNTIF('Round 2 - RIVER'!S85,"="&amp;$S$2-1))+(COUNTIF('Round 2 - RIVER'!T85,"="&amp;$T$2-1))</f>
        <v>0</v>
      </c>
      <c r="L158" s="100">
        <f>SUM(COUNTIF('Round 2 - RIVER'!B85,"="&amp;$B$2))+(COUNTIF('Round 2 - RIVER'!C85,"="&amp;$C$2))+(COUNTIF('Round 2 - RIVER'!D85,"="&amp;$D$2))+(COUNTIF('Round 2 - RIVER'!E85,"="&amp;$E$2))+(COUNTIF('Round 2 - RIVER'!F85,"="&amp;$F$2))+(COUNTIF('Round 2 - RIVER'!G85,"="&amp;$G$2))+(COUNTIF('Round 2 - RIVER'!H85,"="&amp;$H$2))+(COUNTIF('Round 2 - RIVER'!I85,"="&amp;$I$2))+(COUNTIF('Round 2 - RIVER'!J85,"="&amp;$J$2))+(COUNTIF('Round 2 - RIVER'!L85,"="&amp;$L$2))+(COUNTIF('Round 2 - RIVER'!M85,"="&amp;$M$2))+(COUNTIF('Round 2 - RIVER'!N85,"="&amp;$N$2))+(COUNTIF('Round 2 - RIVER'!O85,"="&amp;$O$2))+(COUNTIF('Round 2 - RIVER'!P85,"="&amp;$P$2))+(COUNTIF('Round 2 - RIVER'!Q85,"="&amp;$Q$2))+(COUNTIF('Round 2 - RIVER'!R85,"="&amp;$R$2))+(COUNTIF('Round 2 - RIVER'!S85,"="&amp;$S$2))+(COUNTIF('Round 2 - RIVER'!T85,"="&amp;$T$2))</f>
        <v>0</v>
      </c>
      <c r="M158" s="100">
        <f>SUM(COUNTIF('Round 2 - RIVER'!B85,"="&amp;$B$2+1))+(COUNTIF('Round 2 - RIVER'!C85,"="&amp;$C$2+1))+(COUNTIF('Round 2 - RIVER'!D85,"="&amp;$D$2+1))+(COUNTIF('Round 2 - RIVER'!E85,"="&amp;$E$2+1))+(COUNTIF('Round 2 - RIVER'!F85,"="&amp;$F$2+1))+(COUNTIF('Round 2 - RIVER'!G85,"="&amp;$G$2+1))+(COUNTIF('Round 2 - RIVER'!H85,"="&amp;$H$2+1))+(COUNTIF('Round 2 - RIVER'!I85,"="&amp;$I$2+1))+(COUNTIF('Round 2 - RIVER'!J85,"="&amp;$J$2+1))+(COUNTIF('Round 2 - RIVER'!L85,"="&amp;$L$2+1))+(COUNTIF('Round 2 - RIVER'!M85,"="&amp;$M$2+1))+(COUNTIF('Round 2 - RIVER'!N85,"="&amp;$N$2+1))+(COUNTIF('Round 2 - RIVER'!O85,"="&amp;$O$2+1))+(COUNTIF('Round 2 - RIVER'!P85,"="&amp;$P$2+1))+(COUNTIF('Round 2 - RIVER'!Q85,"="&amp;$Q$2+1))+(COUNTIF('Round 2 - RIVER'!R85,"="&amp;$R$2+1))+(COUNTIF('Round 2 - RIVER'!S85,"="&amp;$S$2+1))+(COUNTIF('Round 2 - RIVER'!T85,"="&amp;$T$2+1))</f>
        <v>0</v>
      </c>
      <c r="N158" s="100">
        <f>SUM(COUNTIF('Round 2 - RIVER'!B85,"="&amp;$B$2+2))+(COUNTIF('Round 2 - RIVER'!C85,"="&amp;$C$2+2))+(COUNTIF('Round 2 - RIVER'!D85,"="&amp;$D$2+2))+(COUNTIF('Round 2 - RIVER'!E85,"="&amp;$E$2+2))+(COUNTIF('Round 2 - RIVER'!F85,"="&amp;$F$2+2))+(COUNTIF('Round 2 - RIVER'!G85,"="&amp;$G$2+2))+(COUNTIF('Round 2 - RIVER'!H85,"="&amp;$H$2+2))+(COUNTIF('Round 2 - RIVER'!I85,"="&amp;$I$2+2))+(COUNTIF('Round 2 - RIVER'!J85,"="&amp;$J$2+2))+(COUNTIF('Round 2 - RIVER'!L85,"="&amp;$L$2+2))+(COUNTIF('Round 2 - RIVER'!M85,"="&amp;$M$2+2))+(COUNTIF('Round 2 - RIVER'!N85,"="&amp;$N$2+2))+(COUNTIF('Round 2 - RIVER'!O85,"="&amp;$O$2+2))+(COUNTIF('Round 2 - RIVER'!P85,"="&amp;$P$2+2))+(COUNTIF('Round 2 - RIVER'!Q85,"="&amp;$Q$2+2))+(COUNTIF('Round 2 - RIVER'!R85,"="&amp;$R$2+2))+(COUNTIF('Round 2 - RIVER'!S85,"="&amp;$S$2+2))+(COUNTIF('Round 2 - RIVER'!T85,"="&amp;$T$2+2))</f>
        <v>0</v>
      </c>
      <c r="O158" s="100">
        <f>SUM(COUNTIF('Round 2 - RIVER'!B85,"&gt;"&amp;$B$2+2.1))+(COUNTIF('Round 2 - RIVER'!C85,"&gt;"&amp;$C$2+2.1))+(COUNTIF('Round 2 - RIVER'!D85,"&gt;"&amp;$D$2+2.1))+(COUNTIF('Round 2 - RIVER'!E85,"&gt;"&amp;$E$2+2.1))+(COUNTIF('Round 2 - RIVER'!F85,"&gt;"&amp;$F$2+2.1))+(COUNTIF('Round 2 - RIVER'!G85,"&gt;"&amp;$G$2+2.1))+(COUNTIF('Round 2 - RIVER'!H85,"&gt;"&amp;$H$2+2.1))+(COUNTIF('Round 2 - RIVER'!I85,"&gt;"&amp;$I$2+2.1))+(COUNTIF('Round 2 - RIVER'!J85,"&gt;"&amp;$J$2+2.1))+(COUNTIF('Round 2 - RIVER'!L85,"&gt;"&amp;$L$2+2.1))+(COUNTIF('Round 2 - RIVER'!M85,"&gt;"&amp;$M$2+2.1))+(COUNTIF('Round 2 - RIVER'!N85,"&gt;"&amp;$N$2+2.1))+(COUNTIF('Round 2 - RIVER'!O85,"&gt;"&amp;$O$2+2.1))+(COUNTIF('Round 2 - RIVER'!P85,"&gt;"&amp;$P$2+2.1))+(COUNTIF('Round 2 - RIVER'!Q85,"&gt;"&amp;$Q$2+2.1))+(COUNTIF('Round 2 - RIVER'!R85,"&gt;"&amp;$R$2+2.1))+(COUNTIF('Round 2 - RIVER'!S85,"&gt;"&amp;$S$2+2.1))+(COUNTIF('Round 2 - RIVER'!T85,"&gt;"&amp;$T$2+2.1))</f>
        <v>0</v>
      </c>
      <c r="Q158" s="94"/>
      <c r="R158" s="94"/>
      <c r="S158" s="94"/>
      <c r="T158" s="94"/>
      <c r="U158" s="94"/>
      <c r="V158" s="94"/>
      <c r="X158" s="99">
        <f t="shared" si="134"/>
        <v>0</v>
      </c>
      <c r="Y158" s="100">
        <f t="shared" si="130"/>
        <v>0</v>
      </c>
      <c r="Z158" s="100">
        <f t="shared" si="131"/>
        <v>0</v>
      </c>
      <c r="AA158" s="100">
        <f t="shared" si="132"/>
        <v>0</v>
      </c>
      <c r="AB158" s="100">
        <f t="shared" si="133"/>
        <v>0</v>
      </c>
      <c r="AC158" s="100">
        <f t="shared" si="135"/>
        <v>0</v>
      </c>
    </row>
    <row r="159" spans="1:29" x14ac:dyDescent="0.2">
      <c r="A159" s="35">
        <f>'Players by Team'!G46</f>
        <v>0</v>
      </c>
      <c r="B159" s="95"/>
      <c r="C159" s="92">
        <f>SUM(COUNTIF('Round 1 - HILLS'!B86,"&lt;"&amp;$B$3-1.9))+(COUNTIF('Round 1 - HILLS'!C86,"&lt;"&amp;$C$3-1.9))+(COUNTIF('Round 1 - HILLS'!D86,"&lt;"&amp;$D$3-1.9))+(COUNTIF('Round 1 - HILLS'!E86,"&lt;"&amp;$E$3-1.9))+(COUNTIF('Round 1 - HILLS'!F86,"&lt;"&amp;$F$3-1.9))+(COUNTIF('Round 1 - HILLS'!G86,"&lt;"&amp;$G$3-1.9))+(COUNTIF('Round 1 - HILLS'!H86,"&lt;"&amp;$H$3-1.9))+(COUNTIF('Round 1 - HILLS'!I86,"&lt;"&amp;$I$3-1.9))+(COUNTIF('Round 1 - HILLS'!J86,"&lt;"&amp;$J$3-1.9))+(COUNTIF('Round 1 - HILLS'!L86,"&lt;"&amp;$L$3-1.9))+(COUNTIF('Round 1 - HILLS'!M86,"&lt;"&amp;$M$3-1.9))+(COUNTIF('Round 1 - HILLS'!N86,"&lt;"&amp;$N$3-1.9))+(COUNTIF('Round 1 - HILLS'!O86,"&lt;"&amp;$O$3-1.9))+(COUNTIF('Round 1 - HILLS'!P86,"&lt;"&amp;$P$3-1.9))+(COUNTIF('Round 1 - HILLS'!Q86,"&lt;"&amp;$Q$3-1.9))+(COUNTIF('Round 1 - HILLS'!R86,"&lt;"&amp;$R$3-1.9))+(COUNTIF('Round 1 - HILLS'!S86,"&lt;"&amp;$S$3-1.9))+(COUNTIF('Round 1 - HILLS'!T86,"&lt;"&amp;$T$3-1.9))</f>
        <v>0</v>
      </c>
      <c r="D159" s="93">
        <f>SUM(COUNTIF('Round 1 - HILLS'!B86,"="&amp;$B$3-1))+(COUNTIF('Round 1 - HILLS'!C86,"="&amp;$C$3-1))+(COUNTIF('Round 1 - HILLS'!D86,"="&amp;$D$3-1))+(COUNTIF('Round 1 - HILLS'!E86,"="&amp;$E$3-1))+(COUNTIF('Round 1 - HILLS'!F86,"="&amp;$F$3-1))+(COUNTIF('Round 1 - HILLS'!G86,"="&amp;$G$3-1))+(COUNTIF('Round 1 - HILLS'!H86,"="&amp;$H$3-1))+(COUNTIF('Round 1 - HILLS'!I86,"="&amp;$I$3-1))+(COUNTIF('Round 1 - HILLS'!J86,"="&amp;$J$3-1))+(COUNTIF('Round 1 - HILLS'!L86,"="&amp;$L$3-1))+(COUNTIF('Round 1 - HILLS'!M86,"="&amp;$M$3-1))+(COUNTIF('Round 1 - HILLS'!N86,"="&amp;$N$3-1))+(COUNTIF('Round 1 - HILLS'!O86,"="&amp;$O$3-1))+(COUNTIF('Round 1 - HILLS'!P86,"="&amp;$P$3-1))+(COUNTIF('Round 1 - HILLS'!Q86,"="&amp;$Q$3-1))+(COUNTIF('Round 1 - HILLS'!R86,"="&amp;$R$3-1))+(COUNTIF('Round 1 - HILLS'!S86,"="&amp;$S$3-1))+(COUNTIF('Round 1 - HILLS'!T86,"="&amp;$T$3-1))</f>
        <v>0</v>
      </c>
      <c r="E159" s="93">
        <f>SUM(COUNTIF('Round 1 - HILLS'!B86,"="&amp;$B$3))+(COUNTIF('Round 1 - HILLS'!C86,"="&amp;$C$3))+(COUNTIF('Round 1 - HILLS'!D86,"="&amp;$D$3))+(COUNTIF('Round 1 - HILLS'!E86,"="&amp;$E$3))+(COUNTIF('Round 1 - HILLS'!F86,"="&amp;$F$3))+(COUNTIF('Round 1 - HILLS'!G86,"="&amp;$G$3))+(COUNTIF('Round 1 - HILLS'!H86,"="&amp;$H$3))+(COUNTIF('Round 1 - HILLS'!I86,"="&amp;$I$3))+(COUNTIF('Round 1 - HILLS'!J86,"="&amp;$J$3))+(COUNTIF('Round 1 - HILLS'!L86,"="&amp;$L$3))+(COUNTIF('Round 1 - HILLS'!M86,"="&amp;$M$3))+(COUNTIF('Round 1 - HILLS'!N86,"="&amp;$N$3))+(COUNTIF('Round 1 - HILLS'!O86,"="&amp;$O$3))+(COUNTIF('Round 1 - HILLS'!P86,"="&amp;$P$3))+(COUNTIF('Round 1 - HILLS'!Q86,"="&amp;$Q$3))+(COUNTIF('Round 1 - HILLS'!R86,"="&amp;$R$3))+(COUNTIF('Round 1 - HILLS'!S86,"="&amp;$S$3))+(COUNTIF('Round 1 - HILLS'!T86,"="&amp;$T$3))</f>
        <v>0</v>
      </c>
      <c r="F159" s="93">
        <f>SUM(COUNTIF('Round 1 - HILLS'!B86,"="&amp;$B$3+1))+(COUNTIF('Round 1 - HILLS'!C86,"="&amp;$C$3+1))+(COUNTIF('Round 1 - HILLS'!D86,"="&amp;$D$3+1))+(COUNTIF('Round 1 - HILLS'!E86,"="&amp;$E$3+1))+(COUNTIF('Round 1 - HILLS'!F86,"="&amp;$F$3+1))+(COUNTIF('Round 1 - HILLS'!G86,"="&amp;$G$3+1))+(COUNTIF('Round 1 - HILLS'!H86,"="&amp;$H$3+1))+(COUNTIF('Round 1 - HILLS'!I86,"="&amp;$I$3+1))+(COUNTIF('Round 1 - HILLS'!J86,"="&amp;$J$3+1))+(COUNTIF('Round 1 - HILLS'!L86,"="&amp;$L$3+1))+(COUNTIF('Round 1 - HILLS'!M86,"="&amp;$M$3+1))+(COUNTIF('Round 1 - HILLS'!N86,"="&amp;$N$3+1))+(COUNTIF('Round 1 - HILLS'!O86,"="&amp;$O$3+1))+(COUNTIF('Round 1 - HILLS'!P86,"="&amp;$P$3+1))+(COUNTIF('Round 1 - HILLS'!Q86,"="&amp;$Q$3+1))+(COUNTIF('Round 1 - HILLS'!R86,"="&amp;$R$3+1))+(COUNTIF('Round 1 - HILLS'!S86,"="&amp;$S$3+1))+(COUNTIF('Round 1 - HILLS'!T86,"="&amp;$T$3+1))</f>
        <v>0</v>
      </c>
      <c r="G159" s="93">
        <f>SUM(COUNTIF('Round 1 - HILLS'!B86,"="&amp;$B$3+2))+(COUNTIF('Round 1 - HILLS'!C86,"="&amp;$C$3+2))+(COUNTIF('Round 1 - HILLS'!D86,"="&amp;$D$3+2))+(COUNTIF('Round 1 - HILLS'!E86,"="&amp;$E$3+2))+(COUNTIF('Round 1 - HILLS'!F86,"="&amp;$F$3+2))+(COUNTIF('Round 1 - HILLS'!G86,"="&amp;$G$3+2))+(COUNTIF('Round 1 - HILLS'!H86,"="&amp;$H$3+2))+(COUNTIF('Round 1 - HILLS'!I86,"="&amp;$I$3+2))+(COUNTIF('Round 1 - HILLS'!J86,"="&amp;$J$3+2))+(COUNTIF('Round 1 - HILLS'!L86,"="&amp;$L$3+2))+(COUNTIF('Round 1 - HILLS'!M86,"="&amp;$M$3+2))+(COUNTIF('Round 1 - HILLS'!N86,"="&amp;$N$3+2))+(COUNTIF('Round 1 - HILLS'!O86,"="&amp;$O$3+2))+(COUNTIF('Round 1 - HILLS'!P86,"="&amp;$P$3+2))+(COUNTIF('Round 1 - HILLS'!Q86,"="&amp;$Q$3+2))+(COUNTIF('Round 1 - HILLS'!R86,"="&amp;$R$3+2))+(COUNTIF('Round 1 - HILLS'!S86,"="&amp;$S$3+2))+(COUNTIF('Round 1 - HILLS'!T86,"="&amp;$T$3+2))</f>
        <v>0</v>
      </c>
      <c r="H159" s="93">
        <f>SUM(COUNTIF('Round 1 - HILLS'!B86,"&gt;"&amp;$B$3+2.1))+(COUNTIF('Round 1 - HILLS'!C86,"&gt;"&amp;$C$3+2.1))+(COUNTIF('Round 1 - HILLS'!D86,"&gt;"&amp;$D$3+2.1))+(COUNTIF('Round 1 - HILLS'!E86,"&gt;"&amp;$E$3+2.1))+(COUNTIF('Round 1 - HILLS'!F86,"&gt;"&amp;$F$3+2.1))+(COUNTIF('Round 1 - HILLS'!G86,"&gt;"&amp;$G$3+2.1))+(COUNTIF('Round 1 - HILLS'!H86,"&gt;"&amp;$H$3+2.1))+(COUNTIF('Round 1 - HILLS'!I86,"&gt;"&amp;$I$3+2.1))+(COUNTIF('Round 1 - HILLS'!J86,"&gt;"&amp;$J$3+2.1))+(COUNTIF('Round 1 - HILLS'!L86,"&gt;"&amp;$L$3+2.1))+(COUNTIF('Round 1 - HILLS'!M86,"&gt;"&amp;$M$3+2.1))+(COUNTIF('Round 1 - HILLS'!N86,"&gt;"&amp;$N$3+2.1))+(COUNTIF('Round 1 - HILLS'!O86,"&gt;"&amp;$O$3+2.1))+(COUNTIF('Round 1 - HILLS'!P86,"&gt;"&amp;$P$3+2.1))+(COUNTIF('Round 1 - HILLS'!Q86,"&gt;"&amp;$Q$3+2.1))+(COUNTIF('Round 1 - HILLS'!R86,"&gt;"&amp;$R$3+2.1))+(COUNTIF('Round 1 - HILLS'!S86,"&gt;"&amp;$S$3+2.1))+(COUNTIF('Round 1 - HILLS'!T86,"&gt;"&amp;$T$3+2.1))</f>
        <v>0</v>
      </c>
      <c r="J159" s="92">
        <f>SUM(COUNTIF('Round 2 - RIVER'!B86,"&lt;"&amp;$B$2-1.9))+(COUNTIF('Round 2 - RIVER'!C86,"&lt;"&amp;$C$2-1.9))+(COUNTIF('Round 2 - RIVER'!D86,"&lt;"&amp;$D$2-1.9))+(COUNTIF('Round 2 - RIVER'!E86,"&lt;"&amp;$E$2-1.9))+(COUNTIF('Round 2 - RIVER'!F86,"&lt;"&amp;$F$2-1.9))+(COUNTIF('Round 2 - RIVER'!G86,"&lt;"&amp;$G$2-1.9))+(COUNTIF('Round 2 - RIVER'!H86,"&lt;"&amp;$H$2-1.9))+(COUNTIF('Round 2 - RIVER'!I86,"&lt;"&amp;$I$2-1.9))+(COUNTIF('Round 2 - RIVER'!J86,"&lt;"&amp;$J$2-1.9))+(COUNTIF('Round 2 - RIVER'!L86,"&lt;"&amp;$L$2-1.9))+(COUNTIF('Round 2 - RIVER'!M86,"&lt;"&amp;$M$2-1.9))+(COUNTIF('Round 2 - RIVER'!N86,"&lt;"&amp;$N$2-1.9))+(COUNTIF('Round 2 - RIVER'!O86,"&lt;"&amp;$O$2-1.9))+(COUNTIF('Round 2 - RIVER'!P86,"&lt;"&amp;$P$2-1.9))+(COUNTIF('Round 2 - RIVER'!Q86,"&lt;"&amp;$Q$2-1.9))+(COUNTIF('Round 2 - RIVER'!R86,"&lt;"&amp;$R$2-1.9))+(COUNTIF('Round 2 - RIVER'!S86,"&lt;"&amp;$S$2-1.9))+(COUNTIF('Round 2 - RIVER'!T86,"&lt;"&amp;$T$2-1.9))</f>
        <v>0</v>
      </c>
      <c r="K159" s="93">
        <f>SUM(COUNTIF('Round 2 - RIVER'!B86,"="&amp;$B$2-1))+(COUNTIF('Round 2 - RIVER'!C86,"="&amp;$C$2-1))+(COUNTIF('Round 2 - RIVER'!D86,"="&amp;$D$2-1))+(COUNTIF('Round 2 - RIVER'!E86,"="&amp;$E$2-1))+(COUNTIF('Round 2 - RIVER'!F86,"="&amp;$F$2-1))+(COUNTIF('Round 2 - RIVER'!G86,"="&amp;$G$2-1))+(COUNTIF('Round 2 - RIVER'!H86,"="&amp;$H$2-1))+(COUNTIF('Round 2 - RIVER'!I86,"="&amp;$I$2-1))+(COUNTIF('Round 2 - RIVER'!J86,"="&amp;$J$2-1))+(COUNTIF('Round 2 - RIVER'!L86,"="&amp;$L$2-1))+(COUNTIF('Round 2 - RIVER'!M86,"="&amp;$M$2-1))+(COUNTIF('Round 2 - RIVER'!N86,"="&amp;$N$2-1))+(COUNTIF('Round 2 - RIVER'!O86,"="&amp;$O$2-1))+(COUNTIF('Round 2 - RIVER'!P86,"="&amp;$P$2-1))+(COUNTIF('Round 2 - RIVER'!Q86,"="&amp;$Q$2-1))+(COUNTIF('Round 2 - RIVER'!R86,"="&amp;$R$2-1))+(COUNTIF('Round 2 - RIVER'!S86,"="&amp;$S$2-1))+(COUNTIF('Round 2 - RIVER'!T86,"="&amp;$T$2-1))</f>
        <v>0</v>
      </c>
      <c r="L159" s="93">
        <f>SUM(COUNTIF('Round 2 - RIVER'!B86,"="&amp;$B$2))+(COUNTIF('Round 2 - RIVER'!C86,"="&amp;$C$2))+(COUNTIF('Round 2 - RIVER'!D86,"="&amp;$D$2))+(COUNTIF('Round 2 - RIVER'!E86,"="&amp;$E$2))+(COUNTIF('Round 2 - RIVER'!F86,"="&amp;$F$2))+(COUNTIF('Round 2 - RIVER'!G86,"="&amp;$G$2))+(COUNTIF('Round 2 - RIVER'!H86,"="&amp;$H$2))+(COUNTIF('Round 2 - RIVER'!I86,"="&amp;$I$2))+(COUNTIF('Round 2 - RIVER'!J86,"="&amp;$J$2))+(COUNTIF('Round 2 - RIVER'!L86,"="&amp;$L$2))+(COUNTIF('Round 2 - RIVER'!M86,"="&amp;$M$2))+(COUNTIF('Round 2 - RIVER'!N86,"="&amp;$N$2))+(COUNTIF('Round 2 - RIVER'!O86,"="&amp;$O$2))+(COUNTIF('Round 2 - RIVER'!P86,"="&amp;$P$2))+(COUNTIF('Round 2 - RIVER'!Q86,"="&amp;$Q$2))+(COUNTIF('Round 2 - RIVER'!R86,"="&amp;$R$2))+(COUNTIF('Round 2 - RIVER'!S86,"="&amp;$S$2))+(COUNTIF('Round 2 - RIVER'!T86,"="&amp;$T$2))</f>
        <v>0</v>
      </c>
      <c r="M159" s="93">
        <f>SUM(COUNTIF('Round 2 - RIVER'!B86,"="&amp;$B$2+1))+(COUNTIF('Round 2 - RIVER'!C86,"="&amp;$C$2+1))+(COUNTIF('Round 2 - RIVER'!D86,"="&amp;$D$2+1))+(COUNTIF('Round 2 - RIVER'!E86,"="&amp;$E$2+1))+(COUNTIF('Round 2 - RIVER'!F86,"="&amp;$F$2+1))+(COUNTIF('Round 2 - RIVER'!G86,"="&amp;$G$2+1))+(COUNTIF('Round 2 - RIVER'!H86,"="&amp;$H$2+1))+(COUNTIF('Round 2 - RIVER'!I86,"="&amp;$I$2+1))+(COUNTIF('Round 2 - RIVER'!J86,"="&amp;$J$2+1))+(COUNTIF('Round 2 - RIVER'!L86,"="&amp;$L$2+1))+(COUNTIF('Round 2 - RIVER'!M86,"="&amp;$M$2+1))+(COUNTIF('Round 2 - RIVER'!N86,"="&amp;$N$2+1))+(COUNTIF('Round 2 - RIVER'!O86,"="&amp;$O$2+1))+(COUNTIF('Round 2 - RIVER'!P86,"="&amp;$P$2+1))+(COUNTIF('Round 2 - RIVER'!Q86,"="&amp;$Q$2+1))+(COUNTIF('Round 2 - RIVER'!R86,"="&amp;$R$2+1))+(COUNTIF('Round 2 - RIVER'!S86,"="&amp;$S$2+1))+(COUNTIF('Round 2 - RIVER'!T86,"="&amp;$T$2+1))</f>
        <v>0</v>
      </c>
      <c r="N159" s="93">
        <f>SUM(COUNTIF('Round 2 - RIVER'!B86,"="&amp;$B$2+2))+(COUNTIF('Round 2 - RIVER'!C86,"="&amp;$C$2+2))+(COUNTIF('Round 2 - RIVER'!D86,"="&amp;$D$2+2))+(COUNTIF('Round 2 - RIVER'!E86,"="&amp;$E$2+2))+(COUNTIF('Round 2 - RIVER'!F86,"="&amp;$F$2+2))+(COUNTIF('Round 2 - RIVER'!G86,"="&amp;$G$2+2))+(COUNTIF('Round 2 - RIVER'!H86,"="&amp;$H$2+2))+(COUNTIF('Round 2 - RIVER'!I86,"="&amp;$I$2+2))+(COUNTIF('Round 2 - RIVER'!J86,"="&amp;$J$2+2))+(COUNTIF('Round 2 - RIVER'!L86,"="&amp;$L$2+2))+(COUNTIF('Round 2 - RIVER'!M86,"="&amp;$M$2+2))+(COUNTIF('Round 2 - RIVER'!N86,"="&amp;$N$2+2))+(COUNTIF('Round 2 - RIVER'!O86,"="&amp;$O$2+2))+(COUNTIF('Round 2 - RIVER'!P86,"="&amp;$P$2+2))+(COUNTIF('Round 2 - RIVER'!Q86,"="&amp;$Q$2+2))+(COUNTIF('Round 2 - RIVER'!R86,"="&amp;$R$2+2))+(COUNTIF('Round 2 - RIVER'!S86,"="&amp;$S$2+2))+(COUNTIF('Round 2 - RIVER'!T86,"="&amp;$T$2+2))</f>
        <v>0</v>
      </c>
      <c r="O159" s="93">
        <f>SUM(COUNTIF('Round 2 - RIVER'!B86,"&gt;"&amp;$B$2+2.1))+(COUNTIF('Round 2 - RIVER'!C86,"&gt;"&amp;$C$2+2.1))+(COUNTIF('Round 2 - RIVER'!D86,"&gt;"&amp;$D$2+2.1))+(COUNTIF('Round 2 - RIVER'!E86,"&gt;"&amp;$E$2+2.1))+(COUNTIF('Round 2 - RIVER'!F86,"&gt;"&amp;$F$2+2.1))+(COUNTIF('Round 2 - RIVER'!G86,"&gt;"&amp;$G$2+2.1))+(COUNTIF('Round 2 - RIVER'!H86,"&gt;"&amp;$H$2+2.1))+(COUNTIF('Round 2 - RIVER'!I86,"&gt;"&amp;$I$2+2.1))+(COUNTIF('Round 2 - RIVER'!J86,"&gt;"&amp;$J$2+2.1))+(COUNTIF('Round 2 - RIVER'!L86,"&gt;"&amp;$L$2+2.1))+(COUNTIF('Round 2 - RIVER'!M86,"&gt;"&amp;$M$2+2.1))+(COUNTIF('Round 2 - RIVER'!N86,"&gt;"&amp;$N$2+2.1))+(COUNTIF('Round 2 - RIVER'!O86,"&gt;"&amp;$O$2+2.1))+(COUNTIF('Round 2 - RIVER'!P86,"&gt;"&amp;$P$2+2.1))+(COUNTIF('Round 2 - RIVER'!Q86,"&gt;"&amp;$Q$2+2.1))+(COUNTIF('Round 2 - RIVER'!R86,"&gt;"&amp;$R$2+2.1))+(COUNTIF('Round 2 - RIVER'!S86,"&gt;"&amp;$S$2+2.1))+(COUNTIF('Round 2 - RIVER'!T86,"&gt;"&amp;$T$2+2.1))</f>
        <v>0</v>
      </c>
      <c r="Q159" s="92"/>
      <c r="R159" s="93"/>
      <c r="S159" s="93"/>
      <c r="T159" s="93"/>
      <c r="U159" s="93"/>
      <c r="V159" s="93"/>
      <c r="X159" s="92">
        <f t="shared" si="134"/>
        <v>0</v>
      </c>
      <c r="Y159" s="93">
        <f t="shared" si="130"/>
        <v>0</v>
      </c>
      <c r="Z159" s="93">
        <f t="shared" si="131"/>
        <v>0</v>
      </c>
      <c r="AA159" s="93">
        <f t="shared" si="132"/>
        <v>0</v>
      </c>
      <c r="AB159" s="93">
        <f t="shared" si="133"/>
        <v>0</v>
      </c>
      <c r="AC159" s="93">
        <f t="shared" si="135"/>
        <v>0</v>
      </c>
    </row>
    <row r="161" spans="1:29" ht="15.75" x14ac:dyDescent="0.25">
      <c r="A161" s="108" t="str">
        <f>'Players by Team'!M41</f>
        <v>MEMORIAL</v>
      </c>
      <c r="C161" s="90">
        <f t="shared" ref="C161:H161" si="136">SUM(C162:C166)</f>
        <v>0</v>
      </c>
      <c r="D161" s="90">
        <f t="shared" si="136"/>
        <v>0</v>
      </c>
      <c r="E161" s="90">
        <f t="shared" si="136"/>
        <v>0</v>
      </c>
      <c r="F161" s="90">
        <f t="shared" si="136"/>
        <v>0</v>
      </c>
      <c r="G161" s="90">
        <f t="shared" si="136"/>
        <v>0</v>
      </c>
      <c r="H161" s="90">
        <f t="shared" si="136"/>
        <v>0</v>
      </c>
      <c r="J161" s="90">
        <f t="shared" ref="J161:O161" si="137">SUM(J162:J166)</f>
        <v>0</v>
      </c>
      <c r="K161" s="90">
        <f t="shared" si="137"/>
        <v>0</v>
      </c>
      <c r="L161" s="90">
        <f t="shared" si="137"/>
        <v>0</v>
      </c>
      <c r="M161" s="90">
        <f t="shared" si="137"/>
        <v>0</v>
      </c>
      <c r="N161" s="90">
        <f t="shared" si="137"/>
        <v>0</v>
      </c>
      <c r="O161" s="90">
        <f t="shared" si="137"/>
        <v>0</v>
      </c>
      <c r="Q161" s="90">
        <f t="shared" ref="Q161:V161" si="138">SUM(Q162:Q166)</f>
        <v>0</v>
      </c>
      <c r="R161" s="90">
        <f t="shared" si="138"/>
        <v>0</v>
      </c>
      <c r="S161" s="90">
        <f t="shared" si="138"/>
        <v>0</v>
      </c>
      <c r="T161" s="90">
        <f t="shared" si="138"/>
        <v>0</v>
      </c>
      <c r="U161" s="90">
        <f t="shared" si="138"/>
        <v>0</v>
      </c>
      <c r="V161" s="90">
        <f t="shared" si="138"/>
        <v>0</v>
      </c>
      <c r="X161" s="90">
        <f t="shared" ref="X161:AC161" si="139">SUM(X162:X166)</f>
        <v>0</v>
      </c>
      <c r="Y161" s="90">
        <f t="shared" si="139"/>
        <v>0</v>
      </c>
      <c r="Z161" s="90">
        <f t="shared" si="139"/>
        <v>0</v>
      </c>
      <c r="AA161" s="90">
        <f t="shared" si="139"/>
        <v>0</v>
      </c>
      <c r="AB161" s="90">
        <f t="shared" si="139"/>
        <v>0</v>
      </c>
      <c r="AC161" s="90">
        <f t="shared" si="139"/>
        <v>0</v>
      </c>
    </row>
    <row r="162" spans="1:29" x14ac:dyDescent="0.2">
      <c r="A162" s="35" t="str">
        <f>'Players by Team'!M42</f>
        <v>Lydia Howard</v>
      </c>
      <c r="B162" s="95"/>
      <c r="C162" s="99">
        <f>SUM(COUNTIF('Round 1 - RIVER'!B75,"&lt;"&amp;$B$2-1.9))+(COUNTIF('Round 1 - RIVER'!C75,"&lt;"&amp;$C$2-1.9))+(COUNTIF('Round 1 - RIVER'!D75,"&lt;"&amp;$D$2-1.9))+(COUNTIF('Round 1 - RIVER'!E75,"&lt;"&amp;$E$2-1.9))+(COUNTIF('Round 1 - RIVER'!F75,"&lt;"&amp;$F$2-1.9))+(COUNTIF('Round 1 - RIVER'!G75,"&lt;"&amp;$G$2-1.9))+(COUNTIF('Round 1 - RIVER'!H75,"&lt;"&amp;$H$2-1.9))+(COUNTIF('Round 1 - RIVER'!I75,"&lt;"&amp;$I$2-1.9))+(COUNTIF('Round 1 - RIVER'!J75,"&lt;"&amp;$J$2-1.9))+(COUNTIF('Round 1 - RIVER'!L75,"&lt;"&amp;$L$2-1.9))+(COUNTIF('Round 1 - RIVER'!M75,"&lt;"&amp;$M$2-1.9))+(COUNTIF('Round 1 - RIVER'!N75,"&lt;"&amp;$N$2-1.9))+(COUNTIF('Round 1 - RIVER'!O75,"&lt;"&amp;$O$2-1.9))+(COUNTIF('Round 1 - RIVER'!P75,"&lt;"&amp;$P$2-1.9))+(COUNTIF('Round 1 - RIVER'!Q75,"&lt;"&amp;$Q$2-1.9))+(COUNTIF('Round 1 - RIVER'!R75,"&lt;"&amp;$R$2-1.9))+(COUNTIF('Round 1 - RIVER'!S75,"&lt;"&amp;$S$2-1.9))+(COUNTIF('Round 1 - RIVER'!T75,"&lt;"&amp;$T$2-1.9))</f>
        <v>0</v>
      </c>
      <c r="D162" s="100">
        <f>SUM(COUNTIF('Round 1 - RIVER'!B75,"="&amp;$B$2-1))+(COUNTIF('Round 1 - RIVER'!C75,"="&amp;$C$2-1))+(COUNTIF('Round 1 - RIVER'!D75,"="&amp;$D$2-1))+(COUNTIF('Round 1 - RIVER'!E75,"="&amp;$E$2-1))+(COUNTIF('Round 1 - RIVER'!F75,"="&amp;$F$2-1))+(COUNTIF('Round 1 - RIVER'!G75,"="&amp;$G$2-1))+(COUNTIF('Round 1 - RIVER'!H75,"="&amp;$H$2-1))+(COUNTIF('Round 1 - RIVER'!I75,"="&amp;$I$2-1))+(COUNTIF('Round 1 - RIVER'!J75,"="&amp;$J$2-1))+(COUNTIF('Round 1 - RIVER'!L75,"="&amp;$L$2-1))+(COUNTIF('Round 1 - RIVER'!M75,"="&amp;$M$2-1))+(COUNTIF('Round 1 - RIVER'!N75,"="&amp;$N$2-1))+(COUNTIF('Round 1 - RIVER'!O75,"="&amp;$O$2-1))+(COUNTIF('Round 1 - RIVER'!P75,"="&amp;$P$2-1))+(COUNTIF('Round 1 - RIVER'!Q75,"="&amp;$Q$2-1))+(COUNTIF('Round 1 - RIVER'!R75,"="&amp;$R$2-1))+(COUNTIF('Round 1 - RIVER'!S75,"="&amp;$S$2-1))+(COUNTIF('Round 1 - RIVER'!T75,"="&amp;$T$2-1))</f>
        <v>0</v>
      </c>
      <c r="E162" s="100">
        <f>SUM(COUNTIF('Round 1 - RIVER'!B75,"="&amp;$B$3))+(COUNTIF('Round 1 - RIVER'!C75,"="&amp;$C$3))+(COUNTIF('Round 1 - RIVER'!D75,"="&amp;$D$3))+(COUNTIF('Round 1 - RIVER'!E75,"="&amp;$E$3))+(COUNTIF('Round 1 - RIVER'!F75,"="&amp;$F$3))+(COUNTIF('Round 1 - RIVER'!G75,"="&amp;$G$3))+(COUNTIF('Round 1 - RIVER'!H75,"="&amp;$H$3))+(COUNTIF('Round 1 - RIVER'!I75,"="&amp;$I$3))+(COUNTIF('Round 1 - RIVER'!J75,"="&amp;$J$3))+(COUNTIF('Round 1 - RIVER'!L75,"="&amp;$L$3))+(COUNTIF('Round 1 - RIVER'!M75,"="&amp;$M$3))+(COUNTIF('Round 1 - RIVER'!N75,"="&amp;$N$3))+(COUNTIF('Round 1 - RIVER'!O75,"="&amp;$O$3))+(COUNTIF('Round 1 - RIVER'!P75,"="&amp;$P$3))+(COUNTIF('Round 1 - RIVER'!Q75,"="&amp;$Q$3))+(COUNTIF('Round 1 - RIVER'!R75,"="&amp;$R$3))+(COUNTIF('Round 1 - RIVER'!S75,"="&amp;$S$3))+(COUNTIF('Round 1 - RIVER'!T75,"="&amp;$T$3))</f>
        <v>0</v>
      </c>
      <c r="F162" s="100">
        <f>SUM(COUNTIF('Round 1 - RIVER'!B75,"="&amp;$B$2+1))+(COUNTIF('Round 1 - RIVER'!C75,"="&amp;$C$2+1))+(COUNTIF('Round 1 - RIVER'!D75,"="&amp;$D$2+1))+(COUNTIF('Round 1 - RIVER'!E75,"="&amp;$E$2+1))+(COUNTIF('Round 1 - RIVER'!F75,"="&amp;$F$2+1))+(COUNTIF('Round 1 - RIVER'!G75,"="&amp;$G$2+1))+(COUNTIF('Round 1 - RIVER'!H75,"="&amp;$H$2+1))+(COUNTIF('Round 1 - RIVER'!I75,"="&amp;$I$2+1))+(COUNTIF('Round 1 - RIVER'!J75,"="&amp;$J$2+1))+(COUNTIF('Round 1 - RIVER'!L75,"="&amp;$L$2+1))+(COUNTIF('Round 1 - RIVER'!M75,"="&amp;$M$2+1))+(COUNTIF('Round 1 - RIVER'!N75,"="&amp;$N$2+1))+(COUNTIF('Round 1 - RIVER'!O75,"="&amp;$O$2+1))+(COUNTIF('Round 1 - RIVER'!P75,"="&amp;$P$2+1))+(COUNTIF('Round 1 - RIVER'!Q75,"="&amp;$Q$2+1))+(COUNTIF('Round 1 - RIVER'!R75,"="&amp;$R$2+1))+(COUNTIF('Round 1 - RIVER'!S75,"="&amp;$S$2+1))+(COUNTIF('Round 1 - RIVER'!T75,"="&amp;$T$2+1))</f>
        <v>0</v>
      </c>
      <c r="G162" s="100">
        <f>SUM(COUNTIF('Round 1 - RIVER'!B75,"="&amp;$B$2+2))+(COUNTIF('Round 1 - RIVER'!C75,"="&amp;$C$2+2))+(COUNTIF('Round 1 - RIVER'!D75,"="&amp;$D$2+2))+(COUNTIF('Round 1 - RIVER'!E75,"="&amp;$E$2+2))+(COUNTIF('Round 1 - RIVER'!F75,"="&amp;$F$2+2))+(COUNTIF('Round 1 - RIVER'!G75,"="&amp;$G$2+2))+(COUNTIF('Round 1 - RIVER'!H75,"="&amp;$H$2+2))+(COUNTIF('Round 1 - RIVER'!I75,"="&amp;$I$2+2))+(COUNTIF('Round 1 - RIVER'!J75,"="&amp;$J$2+2))+(COUNTIF('Round 1 - RIVER'!L75,"="&amp;$L$2+2))+(COUNTIF('Round 1 - RIVER'!M75,"="&amp;$M$2+2))+(COUNTIF('Round 1 - RIVER'!N75,"="&amp;$N$2+2))+(COUNTIF('Round 1 - RIVER'!O75,"="&amp;$O$2+2))+(COUNTIF('Round 1 - RIVER'!P75,"="&amp;$P$2+2))+(COUNTIF('Round 1 - RIVER'!Q75,"="&amp;$Q$2+2))+(COUNTIF('Round 1 - RIVER'!R75,"="&amp;$R$2+2))+(COUNTIF('Round 1 - RIVER'!S75,"="&amp;$S$2+2))+(COUNTIF('Round 1 - RIVER'!T75,"="&amp;$T$2+2))</f>
        <v>0</v>
      </c>
      <c r="H162" s="100">
        <f>SUM(COUNTIF('Round 1 - RIVER'!B75,"&gt;"&amp;$B$2+2.1))+(COUNTIF('Round 1 - RIVER'!C75,"&gt;"&amp;$C$2+2.1))+(COUNTIF('Round 1 - RIVER'!D75,"&gt;"&amp;$D$2+2.1))+(COUNTIF('Round 1 - RIVER'!E75,"&gt;"&amp;$E$2+2.1))+(COUNTIF('Round 1 - RIVER'!F75,"&gt;"&amp;$F$2+2.1))+(COUNTIF('Round 1 - RIVER'!G75,"&gt;"&amp;$G$2+2.1))+(COUNTIF('Round 1 - RIVER'!H75,"&gt;"&amp;$H$2+2.1))+(COUNTIF('Round 1 - RIVER'!I75,"&gt;"&amp;$I$2+2.1))+(COUNTIF('Round 1 - RIVER'!J75,"&gt;"&amp;$J$2+2.1))+(COUNTIF('Round 1 - RIVER'!L75,"&gt;"&amp;$L$2+2.1))+(COUNTIF('Round 1 - RIVER'!M75,"&gt;"&amp;$M$2+2.1))+(COUNTIF('Round 1 - RIVER'!N75,"&gt;"&amp;$N$2+2.1))+(COUNTIF('Round 1 - RIVER'!O75,"&gt;"&amp;$O$2+2.1))+(COUNTIF('Round 1 - RIVER'!P75,"&gt;"&amp;$P$2+2.1))+(COUNTIF('Round 1 - RIVER'!Q75,"&gt;"&amp;$Q$2+2.1))+(COUNTIF('Round 1 - RIVER'!R75,"&gt;"&amp;$R$2+2.1))+(COUNTIF('Round 1 - RIVER'!S75,"&gt;"&amp;$S$2+2.1))+(COUNTIF('Round 1 - RIVER'!T75,"&gt;"&amp;$T$2+2.1))</f>
        <v>0</v>
      </c>
      <c r="I162" s="77"/>
      <c r="J162" s="99">
        <f>SUM(COUNTIF('Round 2 - HILLS'!B75,"&lt;"&amp;$B$3-1.9))+(COUNTIF('Round 2 - HILLS'!C75,"&lt;"&amp;$C$3-1.9))+(COUNTIF('Round 2 - HILLS'!D75,"&lt;"&amp;$D$3-1.9))+(COUNTIF('Round 2 - HILLS'!E75,"&lt;"&amp;$E$3-1.9))+(COUNTIF('Round 2 - HILLS'!F75,"&lt;"&amp;$F$3-1.9))+(COUNTIF('Round 2 - HILLS'!G75,"&lt;"&amp;$G$3-1.9))+(COUNTIF('Round 2 - HILLS'!H75,"&lt;"&amp;$H$3-1.9))+(COUNTIF('Round 2 - HILLS'!I75,"&lt;"&amp;$I$3-1.9))+(COUNTIF('Round 2 - HILLS'!J75,"&lt;"&amp;$J$3-1.9))+(COUNTIF('Round 2 - HILLS'!L75,"&lt;"&amp;$L$3-1.9))+(COUNTIF('Round 2 - HILLS'!M75,"&lt;"&amp;$M$3-1.9))+(COUNTIF('Round 2 - HILLS'!N75,"&lt;"&amp;$N$3-1.9))+(COUNTIF('Round 2 - HILLS'!O75,"&lt;"&amp;$O$3-1.9))+(COUNTIF('Round 2 - HILLS'!P75,"&lt;"&amp;$P$3-1.9))+(COUNTIF('Round 2 - HILLS'!Q75,"&lt;"&amp;$Q$3-1.9))+(COUNTIF('Round 2 - HILLS'!R75,"&lt;"&amp;$R$3-1.9))+(COUNTIF('Round 2 - HILLS'!S75,"&lt;"&amp;$S$3-1.9))+(COUNTIF('Round 2 - HILLS'!T75,"&lt;"&amp;$T$3-1.9))</f>
        <v>0</v>
      </c>
      <c r="K162" s="100">
        <f>SUM(COUNTIF('Round 2 - HILLS'!B75,"="&amp;$B$3-1))+(COUNTIF('Round 2 - HILLS'!C75,"="&amp;$C$3-1))+(COUNTIF('Round 2 - HILLS'!D75,"="&amp;$D$3-1))+(COUNTIF('Round 2 - HILLS'!E75,"="&amp;$E$3-1))+(COUNTIF('Round 2 - HILLS'!F75,"="&amp;$F$3-1))+(COUNTIF('Round 2 - HILLS'!G75,"="&amp;$G$3-1))+(COUNTIF('Round 2 - HILLS'!H75,"="&amp;$H$3-1))+(COUNTIF('Round 2 - HILLS'!I75,"="&amp;$I$3-1))+(COUNTIF('Round 2 - HILLS'!J75,"="&amp;$J$3-1))+(COUNTIF('Round 2 - HILLS'!L75,"="&amp;$L$3-1))+(COUNTIF('Round 2 - HILLS'!M75,"="&amp;$M$3-1))+(COUNTIF('Round 2 - HILLS'!N75,"="&amp;$N$3-1))+(COUNTIF('Round 2 - HILLS'!O75,"="&amp;$O$3-1))+(COUNTIF('Round 2 - HILLS'!P75,"="&amp;$P$3-1))+(COUNTIF('Round 2 - HILLS'!Q75,"="&amp;$Q$3-1))+(COUNTIF('Round 2 - HILLS'!R75,"="&amp;$R$3-1))+(COUNTIF('Round 2 - HILLS'!S75,"="&amp;$S$3-1))+(COUNTIF('Round 2 - HILLS'!T75,"="&amp;$T$3-1))</f>
        <v>0</v>
      </c>
      <c r="L162" s="100">
        <f>SUM(COUNTIF('Round 2 - HILLS'!B75,"="&amp;$B$3))+(COUNTIF('Round 2 - HILLS'!C75,"="&amp;$C$3))+(COUNTIF('Round 2 - HILLS'!D75,"="&amp;$D$3))+(COUNTIF('Round 2 - HILLS'!E75,"="&amp;$E$3))+(COUNTIF('Round 2 - HILLS'!F75,"="&amp;$F$3))+(COUNTIF('Round 2 - HILLS'!G75,"="&amp;$G$3))+(COUNTIF('Round 2 - HILLS'!H75,"="&amp;$H$3))+(COUNTIF('Round 2 - HILLS'!I75,"="&amp;$I$3))+(COUNTIF('Round 2 - HILLS'!J75,"="&amp;$J$3))+(COUNTIF('Round 2 - HILLS'!L75,"="&amp;$L$3))+(COUNTIF('Round 2 - HILLS'!M75,"="&amp;$M$3))+(COUNTIF('Round 2 - HILLS'!N75,"="&amp;$N$3))+(COUNTIF('Round 2 - HILLS'!O75,"="&amp;$O$3))+(COUNTIF('Round 2 - HILLS'!P75,"="&amp;$P$3))+(COUNTIF('Round 2 - HILLS'!Q75,"="&amp;$Q$3))+(COUNTIF('Round 2 - HILLS'!R75,"="&amp;$R$3))+(COUNTIF('Round 2 - HILLS'!S75,"="&amp;$S$3))+(COUNTIF('Round 2 - HILLS'!T75,"="&amp;$T$3))</f>
        <v>0</v>
      </c>
      <c r="M162" s="100">
        <f>SUM(COUNTIF('Round 2 - HILLS'!B75,"="&amp;$B$3+1))+(COUNTIF('Round 2 - HILLS'!C75,"="&amp;$C$3+1))+(COUNTIF('Round 2 - HILLS'!D75,"="&amp;$D$3+1))+(COUNTIF('Round 2 - HILLS'!E75,"="&amp;$E$3+1))+(COUNTIF('Round 2 - HILLS'!F75,"="&amp;$F$3+1))+(COUNTIF('Round 2 - HILLS'!G75,"="&amp;$G$3+1))+(COUNTIF('Round 2 - HILLS'!H75,"="&amp;$H$3+1))+(COUNTIF('Round 2 - HILLS'!I75,"="&amp;$I$3+1))+(COUNTIF('Round 2 - HILLS'!J75,"="&amp;$J$3+1))+(COUNTIF('Round 2 - HILLS'!L75,"="&amp;$L$3+1))+(COUNTIF('Round 2 - HILLS'!M75,"="&amp;$M$3+1))+(COUNTIF('Round 2 - HILLS'!N75,"="&amp;$N$3+1))+(COUNTIF('Round 2 - HILLS'!O75,"="&amp;$O$3+1))+(COUNTIF('Round 2 - HILLS'!P75,"="&amp;$P$3+1))+(COUNTIF('Round 2 - HILLS'!Q75,"="&amp;$Q$3+1))+(COUNTIF('Round 2 - HILLS'!R75,"="&amp;$R$3+1))+(COUNTIF('Round 2 - HILLS'!S75,"="&amp;$S$3+1))+(COUNTIF('Round 2 - HILLS'!T75,"="&amp;$T$3+1))</f>
        <v>0</v>
      </c>
      <c r="N162" s="100">
        <f>SUM(COUNTIF('Round 2 - HILLS'!B75,"="&amp;$B$3+2))+(COUNTIF('Round 2 - HILLS'!C75,"="&amp;$C$3+2))+(COUNTIF('Round 2 - HILLS'!D75,"="&amp;$D$3+2))+(COUNTIF('Round 2 - HILLS'!E75,"="&amp;$E$3+2))+(COUNTIF('Round 2 - HILLS'!F75,"="&amp;$F$3+2))+(COUNTIF('Round 2 - HILLS'!G75,"="&amp;$G$3+2))+(COUNTIF('Round 2 - HILLS'!H75,"="&amp;$H$3+2))+(COUNTIF('Round 2 - HILLS'!I75,"="&amp;$I$3+2))+(COUNTIF('Round 2 - HILLS'!J75,"="&amp;$J$3+2))+(COUNTIF('Round 2 - HILLS'!L75,"="&amp;$L$3+2))+(COUNTIF('Round 2 - HILLS'!M75,"="&amp;$M$3+2))+(COUNTIF('Round 2 - HILLS'!N75,"="&amp;$N$3+2))+(COUNTIF('Round 2 - HILLS'!O75,"="&amp;$O$3+2))+(COUNTIF('Round 2 - HILLS'!P75,"="&amp;$P$3+2))+(COUNTIF('Round 2 - HILLS'!Q75,"="&amp;$Q$3+2))+(COUNTIF('Round 2 - HILLS'!R75,"="&amp;$R$3+2))+(COUNTIF('Round 2 - HILLS'!S75,"="&amp;$S$3+2))+(COUNTIF('Round 2 - HILLS'!T75,"="&amp;$T$3+2))</f>
        <v>0</v>
      </c>
      <c r="O162" s="100">
        <f>SUM(COUNTIF('Round 2 - HILLS'!B75,"&gt;"&amp;$B$3+2.1))+(COUNTIF('Round 2 - HILLS'!C75,"&gt;"&amp;$C$3+2.1))+(COUNTIF('Round 2 - HILLS'!D75,"&gt;"&amp;$D$3+2.1))+(COUNTIF('Round 2 - HILLS'!E75,"&gt;"&amp;$E$3+2.1))+(COUNTIF('Round 2 - HILLS'!F75,"&gt;"&amp;$F$3+2.1))+(COUNTIF('Round 2 - HILLS'!G75,"&gt;"&amp;$G$3+2.1))+(COUNTIF('Round 2 - HILLS'!H75,"&gt;"&amp;$H$3+2.1))+(COUNTIF('Round 2 - HILLS'!I75,"&gt;"&amp;$I$3+2.1))+(COUNTIF('Round 2 - HILLS'!J75,"&gt;"&amp;$J$3+2.1))+(COUNTIF('Round 2 - HILLS'!L75,"&gt;"&amp;$L$3+2.1))+(COUNTIF('Round 2 - HILLS'!M75,"&gt;"&amp;$M$3+2.1))+(COUNTIF('Round 2 - HILLS'!N75,"&gt;"&amp;$N$3+2.1))+(COUNTIF('Round 2 - HILLS'!O75,"&gt;"&amp;$O$3+2.1))+(COUNTIF('Round 2 - HILLS'!P75,"&gt;"&amp;$P$3+2.1))+(COUNTIF('Round 2 - HILLS'!Q75,"&gt;"&amp;$Q$3+2.1))+(COUNTIF('Round 2 - HILLS'!R75,"&gt;"&amp;$R$3+2.1))+(COUNTIF('Round 2 - HILLS'!S75,"&gt;"&amp;$S$3+2.1))+(COUNTIF('Round 2 - HILLS'!T75,"&gt;"&amp;$T$3+2.1))</f>
        <v>0</v>
      </c>
      <c r="Q162" s="92"/>
      <c r="R162" s="93"/>
      <c r="S162" s="93"/>
      <c r="T162" s="93"/>
      <c r="U162" s="93"/>
      <c r="V162" s="93"/>
      <c r="X162" s="92">
        <f>SUM(C162,J162,Q162)</f>
        <v>0</v>
      </c>
      <c r="Y162" s="93">
        <f t="shared" ref="Y162:Y166" si="140">SUM(D162,K162,R162)</f>
        <v>0</v>
      </c>
      <c r="Z162" s="93">
        <f t="shared" ref="Z162:Z166" si="141">SUM(E162,L162,S162)</f>
        <v>0</v>
      </c>
      <c r="AA162" s="93">
        <f t="shared" ref="AA162:AA166" si="142">SUM(F162,M162,T162)</f>
        <v>0</v>
      </c>
      <c r="AB162" s="93">
        <f t="shared" ref="AB162:AB166" si="143">SUM(G162,N162,U162)</f>
        <v>0</v>
      </c>
      <c r="AC162" s="93">
        <f>SUM(H162,O162,V162)</f>
        <v>0</v>
      </c>
    </row>
    <row r="163" spans="1:29" x14ac:dyDescent="0.2">
      <c r="A163" s="35" t="str">
        <f>'Players by Team'!M43</f>
        <v>Grace Wu</v>
      </c>
      <c r="B163" s="95"/>
      <c r="C163" s="105">
        <f>SUM(COUNTIF('Round 1 - RIVER'!B76,"&lt;"&amp;$B$2-1.9))+(COUNTIF('Round 1 - RIVER'!C76,"&lt;"&amp;$C$2-1.9))+(COUNTIF('Round 1 - RIVER'!D76,"&lt;"&amp;$D$2-1.9))+(COUNTIF('Round 1 - RIVER'!E76,"&lt;"&amp;$E$2-1.9))+(COUNTIF('Round 1 - RIVER'!F76,"&lt;"&amp;$F$2-1.9))+(COUNTIF('Round 1 - RIVER'!G76,"&lt;"&amp;$G$2-1.9))+(COUNTIF('Round 1 - RIVER'!H76,"&lt;"&amp;$H$2-1.9))+(COUNTIF('Round 1 - RIVER'!I76,"&lt;"&amp;$I$2-1.9))+(COUNTIF('Round 1 - RIVER'!J76,"&lt;"&amp;$J$2-1.9))+(COUNTIF('Round 1 - RIVER'!L76,"&lt;"&amp;$L$2-1.9))+(COUNTIF('Round 1 - RIVER'!M76,"&lt;"&amp;$M$2-1.9))+(COUNTIF('Round 1 - RIVER'!N76,"&lt;"&amp;$N$2-1.9))+(COUNTIF('Round 1 - RIVER'!O76,"&lt;"&amp;$O$2-1.9))+(COUNTIF('Round 1 - RIVER'!P76,"&lt;"&amp;$P$2-1.9))+(COUNTIF('Round 1 - RIVER'!Q76,"&lt;"&amp;$Q$2-1.9))+(COUNTIF('Round 1 - RIVER'!R76,"&lt;"&amp;$R$2-1.9))+(COUNTIF('Round 1 - RIVER'!S76,"&lt;"&amp;$S$2-1.9))+(COUNTIF('Round 1 - RIVER'!T76,"&lt;"&amp;$T$2-1.9))</f>
        <v>0</v>
      </c>
      <c r="D163" s="106">
        <f>SUM(COUNTIF('Round 1 - RIVER'!B76,"="&amp;$B$2-1))+(COUNTIF('Round 1 - RIVER'!C76,"="&amp;$C$2-1))+(COUNTIF('Round 1 - RIVER'!D76,"="&amp;$D$2-1))+(COUNTIF('Round 1 - RIVER'!E76,"="&amp;$E$2-1))+(COUNTIF('Round 1 - RIVER'!F76,"="&amp;$F$2-1))+(COUNTIF('Round 1 - RIVER'!G76,"="&amp;$G$2-1))+(COUNTIF('Round 1 - RIVER'!H76,"="&amp;$H$2-1))+(COUNTIF('Round 1 - RIVER'!I76,"="&amp;$I$2-1))+(COUNTIF('Round 1 - RIVER'!J76,"="&amp;$J$2-1))+(COUNTIF('Round 1 - RIVER'!L76,"="&amp;$L$2-1))+(COUNTIF('Round 1 - RIVER'!M76,"="&amp;$M$2-1))+(COUNTIF('Round 1 - RIVER'!N76,"="&amp;$N$2-1))+(COUNTIF('Round 1 - RIVER'!O76,"="&amp;$O$2-1))+(COUNTIF('Round 1 - RIVER'!P76,"="&amp;$P$2-1))+(COUNTIF('Round 1 - RIVER'!Q76,"="&amp;$Q$2-1))+(COUNTIF('Round 1 - RIVER'!R76,"="&amp;$R$2-1))+(COUNTIF('Round 1 - RIVER'!S76,"="&amp;$S$2-1))+(COUNTIF('Round 1 - RIVER'!T76,"="&amp;$T$2-1))</f>
        <v>0</v>
      </c>
      <c r="E163" s="106">
        <f>SUM(COUNTIF('Round 1 - RIVER'!B76,"="&amp;$B$3))+(COUNTIF('Round 1 - RIVER'!C76,"="&amp;$C$3))+(COUNTIF('Round 1 - RIVER'!D76,"="&amp;$D$3))+(COUNTIF('Round 1 - RIVER'!E76,"="&amp;$E$3))+(COUNTIF('Round 1 - RIVER'!F76,"="&amp;$F$3))+(COUNTIF('Round 1 - RIVER'!G76,"="&amp;$G$3))+(COUNTIF('Round 1 - RIVER'!H76,"="&amp;$H$3))+(COUNTIF('Round 1 - RIVER'!I76,"="&amp;$I$3))+(COUNTIF('Round 1 - RIVER'!J76,"="&amp;$J$3))+(COUNTIF('Round 1 - RIVER'!L76,"="&amp;$L$3))+(COUNTIF('Round 1 - RIVER'!M76,"="&amp;$M$3))+(COUNTIF('Round 1 - RIVER'!N76,"="&amp;$N$3))+(COUNTIF('Round 1 - RIVER'!O76,"="&amp;$O$3))+(COUNTIF('Round 1 - RIVER'!P76,"="&amp;$P$3))+(COUNTIF('Round 1 - RIVER'!Q76,"="&amp;$Q$3))+(COUNTIF('Round 1 - RIVER'!R76,"="&amp;$R$3))+(COUNTIF('Round 1 - RIVER'!S76,"="&amp;$S$3))+(COUNTIF('Round 1 - RIVER'!T76,"="&amp;$T$3))</f>
        <v>0</v>
      </c>
      <c r="F163" s="106">
        <f>SUM(COUNTIF('Round 1 - RIVER'!B76,"="&amp;$B$2+1))+(COUNTIF('Round 1 - RIVER'!C76,"="&amp;$C$2+1))+(COUNTIF('Round 1 - RIVER'!D76,"="&amp;$D$2+1))+(COUNTIF('Round 1 - RIVER'!E76,"="&amp;$E$2+1))+(COUNTIF('Round 1 - RIVER'!F76,"="&amp;$F$2+1))+(COUNTIF('Round 1 - RIVER'!G76,"="&amp;$G$2+1))+(COUNTIF('Round 1 - RIVER'!H76,"="&amp;$H$2+1))+(COUNTIF('Round 1 - RIVER'!I76,"="&amp;$I$2+1))+(COUNTIF('Round 1 - RIVER'!J76,"="&amp;$J$2+1))+(COUNTIF('Round 1 - RIVER'!L76,"="&amp;$L$2+1))+(COUNTIF('Round 1 - RIVER'!M76,"="&amp;$M$2+1))+(COUNTIF('Round 1 - RIVER'!N76,"="&amp;$N$2+1))+(COUNTIF('Round 1 - RIVER'!O76,"="&amp;$O$2+1))+(COUNTIF('Round 1 - RIVER'!P76,"="&amp;$P$2+1))+(COUNTIF('Round 1 - RIVER'!Q76,"="&amp;$Q$2+1))+(COUNTIF('Round 1 - RIVER'!R76,"="&amp;$R$2+1))+(COUNTIF('Round 1 - RIVER'!S76,"="&amp;$S$2+1))+(COUNTIF('Round 1 - RIVER'!T76,"="&amp;$T$2+1))</f>
        <v>0</v>
      </c>
      <c r="G163" s="106">
        <f>SUM(COUNTIF('Round 1 - RIVER'!B76,"="&amp;$B$2+2))+(COUNTIF('Round 1 - RIVER'!C76,"="&amp;$C$2+2))+(COUNTIF('Round 1 - RIVER'!D76,"="&amp;$D$2+2))+(COUNTIF('Round 1 - RIVER'!E76,"="&amp;$E$2+2))+(COUNTIF('Round 1 - RIVER'!F76,"="&amp;$F$2+2))+(COUNTIF('Round 1 - RIVER'!G76,"="&amp;$G$2+2))+(COUNTIF('Round 1 - RIVER'!H76,"="&amp;$H$2+2))+(COUNTIF('Round 1 - RIVER'!I76,"="&amp;$I$2+2))+(COUNTIF('Round 1 - RIVER'!J76,"="&amp;$J$2+2))+(COUNTIF('Round 1 - RIVER'!L76,"="&amp;$L$2+2))+(COUNTIF('Round 1 - RIVER'!M76,"="&amp;$M$2+2))+(COUNTIF('Round 1 - RIVER'!N76,"="&amp;$N$2+2))+(COUNTIF('Round 1 - RIVER'!O76,"="&amp;$O$2+2))+(COUNTIF('Round 1 - RIVER'!P76,"="&amp;$P$2+2))+(COUNTIF('Round 1 - RIVER'!Q76,"="&amp;$Q$2+2))+(COUNTIF('Round 1 - RIVER'!R76,"="&amp;$R$2+2))+(COUNTIF('Round 1 - RIVER'!S76,"="&amp;$S$2+2))+(COUNTIF('Round 1 - RIVER'!T76,"="&amp;$T$2+2))</f>
        <v>0</v>
      </c>
      <c r="H163" s="106">
        <f>SUM(COUNTIF('Round 1 - RIVER'!B76,"&gt;"&amp;$B$2+2.1))+(COUNTIF('Round 1 - RIVER'!C76,"&gt;"&amp;$C$2+2.1))+(COUNTIF('Round 1 - RIVER'!D76,"&gt;"&amp;$D$2+2.1))+(COUNTIF('Round 1 - RIVER'!E76,"&gt;"&amp;$E$2+2.1))+(COUNTIF('Round 1 - RIVER'!F76,"&gt;"&amp;$F$2+2.1))+(COUNTIF('Round 1 - RIVER'!G76,"&gt;"&amp;$G$2+2.1))+(COUNTIF('Round 1 - RIVER'!H76,"&gt;"&amp;$H$2+2.1))+(COUNTIF('Round 1 - RIVER'!I76,"&gt;"&amp;$I$2+2.1))+(COUNTIF('Round 1 - RIVER'!J76,"&gt;"&amp;$J$2+2.1))+(COUNTIF('Round 1 - RIVER'!L76,"&gt;"&amp;$L$2+2.1))+(COUNTIF('Round 1 - RIVER'!M76,"&gt;"&amp;$M$2+2.1))+(COUNTIF('Round 1 - RIVER'!N76,"&gt;"&amp;$N$2+2.1))+(COUNTIF('Round 1 - RIVER'!O76,"&gt;"&amp;$O$2+2.1))+(COUNTIF('Round 1 - RIVER'!P76,"&gt;"&amp;$P$2+2.1))+(COUNTIF('Round 1 - RIVER'!Q76,"&gt;"&amp;$Q$2+2.1))+(COUNTIF('Round 1 - RIVER'!R76,"&gt;"&amp;$R$2+2.1))+(COUNTIF('Round 1 - RIVER'!S76,"&gt;"&amp;$S$2+2.1))+(COUNTIF('Round 1 - RIVER'!T76,"&gt;"&amp;$T$2+2.1))</f>
        <v>0</v>
      </c>
      <c r="I163" s="77"/>
      <c r="J163" s="105">
        <f>SUM(COUNTIF('Round 2 - HILLS'!B76,"&lt;"&amp;$B$3-1.9))+(COUNTIF('Round 2 - HILLS'!C76,"&lt;"&amp;$C$3-1.9))+(COUNTIF('Round 2 - HILLS'!D76,"&lt;"&amp;$D$3-1.9))+(COUNTIF('Round 2 - HILLS'!E76,"&lt;"&amp;$E$3-1.9))+(COUNTIF('Round 2 - HILLS'!F76,"&lt;"&amp;$F$3-1.9))+(COUNTIF('Round 2 - HILLS'!G76,"&lt;"&amp;$G$3-1.9))+(COUNTIF('Round 2 - HILLS'!H76,"&lt;"&amp;$H$3-1.9))+(COUNTIF('Round 2 - HILLS'!I76,"&lt;"&amp;$I$3-1.9))+(COUNTIF('Round 2 - HILLS'!J76,"&lt;"&amp;$J$3-1.9))+(COUNTIF('Round 2 - HILLS'!L76,"&lt;"&amp;$L$3-1.9))+(COUNTIF('Round 2 - HILLS'!M76,"&lt;"&amp;$M$3-1.9))+(COUNTIF('Round 2 - HILLS'!N76,"&lt;"&amp;$N$3-1.9))+(COUNTIF('Round 2 - HILLS'!O76,"&lt;"&amp;$O$3-1.9))+(COUNTIF('Round 2 - HILLS'!P76,"&lt;"&amp;$P$3-1.9))+(COUNTIF('Round 2 - HILLS'!Q76,"&lt;"&amp;$Q$3-1.9))+(COUNTIF('Round 2 - HILLS'!R76,"&lt;"&amp;$R$3-1.9))+(COUNTIF('Round 2 - HILLS'!S76,"&lt;"&amp;$S$3-1.9))+(COUNTIF('Round 2 - HILLS'!T76,"&lt;"&amp;$T$3-1.9))</f>
        <v>0</v>
      </c>
      <c r="K163" s="106">
        <f>SUM(COUNTIF('Round 2 - HILLS'!B76,"="&amp;$B$3-1))+(COUNTIF('Round 2 - HILLS'!C76,"="&amp;$C$3-1))+(COUNTIF('Round 2 - HILLS'!D76,"="&amp;$D$3-1))+(COUNTIF('Round 2 - HILLS'!E76,"="&amp;$E$3-1))+(COUNTIF('Round 2 - HILLS'!F76,"="&amp;$F$3-1))+(COUNTIF('Round 2 - HILLS'!G76,"="&amp;$G$3-1))+(COUNTIF('Round 2 - HILLS'!H76,"="&amp;$H$3-1))+(COUNTIF('Round 2 - HILLS'!I76,"="&amp;$I$3-1))+(COUNTIF('Round 2 - HILLS'!J76,"="&amp;$J$3-1))+(COUNTIF('Round 2 - HILLS'!L76,"="&amp;$L$3-1))+(COUNTIF('Round 2 - HILLS'!M76,"="&amp;$M$3-1))+(COUNTIF('Round 2 - HILLS'!N76,"="&amp;$N$3-1))+(COUNTIF('Round 2 - HILLS'!O76,"="&amp;$O$3-1))+(COUNTIF('Round 2 - HILLS'!P76,"="&amp;$P$3-1))+(COUNTIF('Round 2 - HILLS'!Q76,"="&amp;$Q$3-1))+(COUNTIF('Round 2 - HILLS'!R76,"="&amp;$R$3-1))+(COUNTIF('Round 2 - HILLS'!S76,"="&amp;$S$3-1))+(COUNTIF('Round 2 - HILLS'!T76,"="&amp;$T$3-1))</f>
        <v>0</v>
      </c>
      <c r="L163" s="106">
        <f>SUM(COUNTIF('Round 2 - HILLS'!B76,"="&amp;$B$3))+(COUNTIF('Round 2 - HILLS'!C76,"="&amp;$C$3))+(COUNTIF('Round 2 - HILLS'!D76,"="&amp;$D$3))+(COUNTIF('Round 2 - HILLS'!E76,"="&amp;$E$3))+(COUNTIF('Round 2 - HILLS'!F76,"="&amp;$F$3))+(COUNTIF('Round 2 - HILLS'!G76,"="&amp;$G$3))+(COUNTIF('Round 2 - HILLS'!H76,"="&amp;$H$3))+(COUNTIF('Round 2 - HILLS'!I76,"="&amp;$I$3))+(COUNTIF('Round 2 - HILLS'!J76,"="&amp;$J$3))+(COUNTIF('Round 2 - HILLS'!L76,"="&amp;$L$3))+(COUNTIF('Round 2 - HILLS'!M76,"="&amp;$M$3))+(COUNTIF('Round 2 - HILLS'!N76,"="&amp;$N$3))+(COUNTIF('Round 2 - HILLS'!O76,"="&amp;$O$3))+(COUNTIF('Round 2 - HILLS'!P76,"="&amp;$P$3))+(COUNTIF('Round 2 - HILLS'!Q76,"="&amp;$Q$3))+(COUNTIF('Round 2 - HILLS'!R76,"="&amp;$R$3))+(COUNTIF('Round 2 - HILLS'!S76,"="&amp;$S$3))+(COUNTIF('Round 2 - HILLS'!T76,"="&amp;$T$3))</f>
        <v>0</v>
      </c>
      <c r="M163" s="106">
        <f>SUM(COUNTIF('Round 2 - HILLS'!B76,"="&amp;$B$3+1))+(COUNTIF('Round 2 - HILLS'!C76,"="&amp;$C$3+1))+(COUNTIF('Round 2 - HILLS'!D76,"="&amp;$D$3+1))+(COUNTIF('Round 2 - HILLS'!E76,"="&amp;$E$3+1))+(COUNTIF('Round 2 - HILLS'!F76,"="&amp;$F$3+1))+(COUNTIF('Round 2 - HILLS'!G76,"="&amp;$G$3+1))+(COUNTIF('Round 2 - HILLS'!H76,"="&amp;$H$3+1))+(COUNTIF('Round 2 - HILLS'!I76,"="&amp;$I$3+1))+(COUNTIF('Round 2 - HILLS'!J76,"="&amp;$J$3+1))+(COUNTIF('Round 2 - HILLS'!L76,"="&amp;$L$3+1))+(COUNTIF('Round 2 - HILLS'!M76,"="&amp;$M$3+1))+(COUNTIF('Round 2 - HILLS'!N76,"="&amp;$N$3+1))+(COUNTIF('Round 2 - HILLS'!O76,"="&amp;$O$3+1))+(COUNTIF('Round 2 - HILLS'!P76,"="&amp;$P$3+1))+(COUNTIF('Round 2 - HILLS'!Q76,"="&amp;$Q$3+1))+(COUNTIF('Round 2 - HILLS'!R76,"="&amp;$R$3+1))+(COUNTIF('Round 2 - HILLS'!S76,"="&amp;$S$3+1))+(COUNTIF('Round 2 - HILLS'!T76,"="&amp;$T$3+1))</f>
        <v>0</v>
      </c>
      <c r="N163" s="106">
        <f>SUM(COUNTIF('Round 2 - HILLS'!B76,"="&amp;$B$3+2))+(COUNTIF('Round 2 - HILLS'!C76,"="&amp;$C$3+2))+(COUNTIF('Round 2 - HILLS'!D76,"="&amp;$D$3+2))+(COUNTIF('Round 2 - HILLS'!E76,"="&amp;$E$3+2))+(COUNTIF('Round 2 - HILLS'!F76,"="&amp;$F$3+2))+(COUNTIF('Round 2 - HILLS'!G76,"="&amp;$G$3+2))+(COUNTIF('Round 2 - HILLS'!H76,"="&amp;$H$3+2))+(COUNTIF('Round 2 - HILLS'!I76,"="&amp;$I$3+2))+(COUNTIF('Round 2 - HILLS'!J76,"="&amp;$J$3+2))+(COUNTIF('Round 2 - HILLS'!L76,"="&amp;$L$3+2))+(COUNTIF('Round 2 - HILLS'!M76,"="&amp;$M$3+2))+(COUNTIF('Round 2 - HILLS'!N76,"="&amp;$N$3+2))+(COUNTIF('Round 2 - HILLS'!O76,"="&amp;$O$3+2))+(COUNTIF('Round 2 - HILLS'!P76,"="&amp;$P$3+2))+(COUNTIF('Round 2 - HILLS'!Q76,"="&amp;$Q$3+2))+(COUNTIF('Round 2 - HILLS'!R76,"="&amp;$R$3+2))+(COUNTIF('Round 2 - HILLS'!S76,"="&amp;$S$3+2))+(COUNTIF('Round 2 - HILLS'!T76,"="&amp;$T$3+2))</f>
        <v>0</v>
      </c>
      <c r="O163" s="106">
        <f>SUM(COUNTIF('Round 2 - HILLS'!B76,"&gt;"&amp;$B$3+2.1))+(COUNTIF('Round 2 - HILLS'!C76,"&gt;"&amp;$C$3+2.1))+(COUNTIF('Round 2 - HILLS'!D76,"&gt;"&amp;$D$3+2.1))+(COUNTIF('Round 2 - HILLS'!E76,"&gt;"&amp;$E$3+2.1))+(COUNTIF('Round 2 - HILLS'!F76,"&gt;"&amp;$F$3+2.1))+(COUNTIF('Round 2 - HILLS'!G76,"&gt;"&amp;$G$3+2.1))+(COUNTIF('Round 2 - HILLS'!H76,"&gt;"&amp;$H$3+2.1))+(COUNTIF('Round 2 - HILLS'!I76,"&gt;"&amp;$I$3+2.1))+(COUNTIF('Round 2 - HILLS'!J76,"&gt;"&amp;$J$3+2.1))+(COUNTIF('Round 2 - HILLS'!L76,"&gt;"&amp;$L$3+2.1))+(COUNTIF('Round 2 - HILLS'!M76,"&gt;"&amp;$M$3+2.1))+(COUNTIF('Round 2 - HILLS'!N76,"&gt;"&amp;$N$3+2.1))+(COUNTIF('Round 2 - HILLS'!O76,"&gt;"&amp;$O$3+2.1))+(COUNTIF('Round 2 - HILLS'!P76,"&gt;"&amp;$P$3+2.1))+(COUNTIF('Round 2 - HILLS'!Q76,"&gt;"&amp;$Q$3+2.1))+(COUNTIF('Round 2 - HILLS'!R76,"&gt;"&amp;$R$3+2.1))+(COUNTIF('Round 2 - HILLS'!S76,"&gt;"&amp;$S$3+2.1))+(COUNTIF('Round 2 - HILLS'!T76,"&gt;"&amp;$T$3+2.1))</f>
        <v>0</v>
      </c>
      <c r="Q163" s="94"/>
      <c r="R163" s="94"/>
      <c r="S163" s="94"/>
      <c r="T163" s="94"/>
      <c r="U163" s="94"/>
      <c r="V163" s="94"/>
      <c r="X163" s="99">
        <f t="shared" ref="X163:X166" si="144">SUM(C163,J163,Q163)</f>
        <v>0</v>
      </c>
      <c r="Y163" s="100">
        <f t="shared" si="140"/>
        <v>0</v>
      </c>
      <c r="Z163" s="100">
        <f t="shared" si="141"/>
        <v>0</v>
      </c>
      <c r="AA163" s="100">
        <f t="shared" si="142"/>
        <v>0</v>
      </c>
      <c r="AB163" s="100">
        <f t="shared" si="143"/>
        <v>0</v>
      </c>
      <c r="AC163" s="100">
        <f t="shared" ref="AC163:AC166" si="145">SUM(H163,O163,V163)</f>
        <v>0</v>
      </c>
    </row>
    <row r="164" spans="1:29" x14ac:dyDescent="0.2">
      <c r="A164" s="35" t="str">
        <f>'Players by Team'!M44</f>
        <v>Claire Cagle</v>
      </c>
      <c r="B164" s="95"/>
      <c r="C164" s="99">
        <f>SUM(COUNTIF('Round 1 - RIVER'!B77,"&lt;"&amp;$B$2-1.9))+(COUNTIF('Round 1 - RIVER'!C77,"&lt;"&amp;$C$2-1.9))+(COUNTIF('Round 1 - RIVER'!D77,"&lt;"&amp;$D$2-1.9))+(COUNTIF('Round 1 - RIVER'!E77,"&lt;"&amp;$E$2-1.9))+(COUNTIF('Round 1 - RIVER'!F77,"&lt;"&amp;$F$2-1.9))+(COUNTIF('Round 1 - RIVER'!G77,"&lt;"&amp;$G$2-1.9))+(COUNTIF('Round 1 - RIVER'!H77,"&lt;"&amp;$H$2-1.9))+(COUNTIF('Round 1 - RIVER'!I77,"&lt;"&amp;$I$2-1.9))+(COUNTIF('Round 1 - RIVER'!J77,"&lt;"&amp;$J$2-1.9))+(COUNTIF('Round 1 - RIVER'!L77,"&lt;"&amp;$L$2-1.9))+(COUNTIF('Round 1 - RIVER'!M77,"&lt;"&amp;$M$2-1.9))+(COUNTIF('Round 1 - RIVER'!N77,"&lt;"&amp;$N$2-1.9))+(COUNTIF('Round 1 - RIVER'!O77,"&lt;"&amp;$O$2-1.9))+(COUNTIF('Round 1 - RIVER'!P77,"&lt;"&amp;$P$2-1.9))+(COUNTIF('Round 1 - RIVER'!Q77,"&lt;"&amp;$Q$2-1.9))+(COUNTIF('Round 1 - RIVER'!R77,"&lt;"&amp;$R$2-1.9))+(COUNTIF('Round 1 - RIVER'!S77,"&lt;"&amp;$S$2-1.9))+(COUNTIF('Round 1 - RIVER'!T77,"&lt;"&amp;$T$2-1.9))</f>
        <v>0</v>
      </c>
      <c r="D164" s="100">
        <f>SUM(COUNTIF('Round 1 - RIVER'!B77,"="&amp;$B$2-1))+(COUNTIF('Round 1 - RIVER'!C77,"="&amp;$C$2-1))+(COUNTIF('Round 1 - RIVER'!D77,"="&amp;$D$2-1))+(COUNTIF('Round 1 - RIVER'!E77,"="&amp;$E$2-1))+(COUNTIF('Round 1 - RIVER'!F77,"="&amp;$F$2-1))+(COUNTIF('Round 1 - RIVER'!G77,"="&amp;$G$2-1))+(COUNTIF('Round 1 - RIVER'!H77,"="&amp;$H$2-1))+(COUNTIF('Round 1 - RIVER'!I77,"="&amp;$I$2-1))+(COUNTIF('Round 1 - RIVER'!J77,"="&amp;$J$2-1))+(COUNTIF('Round 1 - RIVER'!L77,"="&amp;$L$2-1))+(COUNTIF('Round 1 - RIVER'!M77,"="&amp;$M$2-1))+(COUNTIF('Round 1 - RIVER'!N77,"="&amp;$N$2-1))+(COUNTIF('Round 1 - RIVER'!O77,"="&amp;$O$2-1))+(COUNTIF('Round 1 - RIVER'!P77,"="&amp;$P$2-1))+(COUNTIF('Round 1 - RIVER'!Q77,"="&amp;$Q$2-1))+(COUNTIF('Round 1 - RIVER'!R77,"="&amp;$R$2-1))+(COUNTIF('Round 1 - RIVER'!S77,"="&amp;$S$2-1))+(COUNTIF('Round 1 - RIVER'!T77,"="&amp;$T$2-1))</f>
        <v>0</v>
      </c>
      <c r="E164" s="100">
        <f>SUM(COUNTIF('Round 1 - RIVER'!B77,"="&amp;$B$3))+(COUNTIF('Round 1 - RIVER'!C77,"="&amp;$C$3))+(COUNTIF('Round 1 - RIVER'!D77,"="&amp;$D$3))+(COUNTIF('Round 1 - RIVER'!E77,"="&amp;$E$3))+(COUNTIF('Round 1 - RIVER'!F77,"="&amp;$F$3))+(COUNTIF('Round 1 - RIVER'!G77,"="&amp;$G$3))+(COUNTIF('Round 1 - RIVER'!H77,"="&amp;$H$3))+(COUNTIF('Round 1 - RIVER'!I77,"="&amp;$I$3))+(COUNTIF('Round 1 - RIVER'!J77,"="&amp;$J$3))+(COUNTIF('Round 1 - RIVER'!L77,"="&amp;$L$3))+(COUNTIF('Round 1 - RIVER'!M77,"="&amp;$M$3))+(COUNTIF('Round 1 - RIVER'!N77,"="&amp;$N$3))+(COUNTIF('Round 1 - RIVER'!O77,"="&amp;$O$3))+(COUNTIF('Round 1 - RIVER'!P77,"="&amp;$P$3))+(COUNTIF('Round 1 - RIVER'!Q77,"="&amp;$Q$3))+(COUNTIF('Round 1 - RIVER'!R77,"="&amp;$R$3))+(COUNTIF('Round 1 - RIVER'!S77,"="&amp;$S$3))+(COUNTIF('Round 1 - RIVER'!T77,"="&amp;$T$3))</f>
        <v>0</v>
      </c>
      <c r="F164" s="100">
        <f>SUM(COUNTIF('Round 1 - RIVER'!B77,"="&amp;$B$2+1))+(COUNTIF('Round 1 - RIVER'!C77,"="&amp;$C$2+1))+(COUNTIF('Round 1 - RIVER'!D77,"="&amp;$D$2+1))+(COUNTIF('Round 1 - RIVER'!E77,"="&amp;$E$2+1))+(COUNTIF('Round 1 - RIVER'!F77,"="&amp;$F$2+1))+(COUNTIF('Round 1 - RIVER'!G77,"="&amp;$G$2+1))+(COUNTIF('Round 1 - RIVER'!H77,"="&amp;$H$2+1))+(COUNTIF('Round 1 - RIVER'!I77,"="&amp;$I$2+1))+(COUNTIF('Round 1 - RIVER'!J77,"="&amp;$J$2+1))+(COUNTIF('Round 1 - RIVER'!L77,"="&amp;$L$2+1))+(COUNTIF('Round 1 - RIVER'!M77,"="&amp;$M$2+1))+(COUNTIF('Round 1 - RIVER'!N77,"="&amp;$N$2+1))+(COUNTIF('Round 1 - RIVER'!O77,"="&amp;$O$2+1))+(COUNTIF('Round 1 - RIVER'!P77,"="&amp;$P$2+1))+(COUNTIF('Round 1 - RIVER'!Q77,"="&amp;$Q$2+1))+(COUNTIF('Round 1 - RIVER'!R77,"="&amp;$R$2+1))+(COUNTIF('Round 1 - RIVER'!S77,"="&amp;$S$2+1))+(COUNTIF('Round 1 - RIVER'!T77,"="&amp;$T$2+1))</f>
        <v>0</v>
      </c>
      <c r="G164" s="100">
        <f>SUM(COUNTIF('Round 1 - RIVER'!B77,"="&amp;$B$2+2))+(COUNTIF('Round 1 - RIVER'!C77,"="&amp;$C$2+2))+(COUNTIF('Round 1 - RIVER'!D77,"="&amp;$D$2+2))+(COUNTIF('Round 1 - RIVER'!E77,"="&amp;$E$2+2))+(COUNTIF('Round 1 - RIVER'!F77,"="&amp;$F$2+2))+(COUNTIF('Round 1 - RIVER'!G77,"="&amp;$G$2+2))+(COUNTIF('Round 1 - RIVER'!H77,"="&amp;$H$2+2))+(COUNTIF('Round 1 - RIVER'!I77,"="&amp;$I$2+2))+(COUNTIF('Round 1 - RIVER'!J77,"="&amp;$J$2+2))+(COUNTIF('Round 1 - RIVER'!L77,"="&amp;$L$2+2))+(COUNTIF('Round 1 - RIVER'!M77,"="&amp;$M$2+2))+(COUNTIF('Round 1 - RIVER'!N77,"="&amp;$N$2+2))+(COUNTIF('Round 1 - RIVER'!O77,"="&amp;$O$2+2))+(COUNTIF('Round 1 - RIVER'!P77,"="&amp;$P$2+2))+(COUNTIF('Round 1 - RIVER'!Q77,"="&amp;$Q$2+2))+(COUNTIF('Round 1 - RIVER'!R77,"="&amp;$R$2+2))+(COUNTIF('Round 1 - RIVER'!S77,"="&amp;$S$2+2))+(COUNTIF('Round 1 - RIVER'!T77,"="&amp;$T$2+2))</f>
        <v>0</v>
      </c>
      <c r="H164" s="100">
        <f>SUM(COUNTIF('Round 1 - RIVER'!B77,"&gt;"&amp;$B$2+2.1))+(COUNTIF('Round 1 - RIVER'!C77,"&gt;"&amp;$C$2+2.1))+(COUNTIF('Round 1 - RIVER'!D77,"&gt;"&amp;$D$2+2.1))+(COUNTIF('Round 1 - RIVER'!E77,"&gt;"&amp;$E$2+2.1))+(COUNTIF('Round 1 - RIVER'!F77,"&gt;"&amp;$F$2+2.1))+(COUNTIF('Round 1 - RIVER'!G77,"&gt;"&amp;$G$2+2.1))+(COUNTIF('Round 1 - RIVER'!H77,"&gt;"&amp;$H$2+2.1))+(COUNTIF('Round 1 - RIVER'!I77,"&gt;"&amp;$I$2+2.1))+(COUNTIF('Round 1 - RIVER'!J77,"&gt;"&amp;$J$2+2.1))+(COUNTIF('Round 1 - RIVER'!L77,"&gt;"&amp;$L$2+2.1))+(COUNTIF('Round 1 - RIVER'!M77,"&gt;"&amp;$M$2+2.1))+(COUNTIF('Round 1 - RIVER'!N77,"&gt;"&amp;$N$2+2.1))+(COUNTIF('Round 1 - RIVER'!O77,"&gt;"&amp;$O$2+2.1))+(COUNTIF('Round 1 - RIVER'!P77,"&gt;"&amp;$P$2+2.1))+(COUNTIF('Round 1 - RIVER'!Q77,"&gt;"&amp;$Q$2+2.1))+(COUNTIF('Round 1 - RIVER'!R77,"&gt;"&amp;$R$2+2.1))+(COUNTIF('Round 1 - RIVER'!S77,"&gt;"&amp;$S$2+2.1))+(COUNTIF('Round 1 - RIVER'!T77,"&gt;"&amp;$T$2+2.1))</f>
        <v>0</v>
      </c>
      <c r="I164" s="77"/>
      <c r="J164" s="99">
        <f>SUM(COUNTIF('Round 2 - HILLS'!B77,"&lt;"&amp;$B$3-1.9))+(COUNTIF('Round 2 - HILLS'!C77,"&lt;"&amp;$C$3-1.9))+(COUNTIF('Round 2 - HILLS'!D77,"&lt;"&amp;$D$3-1.9))+(COUNTIF('Round 2 - HILLS'!E77,"&lt;"&amp;$E$3-1.9))+(COUNTIF('Round 2 - HILLS'!F77,"&lt;"&amp;$F$3-1.9))+(COUNTIF('Round 2 - HILLS'!G77,"&lt;"&amp;$G$3-1.9))+(COUNTIF('Round 2 - HILLS'!H77,"&lt;"&amp;$H$3-1.9))+(COUNTIF('Round 2 - HILLS'!I77,"&lt;"&amp;$I$3-1.9))+(COUNTIF('Round 2 - HILLS'!J77,"&lt;"&amp;$J$3-1.9))+(COUNTIF('Round 2 - HILLS'!L77,"&lt;"&amp;$L$3-1.9))+(COUNTIF('Round 2 - HILLS'!M77,"&lt;"&amp;$M$3-1.9))+(COUNTIF('Round 2 - HILLS'!N77,"&lt;"&amp;$N$3-1.9))+(COUNTIF('Round 2 - HILLS'!O77,"&lt;"&amp;$O$3-1.9))+(COUNTIF('Round 2 - HILLS'!P77,"&lt;"&amp;$P$3-1.9))+(COUNTIF('Round 2 - HILLS'!Q77,"&lt;"&amp;$Q$3-1.9))+(COUNTIF('Round 2 - HILLS'!R77,"&lt;"&amp;$R$3-1.9))+(COUNTIF('Round 2 - HILLS'!S77,"&lt;"&amp;$S$3-1.9))+(COUNTIF('Round 2 - HILLS'!T77,"&lt;"&amp;$T$3-1.9))</f>
        <v>0</v>
      </c>
      <c r="K164" s="100">
        <f>SUM(COUNTIF('Round 2 - HILLS'!B77,"="&amp;$B$3-1))+(COUNTIF('Round 2 - HILLS'!C77,"="&amp;$C$3-1))+(COUNTIF('Round 2 - HILLS'!D77,"="&amp;$D$3-1))+(COUNTIF('Round 2 - HILLS'!E77,"="&amp;$E$3-1))+(COUNTIF('Round 2 - HILLS'!F77,"="&amp;$F$3-1))+(COUNTIF('Round 2 - HILLS'!G77,"="&amp;$G$3-1))+(COUNTIF('Round 2 - HILLS'!H77,"="&amp;$H$3-1))+(COUNTIF('Round 2 - HILLS'!I77,"="&amp;$I$3-1))+(COUNTIF('Round 2 - HILLS'!J77,"="&amp;$J$3-1))+(COUNTIF('Round 2 - HILLS'!L77,"="&amp;$L$3-1))+(COUNTIF('Round 2 - HILLS'!M77,"="&amp;$M$3-1))+(COUNTIF('Round 2 - HILLS'!N77,"="&amp;$N$3-1))+(COUNTIF('Round 2 - HILLS'!O77,"="&amp;$O$3-1))+(COUNTIF('Round 2 - HILLS'!P77,"="&amp;$P$3-1))+(COUNTIF('Round 2 - HILLS'!Q77,"="&amp;$Q$3-1))+(COUNTIF('Round 2 - HILLS'!R77,"="&amp;$R$3-1))+(COUNTIF('Round 2 - HILLS'!S77,"="&amp;$S$3-1))+(COUNTIF('Round 2 - HILLS'!T77,"="&amp;$T$3-1))</f>
        <v>0</v>
      </c>
      <c r="L164" s="100">
        <f>SUM(COUNTIF('Round 2 - HILLS'!B77,"="&amp;$B$3))+(COUNTIF('Round 2 - HILLS'!C77,"="&amp;$C$3))+(COUNTIF('Round 2 - HILLS'!D77,"="&amp;$D$3))+(COUNTIF('Round 2 - HILLS'!E77,"="&amp;$E$3))+(COUNTIF('Round 2 - HILLS'!F77,"="&amp;$F$3))+(COUNTIF('Round 2 - HILLS'!G77,"="&amp;$G$3))+(COUNTIF('Round 2 - HILLS'!H77,"="&amp;$H$3))+(COUNTIF('Round 2 - HILLS'!I77,"="&amp;$I$3))+(COUNTIF('Round 2 - HILLS'!J77,"="&amp;$J$3))+(COUNTIF('Round 2 - HILLS'!L77,"="&amp;$L$3))+(COUNTIF('Round 2 - HILLS'!M77,"="&amp;$M$3))+(COUNTIF('Round 2 - HILLS'!N77,"="&amp;$N$3))+(COUNTIF('Round 2 - HILLS'!O77,"="&amp;$O$3))+(COUNTIF('Round 2 - HILLS'!P77,"="&amp;$P$3))+(COUNTIF('Round 2 - HILLS'!Q77,"="&amp;$Q$3))+(COUNTIF('Round 2 - HILLS'!R77,"="&amp;$R$3))+(COUNTIF('Round 2 - HILLS'!S77,"="&amp;$S$3))+(COUNTIF('Round 2 - HILLS'!T77,"="&amp;$T$3))</f>
        <v>0</v>
      </c>
      <c r="M164" s="100">
        <f>SUM(COUNTIF('Round 2 - HILLS'!B77,"="&amp;$B$3+1))+(COUNTIF('Round 2 - HILLS'!C77,"="&amp;$C$3+1))+(COUNTIF('Round 2 - HILLS'!D77,"="&amp;$D$3+1))+(COUNTIF('Round 2 - HILLS'!E77,"="&amp;$E$3+1))+(COUNTIF('Round 2 - HILLS'!F77,"="&amp;$F$3+1))+(COUNTIF('Round 2 - HILLS'!G77,"="&amp;$G$3+1))+(COUNTIF('Round 2 - HILLS'!H77,"="&amp;$H$3+1))+(COUNTIF('Round 2 - HILLS'!I77,"="&amp;$I$3+1))+(COUNTIF('Round 2 - HILLS'!J77,"="&amp;$J$3+1))+(COUNTIF('Round 2 - HILLS'!L77,"="&amp;$L$3+1))+(COUNTIF('Round 2 - HILLS'!M77,"="&amp;$M$3+1))+(COUNTIF('Round 2 - HILLS'!N77,"="&amp;$N$3+1))+(COUNTIF('Round 2 - HILLS'!O77,"="&amp;$O$3+1))+(COUNTIF('Round 2 - HILLS'!P77,"="&amp;$P$3+1))+(COUNTIF('Round 2 - HILLS'!Q77,"="&amp;$Q$3+1))+(COUNTIF('Round 2 - HILLS'!R77,"="&amp;$R$3+1))+(COUNTIF('Round 2 - HILLS'!S77,"="&amp;$S$3+1))+(COUNTIF('Round 2 - HILLS'!T77,"="&amp;$T$3+1))</f>
        <v>0</v>
      </c>
      <c r="N164" s="100">
        <f>SUM(COUNTIF('Round 2 - HILLS'!B77,"="&amp;$B$3+2))+(COUNTIF('Round 2 - HILLS'!C77,"="&amp;$C$3+2))+(COUNTIF('Round 2 - HILLS'!D77,"="&amp;$D$3+2))+(COUNTIF('Round 2 - HILLS'!E77,"="&amp;$E$3+2))+(COUNTIF('Round 2 - HILLS'!F77,"="&amp;$F$3+2))+(COUNTIF('Round 2 - HILLS'!G77,"="&amp;$G$3+2))+(COUNTIF('Round 2 - HILLS'!H77,"="&amp;$H$3+2))+(COUNTIF('Round 2 - HILLS'!I77,"="&amp;$I$3+2))+(COUNTIF('Round 2 - HILLS'!J77,"="&amp;$J$3+2))+(COUNTIF('Round 2 - HILLS'!L77,"="&amp;$L$3+2))+(COUNTIF('Round 2 - HILLS'!M77,"="&amp;$M$3+2))+(COUNTIF('Round 2 - HILLS'!N77,"="&amp;$N$3+2))+(COUNTIF('Round 2 - HILLS'!O77,"="&amp;$O$3+2))+(COUNTIF('Round 2 - HILLS'!P77,"="&amp;$P$3+2))+(COUNTIF('Round 2 - HILLS'!Q77,"="&amp;$Q$3+2))+(COUNTIF('Round 2 - HILLS'!R77,"="&amp;$R$3+2))+(COUNTIF('Round 2 - HILLS'!S77,"="&amp;$S$3+2))+(COUNTIF('Round 2 - HILLS'!T77,"="&amp;$T$3+2))</f>
        <v>0</v>
      </c>
      <c r="O164" s="100">
        <f>SUM(COUNTIF('Round 2 - HILLS'!B77,"&gt;"&amp;$B$3+2.1))+(COUNTIF('Round 2 - HILLS'!C77,"&gt;"&amp;$C$3+2.1))+(COUNTIF('Round 2 - HILLS'!D77,"&gt;"&amp;$D$3+2.1))+(COUNTIF('Round 2 - HILLS'!E77,"&gt;"&amp;$E$3+2.1))+(COUNTIF('Round 2 - HILLS'!F77,"&gt;"&amp;$F$3+2.1))+(COUNTIF('Round 2 - HILLS'!G77,"&gt;"&amp;$G$3+2.1))+(COUNTIF('Round 2 - HILLS'!H77,"&gt;"&amp;$H$3+2.1))+(COUNTIF('Round 2 - HILLS'!I77,"&gt;"&amp;$I$3+2.1))+(COUNTIF('Round 2 - HILLS'!J77,"&gt;"&amp;$J$3+2.1))+(COUNTIF('Round 2 - HILLS'!L77,"&gt;"&amp;$L$3+2.1))+(COUNTIF('Round 2 - HILLS'!M77,"&gt;"&amp;$M$3+2.1))+(COUNTIF('Round 2 - HILLS'!N77,"&gt;"&amp;$N$3+2.1))+(COUNTIF('Round 2 - HILLS'!O77,"&gt;"&amp;$O$3+2.1))+(COUNTIF('Round 2 - HILLS'!P77,"&gt;"&amp;$P$3+2.1))+(COUNTIF('Round 2 - HILLS'!Q77,"&gt;"&amp;$Q$3+2.1))+(COUNTIF('Round 2 - HILLS'!R77,"&gt;"&amp;$R$3+2.1))+(COUNTIF('Round 2 - HILLS'!S77,"&gt;"&amp;$S$3+2.1))+(COUNTIF('Round 2 - HILLS'!T77,"&gt;"&amp;$T$3+2.1))</f>
        <v>0</v>
      </c>
      <c r="Q164" s="92"/>
      <c r="R164" s="93"/>
      <c r="S164" s="93"/>
      <c r="T164" s="93"/>
      <c r="U164" s="93"/>
      <c r="V164" s="93"/>
      <c r="X164" s="92">
        <f t="shared" si="144"/>
        <v>0</v>
      </c>
      <c r="Y164" s="93">
        <f t="shared" si="140"/>
        <v>0</v>
      </c>
      <c r="Z164" s="93">
        <f t="shared" si="141"/>
        <v>0</v>
      </c>
      <c r="AA164" s="93">
        <f t="shared" si="142"/>
        <v>0</v>
      </c>
      <c r="AB164" s="93">
        <f t="shared" si="143"/>
        <v>0</v>
      </c>
      <c r="AC164" s="93">
        <f t="shared" si="145"/>
        <v>0</v>
      </c>
    </row>
    <row r="165" spans="1:29" x14ac:dyDescent="0.2">
      <c r="A165" s="35" t="str">
        <f>'Players by Team'!M45</f>
        <v>Arwen Settipalli</v>
      </c>
      <c r="B165" s="95"/>
      <c r="C165" s="105">
        <f>SUM(COUNTIF('Round 1 - RIVER'!B78,"&lt;"&amp;$B$2-1.9))+(COUNTIF('Round 1 - RIVER'!C78,"&lt;"&amp;$C$2-1.9))+(COUNTIF('Round 1 - RIVER'!D78,"&lt;"&amp;$D$2-1.9))+(COUNTIF('Round 1 - RIVER'!E78,"&lt;"&amp;$E$2-1.9))+(COUNTIF('Round 1 - RIVER'!F78,"&lt;"&amp;$F$2-1.9))+(COUNTIF('Round 1 - RIVER'!G78,"&lt;"&amp;$G$2-1.9))+(COUNTIF('Round 1 - RIVER'!H78,"&lt;"&amp;$H$2-1.9))+(COUNTIF('Round 1 - RIVER'!I78,"&lt;"&amp;$I$2-1.9))+(COUNTIF('Round 1 - RIVER'!J78,"&lt;"&amp;$J$2-1.9))+(COUNTIF('Round 1 - RIVER'!L78,"&lt;"&amp;$L$2-1.9))+(COUNTIF('Round 1 - RIVER'!M78,"&lt;"&amp;$M$2-1.9))+(COUNTIF('Round 1 - RIVER'!N78,"&lt;"&amp;$N$2-1.9))+(COUNTIF('Round 1 - RIVER'!O78,"&lt;"&amp;$O$2-1.9))+(COUNTIF('Round 1 - RIVER'!P78,"&lt;"&amp;$P$2-1.9))+(COUNTIF('Round 1 - RIVER'!Q78,"&lt;"&amp;$Q$2-1.9))+(COUNTIF('Round 1 - RIVER'!R78,"&lt;"&amp;$R$2-1.9))+(COUNTIF('Round 1 - RIVER'!S78,"&lt;"&amp;$S$2-1.9))+(COUNTIF('Round 1 - RIVER'!T78,"&lt;"&amp;$T$2-1.9))</f>
        <v>0</v>
      </c>
      <c r="D165" s="106">
        <f>SUM(COUNTIF('Round 1 - RIVER'!B78,"="&amp;$B$2-1))+(COUNTIF('Round 1 - RIVER'!C78,"="&amp;$C$2-1))+(COUNTIF('Round 1 - RIVER'!D78,"="&amp;$D$2-1))+(COUNTIF('Round 1 - RIVER'!E78,"="&amp;$E$2-1))+(COUNTIF('Round 1 - RIVER'!F78,"="&amp;$F$2-1))+(COUNTIF('Round 1 - RIVER'!G78,"="&amp;$G$2-1))+(COUNTIF('Round 1 - RIVER'!H78,"="&amp;$H$2-1))+(COUNTIF('Round 1 - RIVER'!I78,"="&amp;$I$2-1))+(COUNTIF('Round 1 - RIVER'!J78,"="&amp;$J$2-1))+(COUNTIF('Round 1 - RIVER'!L78,"="&amp;$L$2-1))+(COUNTIF('Round 1 - RIVER'!M78,"="&amp;$M$2-1))+(COUNTIF('Round 1 - RIVER'!N78,"="&amp;$N$2-1))+(COUNTIF('Round 1 - RIVER'!O78,"="&amp;$O$2-1))+(COUNTIF('Round 1 - RIVER'!P78,"="&amp;$P$2-1))+(COUNTIF('Round 1 - RIVER'!Q78,"="&amp;$Q$2-1))+(COUNTIF('Round 1 - RIVER'!R78,"="&amp;$R$2-1))+(COUNTIF('Round 1 - RIVER'!S78,"="&amp;$S$2-1))+(COUNTIF('Round 1 - RIVER'!T78,"="&amp;$T$2-1))</f>
        <v>0</v>
      </c>
      <c r="E165" s="106">
        <f>SUM(COUNTIF('Round 1 - RIVER'!B78,"="&amp;$B$3))+(COUNTIF('Round 1 - RIVER'!C78,"="&amp;$C$3))+(COUNTIF('Round 1 - RIVER'!D78,"="&amp;$D$3))+(COUNTIF('Round 1 - RIVER'!E78,"="&amp;$E$3))+(COUNTIF('Round 1 - RIVER'!F78,"="&amp;$F$3))+(COUNTIF('Round 1 - RIVER'!G78,"="&amp;$G$3))+(COUNTIF('Round 1 - RIVER'!H78,"="&amp;$H$3))+(COUNTIF('Round 1 - RIVER'!I78,"="&amp;$I$3))+(COUNTIF('Round 1 - RIVER'!J78,"="&amp;$J$3))+(COUNTIF('Round 1 - RIVER'!L78,"="&amp;$L$3))+(COUNTIF('Round 1 - RIVER'!M78,"="&amp;$M$3))+(COUNTIF('Round 1 - RIVER'!N78,"="&amp;$N$3))+(COUNTIF('Round 1 - RIVER'!O78,"="&amp;$O$3))+(COUNTIF('Round 1 - RIVER'!P78,"="&amp;$P$3))+(COUNTIF('Round 1 - RIVER'!Q78,"="&amp;$Q$3))+(COUNTIF('Round 1 - RIVER'!R78,"="&amp;$R$3))+(COUNTIF('Round 1 - RIVER'!S78,"="&amp;$S$3))+(COUNTIF('Round 1 - RIVER'!T78,"="&amp;$T$3))</f>
        <v>0</v>
      </c>
      <c r="F165" s="106">
        <f>SUM(COUNTIF('Round 1 - RIVER'!B78,"="&amp;$B$2+1))+(COUNTIF('Round 1 - RIVER'!C78,"="&amp;$C$2+1))+(COUNTIF('Round 1 - RIVER'!D78,"="&amp;$D$2+1))+(COUNTIF('Round 1 - RIVER'!E78,"="&amp;$E$2+1))+(COUNTIF('Round 1 - RIVER'!F78,"="&amp;$F$2+1))+(COUNTIF('Round 1 - RIVER'!G78,"="&amp;$G$2+1))+(COUNTIF('Round 1 - RIVER'!H78,"="&amp;$H$2+1))+(COUNTIF('Round 1 - RIVER'!I78,"="&amp;$I$2+1))+(COUNTIF('Round 1 - RIVER'!J78,"="&amp;$J$2+1))+(COUNTIF('Round 1 - RIVER'!L78,"="&amp;$L$2+1))+(COUNTIF('Round 1 - RIVER'!M78,"="&amp;$M$2+1))+(COUNTIF('Round 1 - RIVER'!N78,"="&amp;$N$2+1))+(COUNTIF('Round 1 - RIVER'!O78,"="&amp;$O$2+1))+(COUNTIF('Round 1 - RIVER'!P78,"="&amp;$P$2+1))+(COUNTIF('Round 1 - RIVER'!Q78,"="&amp;$Q$2+1))+(COUNTIF('Round 1 - RIVER'!R78,"="&amp;$R$2+1))+(COUNTIF('Round 1 - RIVER'!S78,"="&amp;$S$2+1))+(COUNTIF('Round 1 - RIVER'!T78,"="&amp;$T$2+1))</f>
        <v>0</v>
      </c>
      <c r="G165" s="106">
        <f>SUM(COUNTIF('Round 1 - RIVER'!B78,"="&amp;$B$2+2))+(COUNTIF('Round 1 - RIVER'!C78,"="&amp;$C$2+2))+(COUNTIF('Round 1 - RIVER'!D78,"="&amp;$D$2+2))+(COUNTIF('Round 1 - RIVER'!E78,"="&amp;$E$2+2))+(COUNTIF('Round 1 - RIVER'!F78,"="&amp;$F$2+2))+(COUNTIF('Round 1 - RIVER'!G78,"="&amp;$G$2+2))+(COUNTIF('Round 1 - RIVER'!H78,"="&amp;$H$2+2))+(COUNTIF('Round 1 - RIVER'!I78,"="&amp;$I$2+2))+(COUNTIF('Round 1 - RIVER'!J78,"="&amp;$J$2+2))+(COUNTIF('Round 1 - RIVER'!L78,"="&amp;$L$2+2))+(COUNTIF('Round 1 - RIVER'!M78,"="&amp;$M$2+2))+(COUNTIF('Round 1 - RIVER'!N78,"="&amp;$N$2+2))+(COUNTIF('Round 1 - RIVER'!O78,"="&amp;$O$2+2))+(COUNTIF('Round 1 - RIVER'!P78,"="&amp;$P$2+2))+(COUNTIF('Round 1 - RIVER'!Q78,"="&amp;$Q$2+2))+(COUNTIF('Round 1 - RIVER'!R78,"="&amp;$R$2+2))+(COUNTIF('Round 1 - RIVER'!S78,"="&amp;$S$2+2))+(COUNTIF('Round 1 - RIVER'!T78,"="&amp;$T$2+2))</f>
        <v>0</v>
      </c>
      <c r="H165" s="106">
        <f>SUM(COUNTIF('Round 1 - RIVER'!B78,"&gt;"&amp;$B$2+2.1))+(COUNTIF('Round 1 - RIVER'!C78,"&gt;"&amp;$C$2+2.1))+(COUNTIF('Round 1 - RIVER'!D78,"&gt;"&amp;$D$2+2.1))+(COUNTIF('Round 1 - RIVER'!E78,"&gt;"&amp;$E$2+2.1))+(COUNTIF('Round 1 - RIVER'!F78,"&gt;"&amp;$F$2+2.1))+(COUNTIF('Round 1 - RIVER'!G78,"&gt;"&amp;$G$2+2.1))+(COUNTIF('Round 1 - RIVER'!H78,"&gt;"&amp;$H$2+2.1))+(COUNTIF('Round 1 - RIVER'!I78,"&gt;"&amp;$I$2+2.1))+(COUNTIF('Round 1 - RIVER'!J78,"&gt;"&amp;$J$2+2.1))+(COUNTIF('Round 1 - RIVER'!L78,"&gt;"&amp;$L$2+2.1))+(COUNTIF('Round 1 - RIVER'!M78,"&gt;"&amp;$M$2+2.1))+(COUNTIF('Round 1 - RIVER'!N78,"&gt;"&amp;$N$2+2.1))+(COUNTIF('Round 1 - RIVER'!O78,"&gt;"&amp;$O$2+2.1))+(COUNTIF('Round 1 - RIVER'!P78,"&gt;"&amp;$P$2+2.1))+(COUNTIF('Round 1 - RIVER'!Q78,"&gt;"&amp;$Q$2+2.1))+(COUNTIF('Round 1 - RIVER'!R78,"&gt;"&amp;$R$2+2.1))+(COUNTIF('Round 1 - RIVER'!S78,"&gt;"&amp;$S$2+2.1))+(COUNTIF('Round 1 - RIVER'!T78,"&gt;"&amp;$T$2+2.1))</f>
        <v>0</v>
      </c>
      <c r="I165" s="77"/>
      <c r="J165" s="105">
        <f>SUM(COUNTIF('Round 2 - HILLS'!B78,"&lt;"&amp;$B$3-1.9))+(COUNTIF('Round 2 - HILLS'!C78,"&lt;"&amp;$C$3-1.9))+(COUNTIF('Round 2 - HILLS'!D78,"&lt;"&amp;$D$3-1.9))+(COUNTIF('Round 2 - HILLS'!E78,"&lt;"&amp;$E$3-1.9))+(COUNTIF('Round 2 - HILLS'!F78,"&lt;"&amp;$F$3-1.9))+(COUNTIF('Round 2 - HILLS'!G78,"&lt;"&amp;$G$3-1.9))+(COUNTIF('Round 2 - HILLS'!H78,"&lt;"&amp;$H$3-1.9))+(COUNTIF('Round 2 - HILLS'!I78,"&lt;"&amp;$I$3-1.9))+(COUNTIF('Round 2 - HILLS'!J78,"&lt;"&amp;$J$3-1.9))+(COUNTIF('Round 2 - HILLS'!L78,"&lt;"&amp;$L$3-1.9))+(COUNTIF('Round 2 - HILLS'!M78,"&lt;"&amp;$M$3-1.9))+(COUNTIF('Round 2 - HILLS'!N78,"&lt;"&amp;$N$3-1.9))+(COUNTIF('Round 2 - HILLS'!O78,"&lt;"&amp;$O$3-1.9))+(COUNTIF('Round 2 - HILLS'!P78,"&lt;"&amp;$P$3-1.9))+(COUNTIF('Round 2 - HILLS'!Q78,"&lt;"&amp;$Q$3-1.9))+(COUNTIF('Round 2 - HILLS'!R78,"&lt;"&amp;$R$3-1.9))+(COUNTIF('Round 2 - HILLS'!S78,"&lt;"&amp;$S$3-1.9))+(COUNTIF('Round 2 - HILLS'!T78,"&lt;"&amp;$T$3-1.9))</f>
        <v>0</v>
      </c>
      <c r="K165" s="106">
        <f>SUM(COUNTIF('Round 2 - HILLS'!B78,"="&amp;$B$3-1))+(COUNTIF('Round 2 - HILLS'!C78,"="&amp;$C$3-1))+(COUNTIF('Round 2 - HILLS'!D78,"="&amp;$D$3-1))+(COUNTIF('Round 2 - HILLS'!E78,"="&amp;$E$3-1))+(COUNTIF('Round 2 - HILLS'!F78,"="&amp;$F$3-1))+(COUNTIF('Round 2 - HILLS'!G78,"="&amp;$G$3-1))+(COUNTIF('Round 2 - HILLS'!H78,"="&amp;$H$3-1))+(COUNTIF('Round 2 - HILLS'!I78,"="&amp;$I$3-1))+(COUNTIF('Round 2 - HILLS'!J78,"="&amp;$J$3-1))+(COUNTIF('Round 2 - HILLS'!L78,"="&amp;$L$3-1))+(COUNTIF('Round 2 - HILLS'!M78,"="&amp;$M$3-1))+(COUNTIF('Round 2 - HILLS'!N78,"="&amp;$N$3-1))+(COUNTIF('Round 2 - HILLS'!O78,"="&amp;$O$3-1))+(COUNTIF('Round 2 - HILLS'!P78,"="&amp;$P$3-1))+(COUNTIF('Round 2 - HILLS'!Q78,"="&amp;$Q$3-1))+(COUNTIF('Round 2 - HILLS'!R78,"="&amp;$R$3-1))+(COUNTIF('Round 2 - HILLS'!S78,"="&amp;$S$3-1))+(COUNTIF('Round 2 - HILLS'!T78,"="&amp;$T$3-1))</f>
        <v>0</v>
      </c>
      <c r="L165" s="106">
        <f>SUM(COUNTIF('Round 2 - HILLS'!B78,"="&amp;$B$3))+(COUNTIF('Round 2 - HILLS'!C78,"="&amp;$C$3))+(COUNTIF('Round 2 - HILLS'!D78,"="&amp;$D$3))+(COUNTIF('Round 2 - HILLS'!E78,"="&amp;$E$3))+(COUNTIF('Round 2 - HILLS'!F78,"="&amp;$F$3))+(COUNTIF('Round 2 - HILLS'!G78,"="&amp;$G$3))+(COUNTIF('Round 2 - HILLS'!H78,"="&amp;$H$3))+(COUNTIF('Round 2 - HILLS'!I78,"="&amp;$I$3))+(COUNTIF('Round 2 - HILLS'!J78,"="&amp;$J$3))+(COUNTIF('Round 2 - HILLS'!L78,"="&amp;$L$3))+(COUNTIF('Round 2 - HILLS'!M78,"="&amp;$M$3))+(COUNTIF('Round 2 - HILLS'!N78,"="&amp;$N$3))+(COUNTIF('Round 2 - HILLS'!O78,"="&amp;$O$3))+(COUNTIF('Round 2 - HILLS'!P78,"="&amp;$P$3))+(COUNTIF('Round 2 - HILLS'!Q78,"="&amp;$Q$3))+(COUNTIF('Round 2 - HILLS'!R78,"="&amp;$R$3))+(COUNTIF('Round 2 - HILLS'!S78,"="&amp;$S$3))+(COUNTIF('Round 2 - HILLS'!T78,"="&amp;$T$3))</f>
        <v>0</v>
      </c>
      <c r="M165" s="106">
        <f>SUM(COUNTIF('Round 2 - HILLS'!B78,"="&amp;$B$3+1))+(COUNTIF('Round 2 - HILLS'!C78,"="&amp;$C$3+1))+(COUNTIF('Round 2 - HILLS'!D78,"="&amp;$D$3+1))+(COUNTIF('Round 2 - HILLS'!E78,"="&amp;$E$3+1))+(COUNTIF('Round 2 - HILLS'!F78,"="&amp;$F$3+1))+(COUNTIF('Round 2 - HILLS'!G78,"="&amp;$G$3+1))+(COUNTIF('Round 2 - HILLS'!H78,"="&amp;$H$3+1))+(COUNTIF('Round 2 - HILLS'!I78,"="&amp;$I$3+1))+(COUNTIF('Round 2 - HILLS'!J78,"="&amp;$J$3+1))+(COUNTIF('Round 2 - HILLS'!L78,"="&amp;$L$3+1))+(COUNTIF('Round 2 - HILLS'!M78,"="&amp;$M$3+1))+(COUNTIF('Round 2 - HILLS'!N78,"="&amp;$N$3+1))+(COUNTIF('Round 2 - HILLS'!O78,"="&amp;$O$3+1))+(COUNTIF('Round 2 - HILLS'!P78,"="&amp;$P$3+1))+(COUNTIF('Round 2 - HILLS'!Q78,"="&amp;$Q$3+1))+(COUNTIF('Round 2 - HILLS'!R78,"="&amp;$R$3+1))+(COUNTIF('Round 2 - HILLS'!S78,"="&amp;$S$3+1))+(COUNTIF('Round 2 - HILLS'!T78,"="&amp;$T$3+1))</f>
        <v>0</v>
      </c>
      <c r="N165" s="106">
        <f>SUM(COUNTIF('Round 2 - HILLS'!B78,"="&amp;$B$3+2))+(COUNTIF('Round 2 - HILLS'!C78,"="&amp;$C$3+2))+(COUNTIF('Round 2 - HILLS'!D78,"="&amp;$D$3+2))+(COUNTIF('Round 2 - HILLS'!E78,"="&amp;$E$3+2))+(COUNTIF('Round 2 - HILLS'!F78,"="&amp;$F$3+2))+(COUNTIF('Round 2 - HILLS'!G78,"="&amp;$G$3+2))+(COUNTIF('Round 2 - HILLS'!H78,"="&amp;$H$3+2))+(COUNTIF('Round 2 - HILLS'!I78,"="&amp;$I$3+2))+(COUNTIF('Round 2 - HILLS'!J78,"="&amp;$J$3+2))+(COUNTIF('Round 2 - HILLS'!L78,"="&amp;$L$3+2))+(COUNTIF('Round 2 - HILLS'!M78,"="&amp;$M$3+2))+(COUNTIF('Round 2 - HILLS'!N78,"="&amp;$N$3+2))+(COUNTIF('Round 2 - HILLS'!O78,"="&amp;$O$3+2))+(COUNTIF('Round 2 - HILLS'!P78,"="&amp;$P$3+2))+(COUNTIF('Round 2 - HILLS'!Q78,"="&amp;$Q$3+2))+(COUNTIF('Round 2 - HILLS'!R78,"="&amp;$R$3+2))+(COUNTIF('Round 2 - HILLS'!S78,"="&amp;$S$3+2))+(COUNTIF('Round 2 - HILLS'!T78,"="&amp;$T$3+2))</f>
        <v>0</v>
      </c>
      <c r="O165" s="106">
        <f>SUM(COUNTIF('Round 2 - HILLS'!B78,"&gt;"&amp;$B$3+2.1))+(COUNTIF('Round 2 - HILLS'!C78,"&gt;"&amp;$C$3+2.1))+(COUNTIF('Round 2 - HILLS'!D78,"&gt;"&amp;$D$3+2.1))+(COUNTIF('Round 2 - HILLS'!E78,"&gt;"&amp;$E$3+2.1))+(COUNTIF('Round 2 - HILLS'!F78,"&gt;"&amp;$F$3+2.1))+(COUNTIF('Round 2 - HILLS'!G78,"&gt;"&amp;$G$3+2.1))+(COUNTIF('Round 2 - HILLS'!H78,"&gt;"&amp;$H$3+2.1))+(COUNTIF('Round 2 - HILLS'!I78,"&gt;"&amp;$I$3+2.1))+(COUNTIF('Round 2 - HILLS'!J78,"&gt;"&amp;$J$3+2.1))+(COUNTIF('Round 2 - HILLS'!L78,"&gt;"&amp;$L$3+2.1))+(COUNTIF('Round 2 - HILLS'!M78,"&gt;"&amp;$M$3+2.1))+(COUNTIF('Round 2 - HILLS'!N78,"&gt;"&amp;$N$3+2.1))+(COUNTIF('Round 2 - HILLS'!O78,"&gt;"&amp;$O$3+2.1))+(COUNTIF('Round 2 - HILLS'!P78,"&gt;"&amp;$P$3+2.1))+(COUNTIF('Round 2 - HILLS'!Q78,"&gt;"&amp;$Q$3+2.1))+(COUNTIF('Round 2 - HILLS'!R78,"&gt;"&amp;$R$3+2.1))+(COUNTIF('Round 2 - HILLS'!S78,"&gt;"&amp;$S$3+2.1))+(COUNTIF('Round 2 - HILLS'!T78,"&gt;"&amp;$T$3+2.1))</f>
        <v>0</v>
      </c>
      <c r="Q165" s="94"/>
      <c r="R165" s="94"/>
      <c r="S165" s="94"/>
      <c r="T165" s="94"/>
      <c r="U165" s="94"/>
      <c r="V165" s="94"/>
      <c r="X165" s="99">
        <f t="shared" si="144"/>
        <v>0</v>
      </c>
      <c r="Y165" s="100">
        <f t="shared" si="140"/>
        <v>0</v>
      </c>
      <c r="Z165" s="100">
        <f t="shared" si="141"/>
        <v>0</v>
      </c>
      <c r="AA165" s="100">
        <f t="shared" si="142"/>
        <v>0</v>
      </c>
      <c r="AB165" s="100">
        <f t="shared" si="143"/>
        <v>0</v>
      </c>
      <c r="AC165" s="100">
        <f t="shared" si="145"/>
        <v>0</v>
      </c>
    </row>
    <row r="166" spans="1:29" x14ac:dyDescent="0.2">
      <c r="A166" s="35" t="str">
        <f>'Players by Team'!M46</f>
        <v>Kaitlyn Stoehr</v>
      </c>
      <c r="B166" s="95"/>
      <c r="C166" s="99">
        <f>SUM(COUNTIF('Round 1 - RIVER'!B79,"&lt;"&amp;$B$2-1.9))+(COUNTIF('Round 1 - RIVER'!C79,"&lt;"&amp;$C$2-1.9))+(COUNTIF('Round 1 - RIVER'!D79,"&lt;"&amp;$D$2-1.9))+(COUNTIF('Round 1 - RIVER'!E79,"&lt;"&amp;$E$2-1.9))+(COUNTIF('Round 1 - RIVER'!F79,"&lt;"&amp;$F$2-1.9))+(COUNTIF('Round 1 - RIVER'!G79,"&lt;"&amp;$G$2-1.9))+(COUNTIF('Round 1 - RIVER'!H79,"&lt;"&amp;$H$2-1.9))+(COUNTIF('Round 1 - RIVER'!I79,"&lt;"&amp;$I$2-1.9))+(COUNTIF('Round 1 - RIVER'!J79,"&lt;"&amp;$J$2-1.9))+(COUNTIF('Round 1 - RIVER'!L79,"&lt;"&amp;$L$2-1.9))+(COUNTIF('Round 1 - RIVER'!M79,"&lt;"&amp;$M$2-1.9))+(COUNTIF('Round 1 - RIVER'!N79,"&lt;"&amp;$N$2-1.9))+(COUNTIF('Round 1 - RIVER'!O79,"&lt;"&amp;$O$2-1.9))+(COUNTIF('Round 1 - RIVER'!P79,"&lt;"&amp;$P$2-1.9))+(COUNTIF('Round 1 - RIVER'!Q79,"&lt;"&amp;$Q$2-1.9))+(COUNTIF('Round 1 - RIVER'!R79,"&lt;"&amp;$R$2-1.9))+(COUNTIF('Round 1 - RIVER'!S79,"&lt;"&amp;$S$2-1.9))+(COUNTIF('Round 1 - RIVER'!T79,"&lt;"&amp;$T$2-1.9))</f>
        <v>0</v>
      </c>
      <c r="D166" s="100">
        <f>SUM(COUNTIF('Round 1 - RIVER'!B79,"="&amp;$B$2-1))+(COUNTIF('Round 1 - RIVER'!C79,"="&amp;$C$2-1))+(COUNTIF('Round 1 - RIVER'!D79,"="&amp;$D$2-1))+(COUNTIF('Round 1 - RIVER'!E79,"="&amp;$E$2-1))+(COUNTIF('Round 1 - RIVER'!F79,"="&amp;$F$2-1))+(COUNTIF('Round 1 - RIVER'!G79,"="&amp;$G$2-1))+(COUNTIF('Round 1 - RIVER'!H79,"="&amp;$H$2-1))+(COUNTIF('Round 1 - RIVER'!I79,"="&amp;$I$2-1))+(COUNTIF('Round 1 - RIVER'!J79,"="&amp;$J$2-1))+(COUNTIF('Round 1 - RIVER'!L79,"="&amp;$L$2-1))+(COUNTIF('Round 1 - RIVER'!M79,"="&amp;$M$2-1))+(COUNTIF('Round 1 - RIVER'!N79,"="&amp;$N$2-1))+(COUNTIF('Round 1 - RIVER'!O79,"="&amp;$O$2-1))+(COUNTIF('Round 1 - RIVER'!P79,"="&amp;$P$2-1))+(COUNTIF('Round 1 - RIVER'!Q79,"="&amp;$Q$2-1))+(COUNTIF('Round 1 - RIVER'!R79,"="&amp;$R$2-1))+(COUNTIF('Round 1 - RIVER'!S79,"="&amp;$S$2-1))+(COUNTIF('Round 1 - RIVER'!T79,"="&amp;$T$2-1))</f>
        <v>0</v>
      </c>
      <c r="E166" s="100">
        <f>SUM(COUNTIF('Round 1 - RIVER'!B79,"="&amp;$B$3))+(COUNTIF('Round 1 - RIVER'!C79,"="&amp;$C$3))+(COUNTIF('Round 1 - RIVER'!D79,"="&amp;$D$3))+(COUNTIF('Round 1 - RIVER'!E79,"="&amp;$E$3))+(COUNTIF('Round 1 - RIVER'!F79,"="&amp;$F$3))+(COUNTIF('Round 1 - RIVER'!G79,"="&amp;$G$3))+(COUNTIF('Round 1 - RIVER'!H79,"="&amp;$H$3))+(COUNTIF('Round 1 - RIVER'!I79,"="&amp;$I$3))+(COUNTIF('Round 1 - RIVER'!J79,"="&amp;$J$3))+(COUNTIF('Round 1 - RIVER'!L79,"="&amp;$L$3))+(COUNTIF('Round 1 - RIVER'!M79,"="&amp;$M$3))+(COUNTIF('Round 1 - RIVER'!N79,"="&amp;$N$3))+(COUNTIF('Round 1 - RIVER'!O79,"="&amp;$O$3))+(COUNTIF('Round 1 - RIVER'!P79,"="&amp;$P$3))+(COUNTIF('Round 1 - RIVER'!Q79,"="&amp;$Q$3))+(COUNTIF('Round 1 - RIVER'!R79,"="&amp;$R$3))+(COUNTIF('Round 1 - RIVER'!S79,"="&amp;$S$3))+(COUNTIF('Round 1 - RIVER'!T79,"="&amp;$T$3))</f>
        <v>0</v>
      </c>
      <c r="F166" s="100">
        <f>SUM(COUNTIF('Round 1 - RIVER'!B79,"="&amp;$B$2+1))+(COUNTIF('Round 1 - RIVER'!C79,"="&amp;$C$2+1))+(COUNTIF('Round 1 - RIVER'!D79,"="&amp;$D$2+1))+(COUNTIF('Round 1 - RIVER'!E79,"="&amp;$E$2+1))+(COUNTIF('Round 1 - RIVER'!F79,"="&amp;$F$2+1))+(COUNTIF('Round 1 - RIVER'!G79,"="&amp;$G$2+1))+(COUNTIF('Round 1 - RIVER'!H79,"="&amp;$H$2+1))+(COUNTIF('Round 1 - RIVER'!I79,"="&amp;$I$2+1))+(COUNTIF('Round 1 - RIVER'!J79,"="&amp;$J$2+1))+(COUNTIF('Round 1 - RIVER'!L79,"="&amp;$L$2+1))+(COUNTIF('Round 1 - RIVER'!M79,"="&amp;$M$2+1))+(COUNTIF('Round 1 - RIVER'!N79,"="&amp;$N$2+1))+(COUNTIF('Round 1 - RIVER'!O79,"="&amp;$O$2+1))+(COUNTIF('Round 1 - RIVER'!P79,"="&amp;$P$2+1))+(COUNTIF('Round 1 - RIVER'!Q79,"="&amp;$Q$2+1))+(COUNTIF('Round 1 - RIVER'!R79,"="&amp;$R$2+1))+(COUNTIF('Round 1 - RIVER'!S79,"="&amp;$S$2+1))+(COUNTIF('Round 1 - RIVER'!T79,"="&amp;$T$2+1))</f>
        <v>0</v>
      </c>
      <c r="G166" s="100">
        <f>SUM(COUNTIF('Round 1 - RIVER'!B79,"="&amp;$B$2+2))+(COUNTIF('Round 1 - RIVER'!C79,"="&amp;$C$2+2))+(COUNTIF('Round 1 - RIVER'!D79,"="&amp;$D$2+2))+(COUNTIF('Round 1 - RIVER'!E79,"="&amp;$E$2+2))+(COUNTIF('Round 1 - RIVER'!F79,"="&amp;$F$2+2))+(COUNTIF('Round 1 - RIVER'!G79,"="&amp;$G$2+2))+(COUNTIF('Round 1 - RIVER'!H79,"="&amp;$H$2+2))+(COUNTIF('Round 1 - RIVER'!I79,"="&amp;$I$2+2))+(COUNTIF('Round 1 - RIVER'!J79,"="&amp;$J$2+2))+(COUNTIF('Round 1 - RIVER'!L79,"="&amp;$L$2+2))+(COUNTIF('Round 1 - RIVER'!M79,"="&amp;$M$2+2))+(COUNTIF('Round 1 - RIVER'!N79,"="&amp;$N$2+2))+(COUNTIF('Round 1 - RIVER'!O79,"="&amp;$O$2+2))+(COUNTIF('Round 1 - RIVER'!P79,"="&amp;$P$2+2))+(COUNTIF('Round 1 - RIVER'!Q79,"="&amp;$Q$2+2))+(COUNTIF('Round 1 - RIVER'!R79,"="&amp;$R$2+2))+(COUNTIF('Round 1 - RIVER'!S79,"="&amp;$S$2+2))+(COUNTIF('Round 1 - RIVER'!T79,"="&amp;$T$2+2))</f>
        <v>0</v>
      </c>
      <c r="H166" s="100">
        <f>SUM(COUNTIF('Round 1 - RIVER'!B79,"&gt;"&amp;$B$2+2.1))+(COUNTIF('Round 1 - RIVER'!C79,"&gt;"&amp;$C$2+2.1))+(COUNTIF('Round 1 - RIVER'!D79,"&gt;"&amp;$D$2+2.1))+(COUNTIF('Round 1 - RIVER'!E79,"&gt;"&amp;$E$2+2.1))+(COUNTIF('Round 1 - RIVER'!F79,"&gt;"&amp;$F$2+2.1))+(COUNTIF('Round 1 - RIVER'!G79,"&gt;"&amp;$G$2+2.1))+(COUNTIF('Round 1 - RIVER'!H79,"&gt;"&amp;$H$2+2.1))+(COUNTIF('Round 1 - RIVER'!I79,"&gt;"&amp;$I$2+2.1))+(COUNTIF('Round 1 - RIVER'!J79,"&gt;"&amp;$J$2+2.1))+(COUNTIF('Round 1 - RIVER'!L79,"&gt;"&amp;$L$2+2.1))+(COUNTIF('Round 1 - RIVER'!M79,"&gt;"&amp;$M$2+2.1))+(COUNTIF('Round 1 - RIVER'!N79,"&gt;"&amp;$N$2+2.1))+(COUNTIF('Round 1 - RIVER'!O79,"&gt;"&amp;$O$2+2.1))+(COUNTIF('Round 1 - RIVER'!P79,"&gt;"&amp;$P$2+2.1))+(COUNTIF('Round 1 - RIVER'!Q79,"&gt;"&amp;$Q$2+2.1))+(COUNTIF('Round 1 - RIVER'!R79,"&gt;"&amp;$R$2+2.1))+(COUNTIF('Round 1 - RIVER'!S79,"&gt;"&amp;$S$2+2.1))+(COUNTIF('Round 1 - RIVER'!T79,"&gt;"&amp;$T$2+2.1))</f>
        <v>0</v>
      </c>
      <c r="I166" s="77"/>
      <c r="J166" s="99">
        <f>SUM(COUNTIF('Round 2 - HILLS'!B79,"&lt;"&amp;$B$3-1.9))+(COUNTIF('Round 2 - HILLS'!C79,"&lt;"&amp;$C$3-1.9))+(COUNTIF('Round 2 - HILLS'!D79,"&lt;"&amp;$D$3-1.9))+(COUNTIF('Round 2 - HILLS'!E79,"&lt;"&amp;$E$3-1.9))+(COUNTIF('Round 2 - HILLS'!F79,"&lt;"&amp;$F$3-1.9))+(COUNTIF('Round 2 - HILLS'!G79,"&lt;"&amp;$G$3-1.9))+(COUNTIF('Round 2 - HILLS'!H79,"&lt;"&amp;$H$3-1.9))+(COUNTIF('Round 2 - HILLS'!I79,"&lt;"&amp;$I$3-1.9))+(COUNTIF('Round 2 - HILLS'!J79,"&lt;"&amp;$J$3-1.9))+(COUNTIF('Round 2 - HILLS'!L79,"&lt;"&amp;$L$3-1.9))+(COUNTIF('Round 2 - HILLS'!M79,"&lt;"&amp;$M$3-1.9))+(COUNTIF('Round 2 - HILLS'!N79,"&lt;"&amp;$N$3-1.9))+(COUNTIF('Round 2 - HILLS'!O79,"&lt;"&amp;$O$3-1.9))+(COUNTIF('Round 2 - HILLS'!P79,"&lt;"&amp;$P$3-1.9))+(COUNTIF('Round 2 - HILLS'!Q79,"&lt;"&amp;$Q$3-1.9))+(COUNTIF('Round 2 - HILLS'!R79,"&lt;"&amp;$R$3-1.9))+(COUNTIF('Round 2 - HILLS'!S79,"&lt;"&amp;$S$3-1.9))+(COUNTIF('Round 2 - HILLS'!T79,"&lt;"&amp;$T$3-1.9))</f>
        <v>0</v>
      </c>
      <c r="K166" s="100">
        <f>SUM(COUNTIF('Round 2 - HILLS'!B79,"="&amp;$B$3-1))+(COUNTIF('Round 2 - HILLS'!C79,"="&amp;$C$3-1))+(COUNTIF('Round 2 - HILLS'!D79,"="&amp;$D$3-1))+(COUNTIF('Round 2 - HILLS'!E79,"="&amp;$E$3-1))+(COUNTIF('Round 2 - HILLS'!F79,"="&amp;$F$3-1))+(COUNTIF('Round 2 - HILLS'!G79,"="&amp;$G$3-1))+(COUNTIF('Round 2 - HILLS'!H79,"="&amp;$H$3-1))+(COUNTIF('Round 2 - HILLS'!I79,"="&amp;$I$3-1))+(COUNTIF('Round 2 - HILLS'!J79,"="&amp;$J$3-1))+(COUNTIF('Round 2 - HILLS'!L79,"="&amp;$L$3-1))+(COUNTIF('Round 2 - HILLS'!M79,"="&amp;$M$3-1))+(COUNTIF('Round 2 - HILLS'!N79,"="&amp;$N$3-1))+(COUNTIF('Round 2 - HILLS'!O79,"="&amp;$O$3-1))+(COUNTIF('Round 2 - HILLS'!P79,"="&amp;$P$3-1))+(COUNTIF('Round 2 - HILLS'!Q79,"="&amp;$Q$3-1))+(COUNTIF('Round 2 - HILLS'!R79,"="&amp;$R$3-1))+(COUNTIF('Round 2 - HILLS'!S79,"="&amp;$S$3-1))+(COUNTIF('Round 2 - HILLS'!T79,"="&amp;$T$3-1))</f>
        <v>0</v>
      </c>
      <c r="L166" s="100">
        <f>SUM(COUNTIF('Round 2 - HILLS'!B79,"="&amp;$B$3))+(COUNTIF('Round 2 - HILLS'!C79,"="&amp;$C$3))+(COUNTIF('Round 2 - HILLS'!D79,"="&amp;$D$3))+(COUNTIF('Round 2 - HILLS'!E79,"="&amp;$E$3))+(COUNTIF('Round 2 - HILLS'!F79,"="&amp;$F$3))+(COUNTIF('Round 2 - HILLS'!G79,"="&amp;$G$3))+(COUNTIF('Round 2 - HILLS'!H79,"="&amp;$H$3))+(COUNTIF('Round 2 - HILLS'!I79,"="&amp;$I$3))+(COUNTIF('Round 2 - HILLS'!J79,"="&amp;$J$3))+(COUNTIF('Round 2 - HILLS'!L79,"="&amp;$L$3))+(COUNTIF('Round 2 - HILLS'!M79,"="&amp;$M$3))+(COUNTIF('Round 2 - HILLS'!N79,"="&amp;$N$3))+(COUNTIF('Round 2 - HILLS'!O79,"="&amp;$O$3))+(COUNTIF('Round 2 - HILLS'!P79,"="&amp;$P$3))+(COUNTIF('Round 2 - HILLS'!Q79,"="&amp;$Q$3))+(COUNTIF('Round 2 - HILLS'!R79,"="&amp;$R$3))+(COUNTIF('Round 2 - HILLS'!S79,"="&amp;$S$3))+(COUNTIF('Round 2 - HILLS'!T79,"="&amp;$T$3))</f>
        <v>0</v>
      </c>
      <c r="M166" s="100">
        <f>SUM(COUNTIF('Round 2 - HILLS'!B79,"="&amp;$B$3+1))+(COUNTIF('Round 2 - HILLS'!C79,"="&amp;$C$3+1))+(COUNTIF('Round 2 - HILLS'!D79,"="&amp;$D$3+1))+(COUNTIF('Round 2 - HILLS'!E79,"="&amp;$E$3+1))+(COUNTIF('Round 2 - HILLS'!F79,"="&amp;$F$3+1))+(COUNTIF('Round 2 - HILLS'!G79,"="&amp;$G$3+1))+(COUNTIF('Round 2 - HILLS'!H79,"="&amp;$H$3+1))+(COUNTIF('Round 2 - HILLS'!I79,"="&amp;$I$3+1))+(COUNTIF('Round 2 - HILLS'!J79,"="&amp;$J$3+1))+(COUNTIF('Round 2 - HILLS'!L79,"="&amp;$L$3+1))+(COUNTIF('Round 2 - HILLS'!M79,"="&amp;$M$3+1))+(COUNTIF('Round 2 - HILLS'!N79,"="&amp;$N$3+1))+(COUNTIF('Round 2 - HILLS'!O79,"="&amp;$O$3+1))+(COUNTIF('Round 2 - HILLS'!P79,"="&amp;$P$3+1))+(COUNTIF('Round 2 - HILLS'!Q79,"="&amp;$Q$3+1))+(COUNTIF('Round 2 - HILLS'!R79,"="&amp;$R$3+1))+(COUNTIF('Round 2 - HILLS'!S79,"="&amp;$S$3+1))+(COUNTIF('Round 2 - HILLS'!T79,"="&amp;$T$3+1))</f>
        <v>0</v>
      </c>
      <c r="N166" s="100">
        <f>SUM(COUNTIF('Round 2 - HILLS'!B79,"="&amp;$B$3+2))+(COUNTIF('Round 2 - HILLS'!C79,"="&amp;$C$3+2))+(COUNTIF('Round 2 - HILLS'!D79,"="&amp;$D$3+2))+(COUNTIF('Round 2 - HILLS'!E79,"="&amp;$E$3+2))+(COUNTIF('Round 2 - HILLS'!F79,"="&amp;$F$3+2))+(COUNTIF('Round 2 - HILLS'!G79,"="&amp;$G$3+2))+(COUNTIF('Round 2 - HILLS'!H79,"="&amp;$H$3+2))+(COUNTIF('Round 2 - HILLS'!I79,"="&amp;$I$3+2))+(COUNTIF('Round 2 - HILLS'!J79,"="&amp;$J$3+2))+(COUNTIF('Round 2 - HILLS'!L79,"="&amp;$L$3+2))+(COUNTIF('Round 2 - HILLS'!M79,"="&amp;$M$3+2))+(COUNTIF('Round 2 - HILLS'!N79,"="&amp;$N$3+2))+(COUNTIF('Round 2 - HILLS'!O79,"="&amp;$O$3+2))+(COUNTIF('Round 2 - HILLS'!P79,"="&amp;$P$3+2))+(COUNTIF('Round 2 - HILLS'!Q79,"="&amp;$Q$3+2))+(COUNTIF('Round 2 - HILLS'!R79,"="&amp;$R$3+2))+(COUNTIF('Round 2 - HILLS'!S79,"="&amp;$S$3+2))+(COUNTIF('Round 2 - HILLS'!T79,"="&amp;$T$3+2))</f>
        <v>0</v>
      </c>
      <c r="O166" s="100">
        <f>SUM(COUNTIF('Round 2 - HILLS'!B79,"&gt;"&amp;$B$3+2.1))+(COUNTIF('Round 2 - HILLS'!C79,"&gt;"&amp;$C$3+2.1))+(COUNTIF('Round 2 - HILLS'!D79,"&gt;"&amp;$D$3+2.1))+(COUNTIF('Round 2 - HILLS'!E79,"&gt;"&amp;$E$3+2.1))+(COUNTIF('Round 2 - HILLS'!F79,"&gt;"&amp;$F$3+2.1))+(COUNTIF('Round 2 - HILLS'!G79,"&gt;"&amp;$G$3+2.1))+(COUNTIF('Round 2 - HILLS'!H79,"&gt;"&amp;$H$3+2.1))+(COUNTIF('Round 2 - HILLS'!I79,"&gt;"&amp;$I$3+2.1))+(COUNTIF('Round 2 - HILLS'!J79,"&gt;"&amp;$J$3+2.1))+(COUNTIF('Round 2 - HILLS'!L79,"&gt;"&amp;$L$3+2.1))+(COUNTIF('Round 2 - HILLS'!M79,"&gt;"&amp;$M$3+2.1))+(COUNTIF('Round 2 - HILLS'!N79,"&gt;"&amp;$N$3+2.1))+(COUNTIF('Round 2 - HILLS'!O79,"&gt;"&amp;$O$3+2.1))+(COUNTIF('Round 2 - HILLS'!P79,"&gt;"&amp;$P$3+2.1))+(COUNTIF('Round 2 - HILLS'!Q79,"&gt;"&amp;$Q$3+2.1))+(COUNTIF('Round 2 - HILLS'!R79,"&gt;"&amp;$R$3+2.1))+(COUNTIF('Round 2 - HILLS'!S79,"&gt;"&amp;$S$3+2.1))+(COUNTIF('Round 2 - HILLS'!T79,"&gt;"&amp;$T$3+2.1))</f>
        <v>0</v>
      </c>
      <c r="Q166" s="92"/>
      <c r="R166" s="93"/>
      <c r="S166" s="93"/>
      <c r="T166" s="93"/>
      <c r="U166" s="93"/>
      <c r="V166" s="93"/>
      <c r="X166" s="92">
        <f t="shared" si="144"/>
        <v>0</v>
      </c>
      <c r="Y166" s="93">
        <f t="shared" si="140"/>
        <v>0</v>
      </c>
      <c r="Z166" s="93">
        <f t="shared" si="141"/>
        <v>0</v>
      </c>
      <c r="AA166" s="93">
        <f t="shared" si="142"/>
        <v>0</v>
      </c>
      <c r="AB166" s="93">
        <f t="shared" si="143"/>
        <v>0</v>
      </c>
      <c r="AC166" s="93">
        <f t="shared" si="145"/>
        <v>0</v>
      </c>
    </row>
    <row r="168" spans="1:29" ht="15.75" x14ac:dyDescent="0.25">
      <c r="A168" s="108">
        <f>'Players by Team'!S41</f>
        <v>0</v>
      </c>
      <c r="C168" s="90">
        <f t="shared" ref="C168:H168" si="146">SUM(C169:C173)</f>
        <v>0</v>
      </c>
      <c r="D168" s="90">
        <f t="shared" si="146"/>
        <v>0</v>
      </c>
      <c r="E168" s="90">
        <f t="shared" si="146"/>
        <v>0</v>
      </c>
      <c r="F168" s="90">
        <f t="shared" si="146"/>
        <v>0</v>
      </c>
      <c r="G168" s="90">
        <f t="shared" si="146"/>
        <v>0</v>
      </c>
      <c r="H168" s="90">
        <f t="shared" si="146"/>
        <v>0</v>
      </c>
      <c r="J168" s="90">
        <f t="shared" ref="J168:O168" si="147">SUM(J169:J173)</f>
        <v>0</v>
      </c>
      <c r="K168" s="90">
        <f t="shared" si="147"/>
        <v>0</v>
      </c>
      <c r="L168" s="90">
        <f t="shared" si="147"/>
        <v>0</v>
      </c>
      <c r="M168" s="90">
        <f t="shared" si="147"/>
        <v>0</v>
      </c>
      <c r="N168" s="90">
        <f t="shared" si="147"/>
        <v>0</v>
      </c>
      <c r="O168" s="90">
        <f t="shared" si="147"/>
        <v>0</v>
      </c>
      <c r="Q168" s="90">
        <f t="shared" ref="Q168:V168" si="148">SUM(Q169:Q173)</f>
        <v>0</v>
      </c>
      <c r="R168" s="90">
        <f t="shared" si="148"/>
        <v>0</v>
      </c>
      <c r="S168" s="90">
        <f t="shared" si="148"/>
        <v>0</v>
      </c>
      <c r="T168" s="90">
        <f t="shared" si="148"/>
        <v>0</v>
      </c>
      <c r="U168" s="90">
        <f t="shared" si="148"/>
        <v>0</v>
      </c>
      <c r="V168" s="90">
        <f t="shared" si="148"/>
        <v>0</v>
      </c>
      <c r="X168" s="90">
        <f t="shared" ref="X168:AC168" si="149">SUM(X169:X173)</f>
        <v>0</v>
      </c>
      <c r="Y168" s="90">
        <f t="shared" si="149"/>
        <v>0</v>
      </c>
      <c r="Z168" s="90">
        <f t="shared" si="149"/>
        <v>0</v>
      </c>
      <c r="AA168" s="90">
        <f t="shared" si="149"/>
        <v>0</v>
      </c>
      <c r="AB168" s="90">
        <f t="shared" si="149"/>
        <v>0</v>
      </c>
      <c r="AC168" s="90">
        <f t="shared" si="149"/>
        <v>0</v>
      </c>
    </row>
    <row r="169" spans="1:29" x14ac:dyDescent="0.2">
      <c r="A169" s="35">
        <f>'Players by Team'!S42</f>
        <v>0</v>
      </c>
      <c r="B169" s="95"/>
      <c r="C169" s="92">
        <f>SUM(COUNTIF('Round 1 - RIVER'!B82,"&lt;"&amp;$B$2-1.9))+(COUNTIF('Round 1 - RIVER'!C82,"&lt;"&amp;$C$2-1.9))+(COUNTIF('Round 1 - RIVER'!D82,"&lt;"&amp;$D$2-1.9))+(COUNTIF('Round 1 - RIVER'!E82,"&lt;"&amp;$E$2-1.9))+(COUNTIF('Round 1 - RIVER'!F82,"&lt;"&amp;$F$2-1.9))+(COUNTIF('Round 1 - RIVER'!G82,"&lt;"&amp;$G$2-1.9))+(COUNTIF('Round 1 - RIVER'!H82,"&lt;"&amp;$H$2-1.9))+(COUNTIF('Round 1 - RIVER'!I82,"&lt;"&amp;$I$2-1.9))+(COUNTIF('Round 1 - RIVER'!J82,"&lt;"&amp;$J$2-1.9))+(COUNTIF('Round 1 - RIVER'!L82,"&lt;"&amp;$L$2-1.9))+(COUNTIF('Round 1 - RIVER'!M82,"&lt;"&amp;$M$2-1.9))+(COUNTIF('Round 1 - RIVER'!N82,"&lt;"&amp;$N$2-1.9))+(COUNTIF('Round 1 - RIVER'!O82,"&lt;"&amp;$O$2-1.9))+(COUNTIF('Round 1 - RIVER'!P82,"&lt;"&amp;$P$2-1.9))+(COUNTIF('Round 1 - RIVER'!Q82,"&lt;"&amp;$Q$2-1.9))+(COUNTIF('Round 1 - RIVER'!R82,"&lt;"&amp;$R$2-1.9))+(COUNTIF('Round 1 - RIVER'!S82,"&lt;"&amp;$S$2-1.9))+(COUNTIF('Round 1 - RIVER'!T82,"&lt;"&amp;$T$2-1.9))</f>
        <v>0</v>
      </c>
      <c r="D169" s="93">
        <f>SUM(COUNTIF('Round 1 - RIVER'!B82,"="&amp;$B$2-1))+(COUNTIF('Round 1 - RIVER'!C82,"="&amp;$C$2-1))+(COUNTIF('Round 1 - RIVER'!D82,"="&amp;$D$2-1))+(COUNTIF('Round 1 - RIVER'!E82,"="&amp;$E$2-1))+(COUNTIF('Round 1 - RIVER'!F82,"="&amp;$F$2-1))+(COUNTIF('Round 1 - RIVER'!G82,"="&amp;$G$2-1))+(COUNTIF('Round 1 - RIVER'!H82,"="&amp;$H$2-1))+(COUNTIF('Round 1 - RIVER'!I82,"="&amp;$I$2-1))+(COUNTIF('Round 1 - RIVER'!J82,"="&amp;$J$2-1))+(COUNTIF('Round 1 - RIVER'!L82,"="&amp;$L$2-1))+(COUNTIF('Round 1 - RIVER'!M82,"="&amp;$M$2-1))+(COUNTIF('Round 1 - RIVER'!N82,"="&amp;$N$2-1))+(COUNTIF('Round 1 - RIVER'!O82,"="&amp;$O$2-1))+(COUNTIF('Round 1 - RIVER'!P82,"="&amp;$P$2-1))+(COUNTIF('Round 1 - RIVER'!Q82,"="&amp;$Q$2-1))+(COUNTIF('Round 1 - RIVER'!R82,"="&amp;$R$2-1))+(COUNTIF('Round 1 - RIVER'!S82,"="&amp;$S$2-1))+(COUNTIF('Round 1 - RIVER'!T82,"="&amp;$T$2-1))</f>
        <v>0</v>
      </c>
      <c r="E169" s="93">
        <f>SUM(COUNTIF('Round 1 - RIVER'!B82,"="&amp;$B$3))+(COUNTIF('Round 1 - RIVER'!C82,"="&amp;$C$3))+(COUNTIF('Round 1 - RIVER'!D82,"="&amp;$D$3))+(COUNTIF('Round 1 - RIVER'!E82,"="&amp;$E$3))+(COUNTIF('Round 1 - RIVER'!F82,"="&amp;$F$3))+(COUNTIF('Round 1 - RIVER'!G82,"="&amp;$G$3))+(COUNTIF('Round 1 - RIVER'!H82,"="&amp;$H$3))+(COUNTIF('Round 1 - RIVER'!I82,"="&amp;$I$3))+(COUNTIF('Round 1 - RIVER'!J82,"="&amp;$J$3))+(COUNTIF('Round 1 - RIVER'!L82,"="&amp;$L$3))+(COUNTIF('Round 1 - RIVER'!M82,"="&amp;$M$3))+(COUNTIF('Round 1 - RIVER'!N82,"="&amp;$N$3))+(COUNTIF('Round 1 - RIVER'!O82,"="&amp;$O$3))+(COUNTIF('Round 1 - RIVER'!P82,"="&amp;$P$3))+(COUNTIF('Round 1 - RIVER'!Q82,"="&amp;$Q$3))+(COUNTIF('Round 1 - RIVER'!R82,"="&amp;$R$3))+(COUNTIF('Round 1 - RIVER'!S82,"="&amp;$S$3))+(COUNTIF('Round 1 - RIVER'!T82,"="&amp;$T$3))</f>
        <v>0</v>
      </c>
      <c r="F169" s="93">
        <f>SUM(COUNTIF('Round 1 - RIVER'!B82,"="&amp;$B$2+1))+(COUNTIF('Round 1 - RIVER'!C82,"="&amp;$C$2+1))+(COUNTIF('Round 1 - RIVER'!D82,"="&amp;$D$2+1))+(COUNTIF('Round 1 - RIVER'!E82,"="&amp;$E$2+1))+(COUNTIF('Round 1 - RIVER'!F82,"="&amp;$F$2+1))+(COUNTIF('Round 1 - RIVER'!G82,"="&amp;$G$2+1))+(COUNTIF('Round 1 - RIVER'!H82,"="&amp;$H$2+1))+(COUNTIF('Round 1 - RIVER'!I82,"="&amp;$I$2+1))+(COUNTIF('Round 1 - RIVER'!J82,"="&amp;$J$2+1))+(COUNTIF('Round 1 - RIVER'!L82,"="&amp;$L$2+1))+(COUNTIF('Round 1 - RIVER'!M82,"="&amp;$M$2+1))+(COUNTIF('Round 1 - RIVER'!N82,"="&amp;$N$2+1))+(COUNTIF('Round 1 - RIVER'!O82,"="&amp;$O$2+1))+(COUNTIF('Round 1 - RIVER'!P82,"="&amp;$P$2+1))+(COUNTIF('Round 1 - RIVER'!Q82,"="&amp;$Q$2+1))+(COUNTIF('Round 1 - RIVER'!R82,"="&amp;$R$2+1))+(COUNTIF('Round 1 - RIVER'!S82,"="&amp;$S$2+1))+(COUNTIF('Round 1 - RIVER'!T82,"="&amp;$T$2+1))</f>
        <v>0</v>
      </c>
      <c r="G169" s="93">
        <f>SUM(COUNTIF('Round 1 - RIVER'!B82,"="&amp;$B$2+2))+(COUNTIF('Round 1 - RIVER'!C82,"="&amp;$C$2+2))+(COUNTIF('Round 1 - RIVER'!D82,"="&amp;$D$2+2))+(COUNTIF('Round 1 - RIVER'!E82,"="&amp;$E$2+2))+(COUNTIF('Round 1 - RIVER'!F82,"="&amp;$F$2+2))+(COUNTIF('Round 1 - RIVER'!G82,"="&amp;$G$2+2))+(COUNTIF('Round 1 - RIVER'!H82,"="&amp;$H$2+2))+(COUNTIF('Round 1 - RIVER'!I82,"="&amp;$I$2+2))+(COUNTIF('Round 1 - RIVER'!J82,"="&amp;$J$2+2))+(COUNTIF('Round 1 - RIVER'!L82,"="&amp;$L$2+2))+(COUNTIF('Round 1 - RIVER'!M82,"="&amp;$M$2+2))+(COUNTIF('Round 1 - RIVER'!N82,"="&amp;$N$2+2))+(COUNTIF('Round 1 - RIVER'!O82,"="&amp;$O$2+2))+(COUNTIF('Round 1 - RIVER'!P82,"="&amp;$P$2+2))+(COUNTIF('Round 1 - RIVER'!Q82,"="&amp;$Q$2+2))+(COUNTIF('Round 1 - RIVER'!R82,"="&amp;$R$2+2))+(COUNTIF('Round 1 - RIVER'!S82,"="&amp;$S$2+2))+(COUNTIF('Round 1 - RIVER'!T82,"="&amp;$T$2+2))</f>
        <v>0</v>
      </c>
      <c r="H169" s="93">
        <f>SUM(COUNTIF('Round 1 - RIVER'!B82,"&gt;"&amp;$B$2+2.1))+(COUNTIF('Round 1 - RIVER'!C82,"&gt;"&amp;$C$2+2.1))+(COUNTIF('Round 1 - RIVER'!D82,"&gt;"&amp;$D$2+2.1))+(COUNTIF('Round 1 - RIVER'!E82,"&gt;"&amp;$E$2+2.1))+(COUNTIF('Round 1 - RIVER'!F82,"&gt;"&amp;$F$2+2.1))+(COUNTIF('Round 1 - RIVER'!G82,"&gt;"&amp;$G$2+2.1))+(COUNTIF('Round 1 - RIVER'!H82,"&gt;"&amp;$H$2+2.1))+(COUNTIF('Round 1 - RIVER'!I82,"&gt;"&amp;$I$2+2.1))+(COUNTIF('Round 1 - RIVER'!J82,"&gt;"&amp;$J$2+2.1))+(COUNTIF('Round 1 - RIVER'!L82,"&gt;"&amp;$L$2+2.1))+(COUNTIF('Round 1 - RIVER'!M82,"&gt;"&amp;$M$2+2.1))+(COUNTIF('Round 1 - RIVER'!N82,"&gt;"&amp;$N$2+2.1))+(COUNTIF('Round 1 - RIVER'!O82,"&gt;"&amp;$O$2+2.1))+(COUNTIF('Round 1 - RIVER'!P82,"&gt;"&amp;$P$2+2.1))+(COUNTIF('Round 1 - RIVER'!Q82,"&gt;"&amp;$Q$2+2.1))+(COUNTIF('Round 1 - RIVER'!R82,"&gt;"&amp;$R$2+2.1))+(COUNTIF('Round 1 - RIVER'!S82,"&gt;"&amp;$S$2+2.1))+(COUNTIF('Round 1 - RIVER'!T82,"&gt;"&amp;$T$2+2.1))</f>
        <v>0</v>
      </c>
      <c r="J169" s="92">
        <f>SUM(COUNTIF('Round 2 - HILLS'!B82,"&lt;"&amp;$B$3-1.9))+(COUNTIF('Round 2 - HILLS'!C82,"&lt;"&amp;$C$3-1.9))+(COUNTIF('Round 2 - HILLS'!D82,"&lt;"&amp;$D$3-1.9))+(COUNTIF('Round 2 - HILLS'!E82,"&lt;"&amp;$E$3-1.9))+(COUNTIF('Round 2 - HILLS'!F82,"&lt;"&amp;$F$3-1.9))+(COUNTIF('Round 2 - HILLS'!G82,"&lt;"&amp;$G$3-1.9))+(COUNTIF('Round 2 - HILLS'!H82,"&lt;"&amp;$H$3-1.9))+(COUNTIF('Round 2 - HILLS'!I82,"&lt;"&amp;$I$3-1.9))+(COUNTIF('Round 2 - HILLS'!J82,"&lt;"&amp;$J$3-1.9))+(COUNTIF('Round 2 - HILLS'!L82,"&lt;"&amp;$L$3-1.9))+(COUNTIF('Round 2 - HILLS'!M82,"&lt;"&amp;$M$3-1.9))+(COUNTIF('Round 2 - HILLS'!N82,"&lt;"&amp;$N$3-1.9))+(COUNTIF('Round 2 - HILLS'!O82,"&lt;"&amp;$O$3-1.9))+(COUNTIF('Round 2 - HILLS'!P82,"&lt;"&amp;$P$3-1.9))+(COUNTIF('Round 2 - HILLS'!Q82,"&lt;"&amp;$Q$3-1.9))+(COUNTIF('Round 2 - HILLS'!R82,"&lt;"&amp;$R$3-1.9))+(COUNTIF('Round 2 - HILLS'!S82,"&lt;"&amp;$S$3-1.9))+(COUNTIF('Round 2 - HILLS'!T82,"&lt;"&amp;$T$3-1.9))</f>
        <v>0</v>
      </c>
      <c r="K169" s="93">
        <f>SUM(COUNTIF('Round 2 - HILLS'!B82,"="&amp;$B$3-1))+(COUNTIF('Round 2 - HILLS'!C82,"="&amp;$C$3-1))+(COUNTIF('Round 2 - HILLS'!D82,"="&amp;$D$3-1))+(COUNTIF('Round 2 - HILLS'!E82,"="&amp;$E$3-1))+(COUNTIF('Round 2 - HILLS'!F82,"="&amp;$F$3-1))+(COUNTIF('Round 2 - HILLS'!G82,"="&amp;$G$3-1))+(COUNTIF('Round 2 - HILLS'!H82,"="&amp;$H$3-1))+(COUNTIF('Round 2 - HILLS'!I82,"="&amp;$I$3-1))+(COUNTIF('Round 2 - HILLS'!J82,"="&amp;$J$3-1))+(COUNTIF('Round 2 - HILLS'!L82,"="&amp;$L$3-1))+(COUNTIF('Round 2 - HILLS'!M82,"="&amp;$M$3-1))+(COUNTIF('Round 2 - HILLS'!N82,"="&amp;$N$3-1))+(COUNTIF('Round 2 - HILLS'!O82,"="&amp;$O$3-1))+(COUNTIF('Round 2 - HILLS'!P82,"="&amp;$P$3-1))+(COUNTIF('Round 2 - HILLS'!Q82,"="&amp;$Q$3-1))+(COUNTIF('Round 2 - HILLS'!R82,"="&amp;$R$3-1))+(COUNTIF('Round 2 - HILLS'!S82,"="&amp;$S$3-1))+(COUNTIF('Round 2 - HILLS'!T82,"="&amp;$T$3-1))</f>
        <v>0</v>
      </c>
      <c r="L169" s="103">
        <f>SUM(COUNTIF('Round 2 - HILLS'!B82,"="&amp;$B$3))+(COUNTIF('Round 2 - HILLS'!C82,"="&amp;$C$3))+(COUNTIF('Round 2 - HILLS'!D82,"="&amp;$D$3))+(COUNTIF('Round 2 - HILLS'!E82,"="&amp;$E$3))+(COUNTIF('Round 2 - HILLS'!F82,"="&amp;$F$3))+(COUNTIF('Round 2 - HILLS'!G82,"="&amp;$G$3))+(COUNTIF('Round 2 - HILLS'!H82,"="&amp;$H$3))+(COUNTIF('Round 2 - HILLS'!I82,"="&amp;$I$3))+(COUNTIF('Round 2 - HILLS'!J82,"="&amp;$J$3))+(COUNTIF('Round 2 - HILLS'!L82,"="&amp;$L$3))+(COUNTIF('Round 2 - HILLS'!M82,"="&amp;$M$3))+(COUNTIF('Round 2 - HILLS'!N82,"="&amp;$N$3))+(COUNTIF('Round 2 - HILLS'!O82,"="&amp;$O$3))+(COUNTIF('Round 2 - HILLS'!P82,"="&amp;$P$3))+(COUNTIF('Round 2 - HILLS'!Q82,"="&amp;$Q$3))+(COUNTIF('Round 2 - HILLS'!R82,"="&amp;$R$3))+(COUNTIF('Round 2 - HILLS'!S82,"="&amp;$S$3))+(COUNTIF('Round 2 - HILLS'!T82,"="&amp;$T$3))</f>
        <v>0</v>
      </c>
      <c r="M169" s="93">
        <f>SUM(COUNTIF('Round 2 - HILLS'!B82,"="&amp;$B$3+1))+(COUNTIF('Round 2 - HILLS'!C82,"="&amp;$C$3+1))+(COUNTIF('Round 2 - HILLS'!D82,"="&amp;$D$3+1))+(COUNTIF('Round 2 - HILLS'!E82,"="&amp;$E$3+1))+(COUNTIF('Round 2 - HILLS'!F82,"="&amp;$F$3+1))+(COUNTIF('Round 2 - HILLS'!G82,"="&amp;$G$3+1))+(COUNTIF('Round 2 - HILLS'!H82,"="&amp;$H$3+1))+(COUNTIF('Round 2 - HILLS'!I82,"="&amp;$I$3+1))+(COUNTIF('Round 2 - HILLS'!J82,"="&amp;$J$3+1))+(COUNTIF('Round 2 - HILLS'!L82,"="&amp;$L$3+1))+(COUNTIF('Round 2 - HILLS'!M82,"="&amp;$M$3+1))+(COUNTIF('Round 2 - HILLS'!N82,"="&amp;$N$3+1))+(COUNTIF('Round 2 - HILLS'!O82,"="&amp;$O$3+1))+(COUNTIF('Round 2 - HILLS'!P82,"="&amp;$P$3+1))+(COUNTIF('Round 2 - HILLS'!Q82,"="&amp;$Q$3+1))+(COUNTIF('Round 2 - HILLS'!R82,"="&amp;$R$3+1))+(COUNTIF('Round 2 - HILLS'!S82,"="&amp;$S$3+1))+(COUNTIF('Round 2 - HILLS'!T82,"="&amp;$T$3+1))</f>
        <v>0</v>
      </c>
      <c r="N169" s="93">
        <f>SUM(COUNTIF('Round 2 - HILLS'!B82,"="&amp;$B$3+2))+(COUNTIF('Round 2 - HILLS'!C82,"="&amp;$C$3+2))+(COUNTIF('Round 2 - HILLS'!D82,"="&amp;$D$3+2))+(COUNTIF('Round 2 - HILLS'!E82,"="&amp;$E$3+2))+(COUNTIF('Round 2 - HILLS'!F82,"="&amp;$F$3+2))+(COUNTIF('Round 2 - HILLS'!G82,"="&amp;$G$3+2))+(COUNTIF('Round 2 - HILLS'!H82,"="&amp;$H$3+2))+(COUNTIF('Round 2 - HILLS'!I82,"="&amp;$I$3+2))+(COUNTIF('Round 2 - HILLS'!J82,"="&amp;$J$3+2))+(COUNTIF('Round 2 - HILLS'!L82,"="&amp;$L$3+2))+(COUNTIF('Round 2 - HILLS'!M82,"="&amp;$M$3+2))+(COUNTIF('Round 2 - HILLS'!N82,"="&amp;$N$3+2))+(COUNTIF('Round 2 - HILLS'!O82,"="&amp;$O$3+2))+(COUNTIF('Round 2 - HILLS'!P82,"="&amp;$P$3+2))+(COUNTIF('Round 2 - HILLS'!Q82,"="&amp;$Q$3+2))+(COUNTIF('Round 2 - HILLS'!R82,"="&amp;$R$3+2))+(COUNTIF('Round 2 - HILLS'!S82,"="&amp;$S$3+2))+(COUNTIF('Round 2 - HILLS'!T82,"="&amp;$T$3+2))</f>
        <v>0</v>
      </c>
      <c r="O169" s="93">
        <f>SUM(COUNTIF('Round 2 - HILLS'!B82,"&gt;"&amp;$B$3+2.1))+(COUNTIF('Round 2 - HILLS'!C82,"&gt;"&amp;$C$3+2.1))+(COUNTIF('Round 2 - HILLS'!D82,"&gt;"&amp;$D$3+2.1))+(COUNTIF('Round 2 - HILLS'!E82,"&gt;"&amp;$E$3+2.1))+(COUNTIF('Round 2 - HILLS'!F82,"&gt;"&amp;$F$3+2.1))+(COUNTIF('Round 2 - HILLS'!G82,"&gt;"&amp;$G$3+2.1))+(COUNTIF('Round 2 - HILLS'!H82,"&gt;"&amp;$H$3+2.1))+(COUNTIF('Round 2 - HILLS'!I82,"&gt;"&amp;$I$3+2.1))+(COUNTIF('Round 2 - HILLS'!J82,"&gt;"&amp;$J$3+2.1))+(COUNTIF('Round 2 - HILLS'!L82,"&gt;"&amp;$L$3+2.1))+(COUNTIF('Round 2 - HILLS'!M82,"&gt;"&amp;$M$3+2.1))+(COUNTIF('Round 2 - HILLS'!N82,"&gt;"&amp;$N$3+2.1))+(COUNTIF('Round 2 - HILLS'!O82,"&gt;"&amp;$O$3+2.1))+(COUNTIF('Round 2 - HILLS'!P82,"&gt;"&amp;$P$3+2.1))+(COUNTIF('Round 2 - HILLS'!Q82,"&gt;"&amp;$Q$3+2.1))+(COUNTIF('Round 2 - HILLS'!R82,"&gt;"&amp;$R$3+2.1))+(COUNTIF('Round 2 - HILLS'!S82,"&gt;"&amp;$S$3+2.1))+(COUNTIF('Round 2 - HILLS'!T82,"&gt;"&amp;$T$3+2.1))</f>
        <v>0</v>
      </c>
      <c r="Q169" s="92"/>
      <c r="R169" s="93"/>
      <c r="S169" s="93"/>
      <c r="T169" s="93"/>
      <c r="U169" s="93"/>
      <c r="V169" s="93"/>
      <c r="X169" s="92">
        <f>SUM(C169,J169,Q169)</f>
        <v>0</v>
      </c>
      <c r="Y169" s="93">
        <f t="shared" ref="Y169:Y173" si="150">SUM(D169,K169,R169)</f>
        <v>0</v>
      </c>
      <c r="Z169" s="93">
        <f t="shared" ref="Z169:Z173" si="151">SUM(E169,L169,S169)</f>
        <v>0</v>
      </c>
      <c r="AA169" s="93">
        <f t="shared" ref="AA169:AA173" si="152">SUM(F169,M169,T169)</f>
        <v>0</v>
      </c>
      <c r="AB169" s="93">
        <f t="shared" ref="AB169:AB173" si="153">SUM(G169,N169,U169)</f>
        <v>0</v>
      </c>
      <c r="AC169" s="93">
        <f>SUM(H169,O169,V169)</f>
        <v>0</v>
      </c>
    </row>
    <row r="170" spans="1:29" x14ac:dyDescent="0.2">
      <c r="A170" s="35">
        <f>'Players by Team'!S43</f>
        <v>0</v>
      </c>
      <c r="B170" s="95"/>
      <c r="C170" s="99">
        <f>SUM(COUNTIF('Round 1 - RIVER'!B83,"&lt;"&amp;$B$2-1.9))+(COUNTIF('Round 1 - RIVER'!C83,"&lt;"&amp;$C$2-1.9))+(COUNTIF('Round 1 - RIVER'!D83,"&lt;"&amp;$D$2-1.9))+(COUNTIF('Round 1 - RIVER'!E83,"&lt;"&amp;$E$2-1.9))+(COUNTIF('Round 1 - RIVER'!F83,"&lt;"&amp;$F$2-1.9))+(COUNTIF('Round 1 - RIVER'!G83,"&lt;"&amp;$G$2-1.9))+(COUNTIF('Round 1 - RIVER'!H83,"&lt;"&amp;$H$2-1.9))+(COUNTIF('Round 1 - RIVER'!I83,"&lt;"&amp;$I$2-1.9))+(COUNTIF('Round 1 - RIVER'!J83,"&lt;"&amp;$J$2-1.9))+(COUNTIF('Round 1 - RIVER'!L83,"&lt;"&amp;$L$2-1.9))+(COUNTIF('Round 1 - RIVER'!M83,"&lt;"&amp;$M$2-1.9))+(COUNTIF('Round 1 - RIVER'!N83,"&lt;"&amp;$N$2-1.9))+(COUNTIF('Round 1 - RIVER'!O83,"&lt;"&amp;$O$2-1.9))+(COUNTIF('Round 1 - RIVER'!P83,"&lt;"&amp;$P$2-1.9))+(COUNTIF('Round 1 - RIVER'!Q83,"&lt;"&amp;$Q$2-1.9))+(COUNTIF('Round 1 - RIVER'!R83,"&lt;"&amp;$R$2-1.9))+(COUNTIF('Round 1 - RIVER'!S83,"&lt;"&amp;$S$2-1.9))+(COUNTIF('Round 1 - RIVER'!T83,"&lt;"&amp;$T$2-1.9))</f>
        <v>0</v>
      </c>
      <c r="D170" s="100">
        <f>SUM(COUNTIF('Round 1 - RIVER'!B83,"="&amp;$B$2-1))+(COUNTIF('Round 1 - RIVER'!C83,"="&amp;$C$2-1))+(COUNTIF('Round 1 - RIVER'!D83,"="&amp;$D$2-1))+(COUNTIF('Round 1 - RIVER'!E83,"="&amp;$E$2-1))+(COUNTIF('Round 1 - RIVER'!F83,"="&amp;$F$2-1))+(COUNTIF('Round 1 - RIVER'!G83,"="&amp;$G$2-1))+(COUNTIF('Round 1 - RIVER'!H83,"="&amp;$H$2-1))+(COUNTIF('Round 1 - RIVER'!I83,"="&amp;$I$2-1))+(COUNTIF('Round 1 - RIVER'!J83,"="&amp;$J$2-1))+(COUNTIF('Round 1 - RIVER'!L83,"="&amp;$L$2-1))+(COUNTIF('Round 1 - RIVER'!M83,"="&amp;$M$2-1))+(COUNTIF('Round 1 - RIVER'!N83,"="&amp;$N$2-1))+(COUNTIF('Round 1 - RIVER'!O83,"="&amp;$O$2-1))+(COUNTIF('Round 1 - RIVER'!P83,"="&amp;$P$2-1))+(COUNTIF('Round 1 - RIVER'!Q83,"="&amp;$Q$2-1))+(COUNTIF('Round 1 - RIVER'!R83,"="&amp;$R$2-1))+(COUNTIF('Round 1 - RIVER'!S83,"="&amp;$S$2-1))+(COUNTIF('Round 1 - RIVER'!T83,"="&amp;$T$2-1))</f>
        <v>0</v>
      </c>
      <c r="E170" s="100">
        <f>SUM(COUNTIF('Round 1 - RIVER'!B83,"="&amp;$B$3))+(COUNTIF('Round 1 - RIVER'!C83,"="&amp;$C$3))+(COUNTIF('Round 1 - RIVER'!D83,"="&amp;$D$3))+(COUNTIF('Round 1 - RIVER'!E83,"="&amp;$E$3))+(COUNTIF('Round 1 - RIVER'!F83,"="&amp;$F$3))+(COUNTIF('Round 1 - RIVER'!G83,"="&amp;$G$3))+(COUNTIF('Round 1 - RIVER'!H83,"="&amp;$H$3))+(COUNTIF('Round 1 - RIVER'!I83,"="&amp;$I$3))+(COUNTIF('Round 1 - RIVER'!J83,"="&amp;$J$3))+(COUNTIF('Round 1 - RIVER'!L83,"="&amp;$L$3))+(COUNTIF('Round 1 - RIVER'!M83,"="&amp;$M$3))+(COUNTIF('Round 1 - RIVER'!N83,"="&amp;$N$3))+(COUNTIF('Round 1 - RIVER'!O83,"="&amp;$O$3))+(COUNTIF('Round 1 - RIVER'!P83,"="&amp;$P$3))+(COUNTIF('Round 1 - RIVER'!Q83,"="&amp;$Q$3))+(COUNTIF('Round 1 - RIVER'!R83,"="&amp;$R$3))+(COUNTIF('Round 1 - RIVER'!S83,"="&amp;$S$3))+(COUNTIF('Round 1 - RIVER'!T83,"="&amp;$T$3))</f>
        <v>0</v>
      </c>
      <c r="F170" s="100">
        <f>SUM(COUNTIF('Round 1 - RIVER'!B83,"="&amp;$B$2+1))+(COUNTIF('Round 1 - RIVER'!C83,"="&amp;$C$2+1))+(COUNTIF('Round 1 - RIVER'!D83,"="&amp;$D$2+1))+(COUNTIF('Round 1 - RIVER'!E83,"="&amp;$E$2+1))+(COUNTIF('Round 1 - RIVER'!F83,"="&amp;$F$2+1))+(COUNTIF('Round 1 - RIVER'!G83,"="&amp;$G$2+1))+(COUNTIF('Round 1 - RIVER'!H83,"="&amp;$H$2+1))+(COUNTIF('Round 1 - RIVER'!I83,"="&amp;$I$2+1))+(COUNTIF('Round 1 - RIVER'!J83,"="&amp;$J$2+1))+(COUNTIF('Round 1 - RIVER'!L83,"="&amp;$L$2+1))+(COUNTIF('Round 1 - RIVER'!M83,"="&amp;$M$2+1))+(COUNTIF('Round 1 - RIVER'!N83,"="&amp;$N$2+1))+(COUNTIF('Round 1 - RIVER'!O83,"="&amp;$O$2+1))+(COUNTIF('Round 1 - RIVER'!P83,"="&amp;$P$2+1))+(COUNTIF('Round 1 - RIVER'!Q83,"="&amp;$Q$2+1))+(COUNTIF('Round 1 - RIVER'!R83,"="&amp;$R$2+1))+(COUNTIF('Round 1 - RIVER'!S83,"="&amp;$S$2+1))+(COUNTIF('Round 1 - RIVER'!T83,"="&amp;$T$2+1))</f>
        <v>0</v>
      </c>
      <c r="G170" s="100">
        <f>SUM(COUNTIF('Round 1 - RIVER'!B83,"="&amp;$B$2+2))+(COUNTIF('Round 1 - RIVER'!C83,"="&amp;$C$2+2))+(COUNTIF('Round 1 - RIVER'!D83,"="&amp;$D$2+2))+(COUNTIF('Round 1 - RIVER'!E83,"="&amp;$E$2+2))+(COUNTIF('Round 1 - RIVER'!F83,"="&amp;$F$2+2))+(COUNTIF('Round 1 - RIVER'!G83,"="&amp;$G$2+2))+(COUNTIF('Round 1 - RIVER'!H83,"="&amp;$H$2+2))+(COUNTIF('Round 1 - RIVER'!I83,"="&amp;$I$2+2))+(COUNTIF('Round 1 - RIVER'!J83,"="&amp;$J$2+2))+(COUNTIF('Round 1 - RIVER'!L83,"="&amp;$L$2+2))+(COUNTIF('Round 1 - RIVER'!M83,"="&amp;$M$2+2))+(COUNTIF('Round 1 - RIVER'!N83,"="&amp;$N$2+2))+(COUNTIF('Round 1 - RIVER'!O83,"="&amp;$O$2+2))+(COUNTIF('Round 1 - RIVER'!P83,"="&amp;$P$2+2))+(COUNTIF('Round 1 - RIVER'!Q83,"="&amp;$Q$2+2))+(COUNTIF('Round 1 - RIVER'!R83,"="&amp;$R$2+2))+(COUNTIF('Round 1 - RIVER'!S83,"="&amp;$S$2+2))+(COUNTIF('Round 1 - RIVER'!T83,"="&amp;$T$2+2))</f>
        <v>0</v>
      </c>
      <c r="H170" s="100">
        <f>SUM(COUNTIF('Round 1 - RIVER'!B83,"&gt;"&amp;$B$2+2.1))+(COUNTIF('Round 1 - RIVER'!C83,"&gt;"&amp;$C$2+2.1))+(COUNTIF('Round 1 - RIVER'!D83,"&gt;"&amp;$D$2+2.1))+(COUNTIF('Round 1 - RIVER'!E83,"&gt;"&amp;$E$2+2.1))+(COUNTIF('Round 1 - RIVER'!F83,"&gt;"&amp;$F$2+2.1))+(COUNTIF('Round 1 - RIVER'!G83,"&gt;"&amp;$G$2+2.1))+(COUNTIF('Round 1 - RIVER'!H83,"&gt;"&amp;$H$2+2.1))+(COUNTIF('Round 1 - RIVER'!I83,"&gt;"&amp;$I$2+2.1))+(COUNTIF('Round 1 - RIVER'!J83,"&gt;"&amp;$J$2+2.1))+(COUNTIF('Round 1 - RIVER'!L83,"&gt;"&amp;$L$2+2.1))+(COUNTIF('Round 1 - RIVER'!M83,"&gt;"&amp;$M$2+2.1))+(COUNTIF('Round 1 - RIVER'!N83,"&gt;"&amp;$N$2+2.1))+(COUNTIF('Round 1 - RIVER'!O83,"&gt;"&amp;$O$2+2.1))+(COUNTIF('Round 1 - RIVER'!P83,"&gt;"&amp;$P$2+2.1))+(COUNTIF('Round 1 - RIVER'!Q83,"&gt;"&amp;$Q$2+2.1))+(COUNTIF('Round 1 - RIVER'!R83,"&gt;"&amp;$R$2+2.1))+(COUNTIF('Round 1 - RIVER'!S83,"&gt;"&amp;$S$2+2.1))+(COUNTIF('Round 1 - RIVER'!T83,"&gt;"&amp;$T$2+2.1))</f>
        <v>0</v>
      </c>
      <c r="J170" s="99">
        <f>SUM(COUNTIF('Round 2 - HILLS'!B83,"&lt;"&amp;$B$3-1.9))+(COUNTIF('Round 2 - HILLS'!C83,"&lt;"&amp;$C$3-1.9))+(COUNTIF('Round 2 - HILLS'!D83,"&lt;"&amp;$D$3-1.9))+(COUNTIF('Round 2 - HILLS'!E83,"&lt;"&amp;$E$3-1.9))+(COUNTIF('Round 2 - HILLS'!F83,"&lt;"&amp;$F$3-1.9))+(COUNTIF('Round 2 - HILLS'!G83,"&lt;"&amp;$G$3-1.9))+(COUNTIF('Round 2 - HILLS'!H83,"&lt;"&amp;$H$3-1.9))+(COUNTIF('Round 2 - HILLS'!I83,"&lt;"&amp;$I$3-1.9))+(COUNTIF('Round 2 - HILLS'!J83,"&lt;"&amp;$J$3-1.9))+(COUNTIF('Round 2 - HILLS'!L83,"&lt;"&amp;$L$3-1.9))+(COUNTIF('Round 2 - HILLS'!M83,"&lt;"&amp;$M$3-1.9))+(COUNTIF('Round 2 - HILLS'!N83,"&lt;"&amp;$N$3-1.9))+(COUNTIF('Round 2 - HILLS'!O83,"&lt;"&amp;$O$3-1.9))+(COUNTIF('Round 2 - HILLS'!P83,"&lt;"&amp;$P$3-1.9))+(COUNTIF('Round 2 - HILLS'!Q83,"&lt;"&amp;$Q$3-1.9))+(COUNTIF('Round 2 - HILLS'!R83,"&lt;"&amp;$R$3-1.9))+(COUNTIF('Round 2 - HILLS'!S83,"&lt;"&amp;$S$3-1.9))+(COUNTIF('Round 2 - HILLS'!T83,"&lt;"&amp;$T$3-1.9))</f>
        <v>0</v>
      </c>
      <c r="K170" s="100">
        <f>SUM(COUNTIF('Round 2 - HILLS'!B83,"="&amp;$B$3-1))+(COUNTIF('Round 2 - HILLS'!C83,"="&amp;$C$3-1))+(COUNTIF('Round 2 - HILLS'!D83,"="&amp;$D$3-1))+(COUNTIF('Round 2 - HILLS'!E83,"="&amp;$E$3-1))+(COUNTIF('Round 2 - HILLS'!F83,"="&amp;$F$3-1))+(COUNTIF('Round 2 - HILLS'!G83,"="&amp;$G$3-1))+(COUNTIF('Round 2 - HILLS'!H83,"="&amp;$H$3-1))+(COUNTIF('Round 2 - HILLS'!I83,"="&amp;$I$3-1))+(COUNTIF('Round 2 - HILLS'!J83,"="&amp;$J$3-1))+(COUNTIF('Round 2 - HILLS'!L83,"="&amp;$L$3-1))+(COUNTIF('Round 2 - HILLS'!M83,"="&amp;$M$3-1))+(COUNTIF('Round 2 - HILLS'!N83,"="&amp;$N$3-1))+(COUNTIF('Round 2 - HILLS'!O83,"="&amp;$O$3-1))+(COUNTIF('Round 2 - HILLS'!P83,"="&amp;$P$3-1))+(COUNTIF('Round 2 - HILLS'!Q83,"="&amp;$Q$3-1))+(COUNTIF('Round 2 - HILLS'!R83,"="&amp;$R$3-1))+(COUNTIF('Round 2 - HILLS'!S83,"="&amp;$S$3-1))+(COUNTIF('Round 2 - HILLS'!T83,"="&amp;$T$3-1))</f>
        <v>0</v>
      </c>
      <c r="L170" s="104">
        <f>SUM(COUNTIF('Round 2 - HILLS'!B83,"="&amp;$B$3))+(COUNTIF('Round 2 - HILLS'!C83,"="&amp;$C$3))+(COUNTIF('Round 2 - HILLS'!D83,"="&amp;$D$3))+(COUNTIF('Round 2 - HILLS'!E83,"="&amp;$E$3))+(COUNTIF('Round 2 - HILLS'!F83,"="&amp;$F$3))+(COUNTIF('Round 2 - HILLS'!G83,"="&amp;$G$3))+(COUNTIF('Round 2 - HILLS'!H83,"="&amp;$H$3))+(COUNTIF('Round 2 - HILLS'!I83,"="&amp;$I$3))+(COUNTIF('Round 2 - HILLS'!J83,"="&amp;$J$3))+(COUNTIF('Round 2 - HILLS'!L83,"="&amp;$L$3))+(COUNTIF('Round 2 - HILLS'!M83,"="&amp;$M$3))+(COUNTIF('Round 2 - HILLS'!N83,"="&amp;$N$3))+(COUNTIF('Round 2 - HILLS'!O83,"="&amp;$O$3))+(COUNTIF('Round 2 - HILLS'!P83,"="&amp;$P$3))+(COUNTIF('Round 2 - HILLS'!Q83,"="&amp;$Q$3))+(COUNTIF('Round 2 - HILLS'!R83,"="&amp;$R$3))+(COUNTIF('Round 2 - HILLS'!S83,"="&amp;$S$3))+(COUNTIF('Round 2 - HILLS'!T83,"="&amp;$T$3))</f>
        <v>0</v>
      </c>
      <c r="M170" s="100">
        <f>SUM(COUNTIF('Round 2 - HILLS'!B83,"="&amp;$B$3+1))+(COUNTIF('Round 2 - HILLS'!C83,"="&amp;$C$3+1))+(COUNTIF('Round 2 - HILLS'!D83,"="&amp;$D$3+1))+(COUNTIF('Round 2 - HILLS'!E83,"="&amp;$E$3+1))+(COUNTIF('Round 2 - HILLS'!F83,"="&amp;$F$3+1))+(COUNTIF('Round 2 - HILLS'!G83,"="&amp;$G$3+1))+(COUNTIF('Round 2 - HILLS'!H83,"="&amp;$H$3+1))+(COUNTIF('Round 2 - HILLS'!I83,"="&amp;$I$3+1))+(COUNTIF('Round 2 - HILLS'!J83,"="&amp;$J$3+1))+(COUNTIF('Round 2 - HILLS'!L83,"="&amp;$L$3+1))+(COUNTIF('Round 2 - HILLS'!M83,"="&amp;$M$3+1))+(COUNTIF('Round 2 - HILLS'!N83,"="&amp;$N$3+1))+(COUNTIF('Round 2 - HILLS'!O83,"="&amp;$O$3+1))+(COUNTIF('Round 2 - HILLS'!P83,"="&amp;$P$3+1))+(COUNTIF('Round 2 - HILLS'!Q83,"="&amp;$Q$3+1))+(COUNTIF('Round 2 - HILLS'!R83,"="&amp;$R$3+1))+(COUNTIF('Round 2 - HILLS'!S83,"="&amp;$S$3+1))+(COUNTIF('Round 2 - HILLS'!T83,"="&amp;$T$3+1))</f>
        <v>0</v>
      </c>
      <c r="N170" s="100">
        <f>SUM(COUNTIF('Round 2 - HILLS'!B83,"="&amp;$B$3+2))+(COUNTIF('Round 2 - HILLS'!C83,"="&amp;$C$3+2))+(COUNTIF('Round 2 - HILLS'!D83,"="&amp;$D$3+2))+(COUNTIF('Round 2 - HILLS'!E83,"="&amp;$E$3+2))+(COUNTIF('Round 2 - HILLS'!F83,"="&amp;$F$3+2))+(COUNTIF('Round 2 - HILLS'!G83,"="&amp;$G$3+2))+(COUNTIF('Round 2 - HILLS'!H83,"="&amp;$H$3+2))+(COUNTIF('Round 2 - HILLS'!I83,"="&amp;$I$3+2))+(COUNTIF('Round 2 - HILLS'!J83,"="&amp;$J$3+2))+(COUNTIF('Round 2 - HILLS'!L83,"="&amp;$L$3+2))+(COUNTIF('Round 2 - HILLS'!M83,"="&amp;$M$3+2))+(COUNTIF('Round 2 - HILLS'!N83,"="&amp;$N$3+2))+(COUNTIF('Round 2 - HILLS'!O83,"="&amp;$O$3+2))+(COUNTIF('Round 2 - HILLS'!P83,"="&amp;$P$3+2))+(COUNTIF('Round 2 - HILLS'!Q83,"="&amp;$Q$3+2))+(COUNTIF('Round 2 - HILLS'!R83,"="&amp;$R$3+2))+(COUNTIF('Round 2 - HILLS'!S83,"="&amp;$S$3+2))+(COUNTIF('Round 2 - HILLS'!T83,"="&amp;$T$3+2))</f>
        <v>0</v>
      </c>
      <c r="O170" s="100">
        <f>SUM(COUNTIF('Round 2 - HILLS'!B83,"&gt;"&amp;$B$3+2.1))+(COUNTIF('Round 2 - HILLS'!C83,"&gt;"&amp;$C$3+2.1))+(COUNTIF('Round 2 - HILLS'!D83,"&gt;"&amp;$D$3+2.1))+(COUNTIF('Round 2 - HILLS'!E83,"&gt;"&amp;$E$3+2.1))+(COUNTIF('Round 2 - HILLS'!F83,"&gt;"&amp;$F$3+2.1))+(COUNTIF('Round 2 - HILLS'!G83,"&gt;"&amp;$G$3+2.1))+(COUNTIF('Round 2 - HILLS'!H83,"&gt;"&amp;$H$3+2.1))+(COUNTIF('Round 2 - HILLS'!I83,"&gt;"&amp;$I$3+2.1))+(COUNTIF('Round 2 - HILLS'!J83,"&gt;"&amp;$J$3+2.1))+(COUNTIF('Round 2 - HILLS'!L83,"&gt;"&amp;$L$3+2.1))+(COUNTIF('Round 2 - HILLS'!M83,"&gt;"&amp;$M$3+2.1))+(COUNTIF('Round 2 - HILLS'!N83,"&gt;"&amp;$N$3+2.1))+(COUNTIF('Round 2 - HILLS'!O83,"&gt;"&amp;$O$3+2.1))+(COUNTIF('Round 2 - HILLS'!P83,"&gt;"&amp;$P$3+2.1))+(COUNTIF('Round 2 - HILLS'!Q83,"&gt;"&amp;$Q$3+2.1))+(COUNTIF('Round 2 - HILLS'!R83,"&gt;"&amp;$R$3+2.1))+(COUNTIF('Round 2 - HILLS'!S83,"&gt;"&amp;$S$3+2.1))+(COUNTIF('Round 2 - HILLS'!T83,"&gt;"&amp;$T$3+2.1))</f>
        <v>0</v>
      </c>
      <c r="Q170" s="94"/>
      <c r="R170" s="94"/>
      <c r="S170" s="94"/>
      <c r="T170" s="94"/>
      <c r="U170" s="94"/>
      <c r="V170" s="94"/>
      <c r="X170" s="99">
        <f t="shared" ref="X170:X173" si="154">SUM(C170,J170,Q170)</f>
        <v>0</v>
      </c>
      <c r="Y170" s="100">
        <f t="shared" si="150"/>
        <v>0</v>
      </c>
      <c r="Z170" s="100">
        <f t="shared" si="151"/>
        <v>0</v>
      </c>
      <c r="AA170" s="100">
        <f t="shared" si="152"/>
        <v>0</v>
      </c>
      <c r="AB170" s="100">
        <f t="shared" si="153"/>
        <v>0</v>
      </c>
      <c r="AC170" s="100">
        <f t="shared" ref="AC170:AC173" si="155">SUM(H170,O170,V170)</f>
        <v>0</v>
      </c>
    </row>
    <row r="171" spans="1:29" x14ac:dyDescent="0.2">
      <c r="A171" s="35">
        <f>'Players by Team'!S44</f>
        <v>0</v>
      </c>
      <c r="B171" s="95"/>
      <c r="C171" s="92">
        <f>SUM(COUNTIF('Round 1 - RIVER'!B84,"&lt;"&amp;$B$2-1.9))+(COUNTIF('Round 1 - RIVER'!C84,"&lt;"&amp;$C$2-1.9))+(COUNTIF('Round 1 - RIVER'!D84,"&lt;"&amp;$D$2-1.9))+(COUNTIF('Round 1 - RIVER'!E84,"&lt;"&amp;$E$2-1.9))+(COUNTIF('Round 1 - RIVER'!F84,"&lt;"&amp;$F$2-1.9))+(COUNTIF('Round 1 - RIVER'!G84,"&lt;"&amp;$G$2-1.9))+(COUNTIF('Round 1 - RIVER'!H84,"&lt;"&amp;$H$2-1.9))+(COUNTIF('Round 1 - RIVER'!I84,"&lt;"&amp;$I$2-1.9))+(COUNTIF('Round 1 - RIVER'!J84,"&lt;"&amp;$J$2-1.9))+(COUNTIF('Round 1 - RIVER'!L84,"&lt;"&amp;$L$2-1.9))+(COUNTIF('Round 1 - RIVER'!M84,"&lt;"&amp;$M$2-1.9))+(COUNTIF('Round 1 - RIVER'!N84,"&lt;"&amp;$N$2-1.9))+(COUNTIF('Round 1 - RIVER'!O84,"&lt;"&amp;$O$2-1.9))+(COUNTIF('Round 1 - RIVER'!P84,"&lt;"&amp;$P$2-1.9))+(COUNTIF('Round 1 - RIVER'!Q84,"&lt;"&amp;$Q$2-1.9))+(COUNTIF('Round 1 - RIVER'!R84,"&lt;"&amp;$R$2-1.9))+(COUNTIF('Round 1 - RIVER'!S84,"&lt;"&amp;$S$2-1.9))+(COUNTIF('Round 1 - RIVER'!T84,"&lt;"&amp;$T$2-1.9))</f>
        <v>0</v>
      </c>
      <c r="D171" s="93">
        <f>SUM(COUNTIF('Round 1 - RIVER'!B84,"="&amp;$B$2-1))+(COUNTIF('Round 1 - RIVER'!C84,"="&amp;$C$2-1))+(COUNTIF('Round 1 - RIVER'!D84,"="&amp;$D$2-1))+(COUNTIF('Round 1 - RIVER'!E84,"="&amp;$E$2-1))+(COUNTIF('Round 1 - RIVER'!F84,"="&amp;$F$2-1))+(COUNTIF('Round 1 - RIVER'!G84,"="&amp;$G$2-1))+(COUNTIF('Round 1 - RIVER'!H84,"="&amp;$H$2-1))+(COUNTIF('Round 1 - RIVER'!I84,"="&amp;$I$2-1))+(COUNTIF('Round 1 - RIVER'!J84,"="&amp;$J$2-1))+(COUNTIF('Round 1 - RIVER'!L84,"="&amp;$L$2-1))+(COUNTIF('Round 1 - RIVER'!M84,"="&amp;$M$2-1))+(COUNTIF('Round 1 - RIVER'!N84,"="&amp;$N$2-1))+(COUNTIF('Round 1 - RIVER'!O84,"="&amp;$O$2-1))+(COUNTIF('Round 1 - RIVER'!P84,"="&amp;$P$2-1))+(COUNTIF('Round 1 - RIVER'!Q84,"="&amp;$Q$2-1))+(COUNTIF('Round 1 - RIVER'!R84,"="&amp;$R$2-1))+(COUNTIF('Round 1 - RIVER'!S84,"="&amp;$S$2-1))+(COUNTIF('Round 1 - RIVER'!T84,"="&amp;$T$2-1))</f>
        <v>0</v>
      </c>
      <c r="E171" s="93">
        <f>SUM(COUNTIF('Round 1 - RIVER'!B84,"="&amp;$B$3))+(COUNTIF('Round 1 - RIVER'!C84,"="&amp;$C$3))+(COUNTIF('Round 1 - RIVER'!D84,"="&amp;$D$3))+(COUNTIF('Round 1 - RIVER'!E84,"="&amp;$E$3))+(COUNTIF('Round 1 - RIVER'!F84,"="&amp;$F$3))+(COUNTIF('Round 1 - RIVER'!G84,"="&amp;$G$3))+(COUNTIF('Round 1 - RIVER'!H84,"="&amp;$H$3))+(COUNTIF('Round 1 - RIVER'!I84,"="&amp;$I$3))+(COUNTIF('Round 1 - RIVER'!J84,"="&amp;$J$3))+(COUNTIF('Round 1 - RIVER'!L84,"="&amp;$L$3))+(COUNTIF('Round 1 - RIVER'!M84,"="&amp;$M$3))+(COUNTIF('Round 1 - RIVER'!N84,"="&amp;$N$3))+(COUNTIF('Round 1 - RIVER'!O84,"="&amp;$O$3))+(COUNTIF('Round 1 - RIVER'!P84,"="&amp;$P$3))+(COUNTIF('Round 1 - RIVER'!Q84,"="&amp;$Q$3))+(COUNTIF('Round 1 - RIVER'!R84,"="&amp;$R$3))+(COUNTIF('Round 1 - RIVER'!S84,"="&amp;$S$3))+(COUNTIF('Round 1 - RIVER'!T84,"="&amp;$T$3))</f>
        <v>0</v>
      </c>
      <c r="F171" s="93">
        <f>SUM(COUNTIF('Round 1 - RIVER'!B84,"="&amp;$B$2+1))+(COUNTIF('Round 1 - RIVER'!C84,"="&amp;$C$2+1))+(COUNTIF('Round 1 - RIVER'!D84,"="&amp;$D$2+1))+(COUNTIF('Round 1 - RIVER'!E84,"="&amp;$E$2+1))+(COUNTIF('Round 1 - RIVER'!F84,"="&amp;$F$2+1))+(COUNTIF('Round 1 - RIVER'!G84,"="&amp;$G$2+1))+(COUNTIF('Round 1 - RIVER'!H84,"="&amp;$H$2+1))+(COUNTIF('Round 1 - RIVER'!I84,"="&amp;$I$2+1))+(COUNTIF('Round 1 - RIVER'!J84,"="&amp;$J$2+1))+(COUNTIF('Round 1 - RIVER'!L84,"="&amp;$L$2+1))+(COUNTIF('Round 1 - RIVER'!M84,"="&amp;$M$2+1))+(COUNTIF('Round 1 - RIVER'!N84,"="&amp;$N$2+1))+(COUNTIF('Round 1 - RIVER'!O84,"="&amp;$O$2+1))+(COUNTIF('Round 1 - RIVER'!P84,"="&amp;$P$2+1))+(COUNTIF('Round 1 - RIVER'!Q84,"="&amp;$Q$2+1))+(COUNTIF('Round 1 - RIVER'!R84,"="&amp;$R$2+1))+(COUNTIF('Round 1 - RIVER'!S84,"="&amp;$S$2+1))+(COUNTIF('Round 1 - RIVER'!T84,"="&amp;$T$2+1))</f>
        <v>0</v>
      </c>
      <c r="G171" s="93">
        <f>SUM(COUNTIF('Round 1 - RIVER'!B84,"="&amp;$B$2+2))+(COUNTIF('Round 1 - RIVER'!C84,"="&amp;$C$2+2))+(COUNTIF('Round 1 - RIVER'!D84,"="&amp;$D$2+2))+(COUNTIF('Round 1 - RIVER'!E84,"="&amp;$E$2+2))+(COUNTIF('Round 1 - RIVER'!F84,"="&amp;$F$2+2))+(COUNTIF('Round 1 - RIVER'!G84,"="&amp;$G$2+2))+(COUNTIF('Round 1 - RIVER'!H84,"="&amp;$H$2+2))+(COUNTIF('Round 1 - RIVER'!I84,"="&amp;$I$2+2))+(COUNTIF('Round 1 - RIVER'!J84,"="&amp;$J$2+2))+(COUNTIF('Round 1 - RIVER'!L84,"="&amp;$L$2+2))+(COUNTIF('Round 1 - RIVER'!M84,"="&amp;$M$2+2))+(COUNTIF('Round 1 - RIVER'!N84,"="&amp;$N$2+2))+(COUNTIF('Round 1 - RIVER'!O84,"="&amp;$O$2+2))+(COUNTIF('Round 1 - RIVER'!P84,"="&amp;$P$2+2))+(COUNTIF('Round 1 - RIVER'!Q84,"="&amp;$Q$2+2))+(COUNTIF('Round 1 - RIVER'!R84,"="&amp;$R$2+2))+(COUNTIF('Round 1 - RIVER'!S84,"="&amp;$S$2+2))+(COUNTIF('Round 1 - RIVER'!T84,"="&amp;$T$2+2))</f>
        <v>0</v>
      </c>
      <c r="H171" s="93">
        <f>SUM(COUNTIF('Round 1 - RIVER'!B84,"&gt;"&amp;$B$2+2.1))+(COUNTIF('Round 1 - RIVER'!C84,"&gt;"&amp;$C$2+2.1))+(COUNTIF('Round 1 - RIVER'!D84,"&gt;"&amp;$D$2+2.1))+(COUNTIF('Round 1 - RIVER'!E84,"&gt;"&amp;$E$2+2.1))+(COUNTIF('Round 1 - RIVER'!F84,"&gt;"&amp;$F$2+2.1))+(COUNTIF('Round 1 - RIVER'!G84,"&gt;"&amp;$G$2+2.1))+(COUNTIF('Round 1 - RIVER'!H84,"&gt;"&amp;$H$2+2.1))+(COUNTIF('Round 1 - RIVER'!I84,"&gt;"&amp;$I$2+2.1))+(COUNTIF('Round 1 - RIVER'!J84,"&gt;"&amp;$J$2+2.1))+(COUNTIF('Round 1 - RIVER'!L84,"&gt;"&amp;$L$2+2.1))+(COUNTIF('Round 1 - RIVER'!M84,"&gt;"&amp;$M$2+2.1))+(COUNTIF('Round 1 - RIVER'!N84,"&gt;"&amp;$N$2+2.1))+(COUNTIF('Round 1 - RIVER'!O84,"&gt;"&amp;$O$2+2.1))+(COUNTIF('Round 1 - RIVER'!P84,"&gt;"&amp;$P$2+2.1))+(COUNTIF('Round 1 - RIVER'!Q84,"&gt;"&amp;$Q$2+2.1))+(COUNTIF('Round 1 - RIVER'!R84,"&gt;"&amp;$R$2+2.1))+(COUNTIF('Round 1 - RIVER'!S84,"&gt;"&amp;$S$2+2.1))+(COUNTIF('Round 1 - RIVER'!T84,"&gt;"&amp;$T$2+2.1))</f>
        <v>0</v>
      </c>
      <c r="J171" s="92">
        <f>SUM(COUNTIF('Round 2 - HILLS'!B84,"&lt;"&amp;$B$3-1.9))+(COUNTIF('Round 2 - HILLS'!C84,"&lt;"&amp;$C$3-1.9))+(COUNTIF('Round 2 - HILLS'!D84,"&lt;"&amp;$D$3-1.9))+(COUNTIF('Round 2 - HILLS'!E84,"&lt;"&amp;$E$3-1.9))+(COUNTIF('Round 2 - HILLS'!F84,"&lt;"&amp;$F$3-1.9))+(COUNTIF('Round 2 - HILLS'!G84,"&lt;"&amp;$G$3-1.9))+(COUNTIF('Round 2 - HILLS'!H84,"&lt;"&amp;$H$3-1.9))+(COUNTIF('Round 2 - HILLS'!I84,"&lt;"&amp;$I$3-1.9))+(COUNTIF('Round 2 - HILLS'!J84,"&lt;"&amp;$J$3-1.9))+(COUNTIF('Round 2 - HILLS'!L84,"&lt;"&amp;$L$3-1.9))+(COUNTIF('Round 2 - HILLS'!M84,"&lt;"&amp;$M$3-1.9))+(COUNTIF('Round 2 - HILLS'!N84,"&lt;"&amp;$N$3-1.9))+(COUNTIF('Round 2 - HILLS'!O84,"&lt;"&amp;$O$3-1.9))+(COUNTIF('Round 2 - HILLS'!P84,"&lt;"&amp;$P$3-1.9))+(COUNTIF('Round 2 - HILLS'!Q84,"&lt;"&amp;$Q$3-1.9))+(COUNTIF('Round 2 - HILLS'!R84,"&lt;"&amp;$R$3-1.9))+(COUNTIF('Round 2 - HILLS'!S84,"&lt;"&amp;$S$3-1.9))+(COUNTIF('Round 2 - HILLS'!T84,"&lt;"&amp;$T$3-1.9))</f>
        <v>0</v>
      </c>
      <c r="K171" s="93">
        <f>SUM(COUNTIF('Round 2 - HILLS'!B84,"="&amp;$B$3-1))+(COUNTIF('Round 2 - HILLS'!C84,"="&amp;$C$3-1))+(COUNTIF('Round 2 - HILLS'!D84,"="&amp;$D$3-1))+(COUNTIF('Round 2 - HILLS'!E84,"="&amp;$E$3-1))+(COUNTIF('Round 2 - HILLS'!F84,"="&amp;$F$3-1))+(COUNTIF('Round 2 - HILLS'!G84,"="&amp;$G$3-1))+(COUNTIF('Round 2 - HILLS'!H84,"="&amp;$H$3-1))+(COUNTIF('Round 2 - HILLS'!I84,"="&amp;$I$3-1))+(COUNTIF('Round 2 - HILLS'!J84,"="&amp;$J$3-1))+(COUNTIF('Round 2 - HILLS'!L84,"="&amp;$L$3-1))+(COUNTIF('Round 2 - HILLS'!M84,"="&amp;$M$3-1))+(COUNTIF('Round 2 - HILLS'!N84,"="&amp;$N$3-1))+(COUNTIF('Round 2 - HILLS'!O84,"="&amp;$O$3-1))+(COUNTIF('Round 2 - HILLS'!P84,"="&amp;$P$3-1))+(COUNTIF('Round 2 - HILLS'!Q84,"="&amp;$Q$3-1))+(COUNTIF('Round 2 - HILLS'!R84,"="&amp;$R$3-1))+(COUNTIF('Round 2 - HILLS'!S84,"="&amp;$S$3-1))+(COUNTIF('Round 2 - HILLS'!T84,"="&amp;$T$3-1))</f>
        <v>0</v>
      </c>
      <c r="L171" s="103">
        <f>SUM(COUNTIF('Round 2 - HILLS'!B84,"="&amp;$B$3))+(COUNTIF('Round 2 - HILLS'!C84,"="&amp;$C$3))+(COUNTIF('Round 2 - HILLS'!D84,"="&amp;$D$3))+(COUNTIF('Round 2 - HILLS'!E84,"="&amp;$E$3))+(COUNTIF('Round 2 - HILLS'!F84,"="&amp;$F$3))+(COUNTIF('Round 2 - HILLS'!G84,"="&amp;$G$3))+(COUNTIF('Round 2 - HILLS'!H84,"="&amp;$H$3))+(COUNTIF('Round 2 - HILLS'!I84,"="&amp;$I$3))+(COUNTIF('Round 2 - HILLS'!J84,"="&amp;$J$3))+(COUNTIF('Round 2 - HILLS'!L84,"="&amp;$L$3))+(COUNTIF('Round 2 - HILLS'!M84,"="&amp;$M$3))+(COUNTIF('Round 2 - HILLS'!N84,"="&amp;$N$3))+(COUNTIF('Round 2 - HILLS'!O84,"="&amp;$O$3))+(COUNTIF('Round 2 - HILLS'!P84,"="&amp;$P$3))+(COUNTIF('Round 2 - HILLS'!Q84,"="&amp;$Q$3))+(COUNTIF('Round 2 - HILLS'!R84,"="&amp;$R$3))+(COUNTIF('Round 2 - HILLS'!S84,"="&amp;$S$3))+(COUNTIF('Round 2 - HILLS'!T84,"="&amp;$T$3))</f>
        <v>0</v>
      </c>
      <c r="M171" s="93">
        <f>SUM(COUNTIF('Round 2 - HILLS'!B84,"="&amp;$B$3+1))+(COUNTIF('Round 2 - HILLS'!C84,"="&amp;$C$3+1))+(COUNTIF('Round 2 - HILLS'!D84,"="&amp;$D$3+1))+(COUNTIF('Round 2 - HILLS'!E84,"="&amp;$E$3+1))+(COUNTIF('Round 2 - HILLS'!F84,"="&amp;$F$3+1))+(COUNTIF('Round 2 - HILLS'!G84,"="&amp;$G$3+1))+(COUNTIF('Round 2 - HILLS'!H84,"="&amp;$H$3+1))+(COUNTIF('Round 2 - HILLS'!I84,"="&amp;$I$3+1))+(COUNTIF('Round 2 - HILLS'!J84,"="&amp;$J$3+1))+(COUNTIF('Round 2 - HILLS'!L84,"="&amp;$L$3+1))+(COUNTIF('Round 2 - HILLS'!M84,"="&amp;$M$3+1))+(COUNTIF('Round 2 - HILLS'!N84,"="&amp;$N$3+1))+(COUNTIF('Round 2 - HILLS'!O84,"="&amp;$O$3+1))+(COUNTIF('Round 2 - HILLS'!P84,"="&amp;$P$3+1))+(COUNTIF('Round 2 - HILLS'!Q84,"="&amp;$Q$3+1))+(COUNTIF('Round 2 - HILLS'!R84,"="&amp;$R$3+1))+(COUNTIF('Round 2 - HILLS'!S84,"="&amp;$S$3+1))+(COUNTIF('Round 2 - HILLS'!T84,"="&amp;$T$3+1))</f>
        <v>0</v>
      </c>
      <c r="N171" s="93">
        <f>SUM(COUNTIF('Round 2 - HILLS'!B84,"="&amp;$B$3+2))+(COUNTIF('Round 2 - HILLS'!C84,"="&amp;$C$3+2))+(COUNTIF('Round 2 - HILLS'!D84,"="&amp;$D$3+2))+(COUNTIF('Round 2 - HILLS'!E84,"="&amp;$E$3+2))+(COUNTIF('Round 2 - HILLS'!F84,"="&amp;$F$3+2))+(COUNTIF('Round 2 - HILLS'!G84,"="&amp;$G$3+2))+(COUNTIF('Round 2 - HILLS'!H84,"="&amp;$H$3+2))+(COUNTIF('Round 2 - HILLS'!I84,"="&amp;$I$3+2))+(COUNTIF('Round 2 - HILLS'!J84,"="&amp;$J$3+2))+(COUNTIF('Round 2 - HILLS'!L84,"="&amp;$L$3+2))+(COUNTIF('Round 2 - HILLS'!M84,"="&amp;$M$3+2))+(COUNTIF('Round 2 - HILLS'!N84,"="&amp;$N$3+2))+(COUNTIF('Round 2 - HILLS'!O84,"="&amp;$O$3+2))+(COUNTIF('Round 2 - HILLS'!P84,"="&amp;$P$3+2))+(COUNTIF('Round 2 - HILLS'!Q84,"="&amp;$Q$3+2))+(COUNTIF('Round 2 - HILLS'!R84,"="&amp;$R$3+2))+(COUNTIF('Round 2 - HILLS'!S84,"="&amp;$S$3+2))+(COUNTIF('Round 2 - HILLS'!T84,"="&amp;$T$3+2))</f>
        <v>0</v>
      </c>
      <c r="O171" s="93">
        <f>SUM(COUNTIF('Round 2 - HILLS'!B84,"&gt;"&amp;$B$3+2.1))+(COUNTIF('Round 2 - HILLS'!C84,"&gt;"&amp;$C$3+2.1))+(COUNTIF('Round 2 - HILLS'!D84,"&gt;"&amp;$D$3+2.1))+(COUNTIF('Round 2 - HILLS'!E84,"&gt;"&amp;$E$3+2.1))+(COUNTIF('Round 2 - HILLS'!F84,"&gt;"&amp;$F$3+2.1))+(COUNTIF('Round 2 - HILLS'!G84,"&gt;"&amp;$G$3+2.1))+(COUNTIF('Round 2 - HILLS'!H84,"&gt;"&amp;$H$3+2.1))+(COUNTIF('Round 2 - HILLS'!I84,"&gt;"&amp;$I$3+2.1))+(COUNTIF('Round 2 - HILLS'!J84,"&gt;"&amp;$J$3+2.1))+(COUNTIF('Round 2 - HILLS'!L84,"&gt;"&amp;$L$3+2.1))+(COUNTIF('Round 2 - HILLS'!M84,"&gt;"&amp;$M$3+2.1))+(COUNTIF('Round 2 - HILLS'!N84,"&gt;"&amp;$N$3+2.1))+(COUNTIF('Round 2 - HILLS'!O84,"&gt;"&amp;$O$3+2.1))+(COUNTIF('Round 2 - HILLS'!P84,"&gt;"&amp;$P$3+2.1))+(COUNTIF('Round 2 - HILLS'!Q84,"&gt;"&amp;$Q$3+2.1))+(COUNTIF('Round 2 - HILLS'!R84,"&gt;"&amp;$R$3+2.1))+(COUNTIF('Round 2 - HILLS'!S84,"&gt;"&amp;$S$3+2.1))+(COUNTIF('Round 2 - HILLS'!T84,"&gt;"&amp;$T$3+2.1))</f>
        <v>0</v>
      </c>
      <c r="Q171" s="92"/>
      <c r="R171" s="93"/>
      <c r="S171" s="93"/>
      <c r="T171" s="93"/>
      <c r="U171" s="93"/>
      <c r="V171" s="93"/>
      <c r="X171" s="92">
        <f t="shared" si="154"/>
        <v>0</v>
      </c>
      <c r="Y171" s="93">
        <f t="shared" si="150"/>
        <v>0</v>
      </c>
      <c r="Z171" s="93">
        <f t="shared" si="151"/>
        <v>0</v>
      </c>
      <c r="AA171" s="93">
        <f t="shared" si="152"/>
        <v>0</v>
      </c>
      <c r="AB171" s="93">
        <f t="shared" si="153"/>
        <v>0</v>
      </c>
      <c r="AC171" s="93">
        <f t="shared" si="155"/>
        <v>0</v>
      </c>
    </row>
    <row r="172" spans="1:29" x14ac:dyDescent="0.2">
      <c r="A172" s="35">
        <f>'Players by Team'!S45</f>
        <v>0</v>
      </c>
      <c r="B172" s="95"/>
      <c r="C172" s="99">
        <f>SUM(COUNTIF('Round 1 - RIVER'!B85,"&lt;"&amp;$B$2-1.9))+(COUNTIF('Round 1 - RIVER'!C85,"&lt;"&amp;$C$2-1.9))+(COUNTIF('Round 1 - RIVER'!D85,"&lt;"&amp;$D$2-1.9))+(COUNTIF('Round 1 - RIVER'!E85,"&lt;"&amp;$E$2-1.9))+(COUNTIF('Round 1 - RIVER'!F85,"&lt;"&amp;$F$2-1.9))+(COUNTIF('Round 1 - RIVER'!G85,"&lt;"&amp;$G$2-1.9))+(COUNTIF('Round 1 - RIVER'!H85,"&lt;"&amp;$H$2-1.9))+(COUNTIF('Round 1 - RIVER'!I85,"&lt;"&amp;$I$2-1.9))+(COUNTIF('Round 1 - RIVER'!J85,"&lt;"&amp;$J$2-1.9))+(COUNTIF('Round 1 - RIVER'!L85,"&lt;"&amp;$L$2-1.9))+(COUNTIF('Round 1 - RIVER'!M85,"&lt;"&amp;$M$2-1.9))+(COUNTIF('Round 1 - RIVER'!N85,"&lt;"&amp;$N$2-1.9))+(COUNTIF('Round 1 - RIVER'!O85,"&lt;"&amp;$O$2-1.9))+(COUNTIF('Round 1 - RIVER'!P85,"&lt;"&amp;$P$2-1.9))+(COUNTIF('Round 1 - RIVER'!Q85,"&lt;"&amp;$Q$2-1.9))+(COUNTIF('Round 1 - RIVER'!R85,"&lt;"&amp;$R$2-1.9))+(COUNTIF('Round 1 - RIVER'!S85,"&lt;"&amp;$S$2-1.9))+(COUNTIF('Round 1 - RIVER'!T85,"&lt;"&amp;$T$2-1.9))</f>
        <v>0</v>
      </c>
      <c r="D172" s="100">
        <f>SUM(COUNTIF('Round 1 - RIVER'!B85,"="&amp;$B$2-1))+(COUNTIF('Round 1 - RIVER'!C85,"="&amp;$C$2-1))+(COUNTIF('Round 1 - RIVER'!D85,"="&amp;$D$2-1))+(COUNTIF('Round 1 - RIVER'!E85,"="&amp;$E$2-1))+(COUNTIF('Round 1 - RIVER'!F85,"="&amp;$F$2-1))+(COUNTIF('Round 1 - RIVER'!G85,"="&amp;$G$2-1))+(COUNTIF('Round 1 - RIVER'!H85,"="&amp;$H$2-1))+(COUNTIF('Round 1 - RIVER'!I85,"="&amp;$I$2-1))+(COUNTIF('Round 1 - RIVER'!J85,"="&amp;$J$2-1))+(COUNTIF('Round 1 - RIVER'!L85,"="&amp;$L$2-1))+(COUNTIF('Round 1 - RIVER'!M85,"="&amp;$M$2-1))+(COUNTIF('Round 1 - RIVER'!N85,"="&amp;$N$2-1))+(COUNTIF('Round 1 - RIVER'!O85,"="&amp;$O$2-1))+(COUNTIF('Round 1 - RIVER'!P85,"="&amp;$P$2-1))+(COUNTIF('Round 1 - RIVER'!Q85,"="&amp;$Q$2-1))+(COUNTIF('Round 1 - RIVER'!R85,"="&amp;$R$2-1))+(COUNTIF('Round 1 - RIVER'!S85,"="&amp;$S$2-1))+(COUNTIF('Round 1 - RIVER'!T85,"="&amp;$T$2-1))</f>
        <v>0</v>
      </c>
      <c r="E172" s="100">
        <f>SUM(COUNTIF('Round 1 - RIVER'!B85,"="&amp;$B$3))+(COUNTIF('Round 1 - RIVER'!C85,"="&amp;$C$3))+(COUNTIF('Round 1 - RIVER'!D85,"="&amp;$D$3))+(COUNTIF('Round 1 - RIVER'!E85,"="&amp;$E$3))+(COUNTIF('Round 1 - RIVER'!F85,"="&amp;$F$3))+(COUNTIF('Round 1 - RIVER'!G85,"="&amp;$G$3))+(COUNTIF('Round 1 - RIVER'!H85,"="&amp;$H$3))+(COUNTIF('Round 1 - RIVER'!I85,"="&amp;$I$3))+(COUNTIF('Round 1 - RIVER'!J85,"="&amp;$J$3))+(COUNTIF('Round 1 - RIVER'!L85,"="&amp;$L$3))+(COUNTIF('Round 1 - RIVER'!M85,"="&amp;$M$3))+(COUNTIF('Round 1 - RIVER'!N85,"="&amp;$N$3))+(COUNTIF('Round 1 - RIVER'!O85,"="&amp;$O$3))+(COUNTIF('Round 1 - RIVER'!P85,"="&amp;$P$3))+(COUNTIF('Round 1 - RIVER'!Q85,"="&amp;$Q$3))+(COUNTIF('Round 1 - RIVER'!R85,"="&amp;$R$3))+(COUNTIF('Round 1 - RIVER'!S85,"="&amp;$S$3))+(COUNTIF('Round 1 - RIVER'!T85,"="&amp;$T$3))</f>
        <v>0</v>
      </c>
      <c r="F172" s="100">
        <f>SUM(COUNTIF('Round 1 - RIVER'!B85,"="&amp;$B$2+1))+(COUNTIF('Round 1 - RIVER'!C85,"="&amp;$C$2+1))+(COUNTIF('Round 1 - RIVER'!D85,"="&amp;$D$2+1))+(COUNTIF('Round 1 - RIVER'!E85,"="&amp;$E$2+1))+(COUNTIF('Round 1 - RIVER'!F85,"="&amp;$F$2+1))+(COUNTIF('Round 1 - RIVER'!G85,"="&amp;$G$2+1))+(COUNTIF('Round 1 - RIVER'!H85,"="&amp;$H$2+1))+(COUNTIF('Round 1 - RIVER'!I85,"="&amp;$I$2+1))+(COUNTIF('Round 1 - RIVER'!J85,"="&amp;$J$2+1))+(COUNTIF('Round 1 - RIVER'!L85,"="&amp;$L$2+1))+(COUNTIF('Round 1 - RIVER'!M85,"="&amp;$M$2+1))+(COUNTIF('Round 1 - RIVER'!N85,"="&amp;$N$2+1))+(COUNTIF('Round 1 - RIVER'!O85,"="&amp;$O$2+1))+(COUNTIF('Round 1 - RIVER'!P85,"="&amp;$P$2+1))+(COUNTIF('Round 1 - RIVER'!Q85,"="&amp;$Q$2+1))+(COUNTIF('Round 1 - RIVER'!R85,"="&amp;$R$2+1))+(COUNTIF('Round 1 - RIVER'!S85,"="&amp;$S$2+1))+(COUNTIF('Round 1 - RIVER'!T85,"="&amp;$T$2+1))</f>
        <v>0</v>
      </c>
      <c r="G172" s="100">
        <f>SUM(COUNTIF('Round 1 - RIVER'!B85,"="&amp;$B$2+2))+(COUNTIF('Round 1 - RIVER'!C85,"="&amp;$C$2+2))+(COUNTIF('Round 1 - RIVER'!D85,"="&amp;$D$2+2))+(COUNTIF('Round 1 - RIVER'!E85,"="&amp;$E$2+2))+(COUNTIF('Round 1 - RIVER'!F85,"="&amp;$F$2+2))+(COUNTIF('Round 1 - RIVER'!G85,"="&amp;$G$2+2))+(COUNTIF('Round 1 - RIVER'!H85,"="&amp;$H$2+2))+(COUNTIF('Round 1 - RIVER'!I85,"="&amp;$I$2+2))+(COUNTIF('Round 1 - RIVER'!J85,"="&amp;$J$2+2))+(COUNTIF('Round 1 - RIVER'!L85,"="&amp;$L$2+2))+(COUNTIF('Round 1 - RIVER'!M85,"="&amp;$M$2+2))+(COUNTIF('Round 1 - RIVER'!N85,"="&amp;$N$2+2))+(COUNTIF('Round 1 - RIVER'!O85,"="&amp;$O$2+2))+(COUNTIF('Round 1 - RIVER'!P85,"="&amp;$P$2+2))+(COUNTIF('Round 1 - RIVER'!Q85,"="&amp;$Q$2+2))+(COUNTIF('Round 1 - RIVER'!R85,"="&amp;$R$2+2))+(COUNTIF('Round 1 - RIVER'!S85,"="&amp;$S$2+2))+(COUNTIF('Round 1 - RIVER'!T85,"="&amp;$T$2+2))</f>
        <v>0</v>
      </c>
      <c r="H172" s="100">
        <f>SUM(COUNTIF('Round 1 - RIVER'!B85,"&gt;"&amp;$B$2+2.1))+(COUNTIF('Round 1 - RIVER'!C85,"&gt;"&amp;$C$2+2.1))+(COUNTIF('Round 1 - RIVER'!D85,"&gt;"&amp;$D$2+2.1))+(COUNTIF('Round 1 - RIVER'!E85,"&gt;"&amp;$E$2+2.1))+(COUNTIF('Round 1 - RIVER'!F85,"&gt;"&amp;$F$2+2.1))+(COUNTIF('Round 1 - RIVER'!G85,"&gt;"&amp;$G$2+2.1))+(COUNTIF('Round 1 - RIVER'!H85,"&gt;"&amp;$H$2+2.1))+(COUNTIF('Round 1 - RIVER'!I85,"&gt;"&amp;$I$2+2.1))+(COUNTIF('Round 1 - RIVER'!J85,"&gt;"&amp;$J$2+2.1))+(COUNTIF('Round 1 - RIVER'!L85,"&gt;"&amp;$L$2+2.1))+(COUNTIF('Round 1 - RIVER'!M85,"&gt;"&amp;$M$2+2.1))+(COUNTIF('Round 1 - RIVER'!N85,"&gt;"&amp;$N$2+2.1))+(COUNTIF('Round 1 - RIVER'!O85,"&gt;"&amp;$O$2+2.1))+(COUNTIF('Round 1 - RIVER'!P85,"&gt;"&amp;$P$2+2.1))+(COUNTIF('Round 1 - RIVER'!Q85,"&gt;"&amp;$Q$2+2.1))+(COUNTIF('Round 1 - RIVER'!R85,"&gt;"&amp;$R$2+2.1))+(COUNTIF('Round 1 - RIVER'!S85,"&gt;"&amp;$S$2+2.1))+(COUNTIF('Round 1 - RIVER'!T85,"&gt;"&amp;$T$2+2.1))</f>
        <v>0</v>
      </c>
      <c r="J172" s="99">
        <f>SUM(COUNTIF('Round 2 - HILLS'!B85,"&lt;"&amp;$B$3-1.9))+(COUNTIF('Round 2 - HILLS'!C85,"&lt;"&amp;$C$3-1.9))+(COUNTIF('Round 2 - HILLS'!D85,"&lt;"&amp;$D$3-1.9))+(COUNTIF('Round 2 - HILLS'!E85,"&lt;"&amp;$E$3-1.9))+(COUNTIF('Round 2 - HILLS'!F85,"&lt;"&amp;$F$3-1.9))+(COUNTIF('Round 2 - HILLS'!G85,"&lt;"&amp;$G$3-1.9))+(COUNTIF('Round 2 - HILLS'!H85,"&lt;"&amp;$H$3-1.9))+(COUNTIF('Round 2 - HILLS'!I85,"&lt;"&amp;$I$3-1.9))+(COUNTIF('Round 2 - HILLS'!J85,"&lt;"&amp;$J$3-1.9))+(COUNTIF('Round 2 - HILLS'!L85,"&lt;"&amp;$L$3-1.9))+(COUNTIF('Round 2 - HILLS'!M85,"&lt;"&amp;$M$3-1.9))+(COUNTIF('Round 2 - HILLS'!N85,"&lt;"&amp;$N$3-1.9))+(COUNTIF('Round 2 - HILLS'!O85,"&lt;"&amp;$O$3-1.9))+(COUNTIF('Round 2 - HILLS'!P85,"&lt;"&amp;$P$3-1.9))+(COUNTIF('Round 2 - HILLS'!Q85,"&lt;"&amp;$Q$3-1.9))+(COUNTIF('Round 2 - HILLS'!R85,"&lt;"&amp;$R$3-1.9))+(COUNTIF('Round 2 - HILLS'!S85,"&lt;"&amp;$S$3-1.9))+(COUNTIF('Round 2 - HILLS'!T85,"&lt;"&amp;$T$3-1.9))</f>
        <v>0</v>
      </c>
      <c r="K172" s="100">
        <f>SUM(COUNTIF('Round 2 - HILLS'!B85,"="&amp;$B$3-1))+(COUNTIF('Round 2 - HILLS'!C85,"="&amp;$C$3-1))+(COUNTIF('Round 2 - HILLS'!D85,"="&amp;$D$3-1))+(COUNTIF('Round 2 - HILLS'!E85,"="&amp;$E$3-1))+(COUNTIF('Round 2 - HILLS'!F85,"="&amp;$F$3-1))+(COUNTIF('Round 2 - HILLS'!G85,"="&amp;$G$3-1))+(COUNTIF('Round 2 - HILLS'!H85,"="&amp;$H$3-1))+(COUNTIF('Round 2 - HILLS'!I85,"="&amp;$I$3-1))+(COUNTIF('Round 2 - HILLS'!J85,"="&amp;$J$3-1))+(COUNTIF('Round 2 - HILLS'!L85,"="&amp;$L$3-1))+(COUNTIF('Round 2 - HILLS'!M85,"="&amp;$M$3-1))+(COUNTIF('Round 2 - HILLS'!N85,"="&amp;$N$3-1))+(COUNTIF('Round 2 - HILLS'!O85,"="&amp;$O$3-1))+(COUNTIF('Round 2 - HILLS'!P85,"="&amp;$P$3-1))+(COUNTIF('Round 2 - HILLS'!Q85,"="&amp;$Q$3-1))+(COUNTIF('Round 2 - HILLS'!R85,"="&amp;$R$3-1))+(COUNTIF('Round 2 - HILLS'!S85,"="&amp;$S$3-1))+(COUNTIF('Round 2 - HILLS'!T85,"="&amp;$T$3-1))</f>
        <v>0</v>
      </c>
      <c r="L172" s="104">
        <f>SUM(COUNTIF('Round 2 - HILLS'!B85,"="&amp;$B$3))+(COUNTIF('Round 2 - HILLS'!C85,"="&amp;$C$3))+(COUNTIF('Round 2 - HILLS'!D85,"="&amp;$D$3))+(COUNTIF('Round 2 - HILLS'!E85,"="&amp;$E$3))+(COUNTIF('Round 2 - HILLS'!F85,"="&amp;$F$3))+(COUNTIF('Round 2 - HILLS'!G85,"="&amp;$G$3))+(COUNTIF('Round 2 - HILLS'!H85,"="&amp;$H$3))+(COUNTIF('Round 2 - HILLS'!I85,"="&amp;$I$3))+(COUNTIF('Round 2 - HILLS'!J85,"="&amp;$J$3))+(COUNTIF('Round 2 - HILLS'!L85,"="&amp;$L$3))+(COUNTIF('Round 2 - HILLS'!M85,"="&amp;$M$3))+(COUNTIF('Round 2 - HILLS'!N85,"="&amp;$N$3))+(COUNTIF('Round 2 - HILLS'!O85,"="&amp;$O$3))+(COUNTIF('Round 2 - HILLS'!P85,"="&amp;$P$3))+(COUNTIF('Round 2 - HILLS'!Q85,"="&amp;$Q$3))+(COUNTIF('Round 2 - HILLS'!R85,"="&amp;$R$3))+(COUNTIF('Round 2 - HILLS'!S85,"="&amp;$S$3))+(COUNTIF('Round 2 - HILLS'!T85,"="&amp;$T$3))</f>
        <v>0</v>
      </c>
      <c r="M172" s="100">
        <f>SUM(COUNTIF('Round 2 - HILLS'!B85,"="&amp;$B$3+1))+(COUNTIF('Round 2 - HILLS'!C85,"="&amp;$C$3+1))+(COUNTIF('Round 2 - HILLS'!D85,"="&amp;$D$3+1))+(COUNTIF('Round 2 - HILLS'!E85,"="&amp;$E$3+1))+(COUNTIF('Round 2 - HILLS'!F85,"="&amp;$F$3+1))+(COUNTIF('Round 2 - HILLS'!G85,"="&amp;$G$3+1))+(COUNTIF('Round 2 - HILLS'!H85,"="&amp;$H$3+1))+(COUNTIF('Round 2 - HILLS'!I85,"="&amp;$I$3+1))+(COUNTIF('Round 2 - HILLS'!J85,"="&amp;$J$3+1))+(COUNTIF('Round 2 - HILLS'!L85,"="&amp;$L$3+1))+(COUNTIF('Round 2 - HILLS'!M85,"="&amp;$M$3+1))+(COUNTIF('Round 2 - HILLS'!N85,"="&amp;$N$3+1))+(COUNTIF('Round 2 - HILLS'!O85,"="&amp;$O$3+1))+(COUNTIF('Round 2 - HILLS'!P85,"="&amp;$P$3+1))+(COUNTIF('Round 2 - HILLS'!Q85,"="&amp;$Q$3+1))+(COUNTIF('Round 2 - HILLS'!R85,"="&amp;$R$3+1))+(COUNTIF('Round 2 - HILLS'!S85,"="&amp;$S$3+1))+(COUNTIF('Round 2 - HILLS'!T85,"="&amp;$T$3+1))</f>
        <v>0</v>
      </c>
      <c r="N172" s="100">
        <f>SUM(COUNTIF('Round 2 - HILLS'!B85,"="&amp;$B$3+2))+(COUNTIF('Round 2 - HILLS'!C85,"="&amp;$C$3+2))+(COUNTIF('Round 2 - HILLS'!D85,"="&amp;$D$3+2))+(COUNTIF('Round 2 - HILLS'!E85,"="&amp;$E$3+2))+(COUNTIF('Round 2 - HILLS'!F85,"="&amp;$F$3+2))+(COUNTIF('Round 2 - HILLS'!G85,"="&amp;$G$3+2))+(COUNTIF('Round 2 - HILLS'!H85,"="&amp;$H$3+2))+(COUNTIF('Round 2 - HILLS'!I85,"="&amp;$I$3+2))+(COUNTIF('Round 2 - HILLS'!J85,"="&amp;$J$3+2))+(COUNTIF('Round 2 - HILLS'!L85,"="&amp;$L$3+2))+(COUNTIF('Round 2 - HILLS'!M85,"="&amp;$M$3+2))+(COUNTIF('Round 2 - HILLS'!N85,"="&amp;$N$3+2))+(COUNTIF('Round 2 - HILLS'!O85,"="&amp;$O$3+2))+(COUNTIF('Round 2 - HILLS'!P85,"="&amp;$P$3+2))+(COUNTIF('Round 2 - HILLS'!Q85,"="&amp;$Q$3+2))+(COUNTIF('Round 2 - HILLS'!R85,"="&amp;$R$3+2))+(COUNTIF('Round 2 - HILLS'!S85,"="&amp;$S$3+2))+(COUNTIF('Round 2 - HILLS'!T85,"="&amp;$T$3+2))</f>
        <v>0</v>
      </c>
      <c r="O172" s="100">
        <f>SUM(COUNTIF('Round 2 - HILLS'!B85,"&gt;"&amp;$B$3+2.1))+(COUNTIF('Round 2 - HILLS'!C85,"&gt;"&amp;$C$3+2.1))+(COUNTIF('Round 2 - HILLS'!D85,"&gt;"&amp;$D$3+2.1))+(COUNTIF('Round 2 - HILLS'!E85,"&gt;"&amp;$E$3+2.1))+(COUNTIF('Round 2 - HILLS'!F85,"&gt;"&amp;$F$3+2.1))+(COUNTIF('Round 2 - HILLS'!G85,"&gt;"&amp;$G$3+2.1))+(COUNTIF('Round 2 - HILLS'!H85,"&gt;"&amp;$H$3+2.1))+(COUNTIF('Round 2 - HILLS'!I85,"&gt;"&amp;$I$3+2.1))+(COUNTIF('Round 2 - HILLS'!J85,"&gt;"&amp;$J$3+2.1))+(COUNTIF('Round 2 - HILLS'!L85,"&gt;"&amp;$L$3+2.1))+(COUNTIF('Round 2 - HILLS'!M85,"&gt;"&amp;$M$3+2.1))+(COUNTIF('Round 2 - HILLS'!N85,"&gt;"&amp;$N$3+2.1))+(COUNTIF('Round 2 - HILLS'!O85,"&gt;"&amp;$O$3+2.1))+(COUNTIF('Round 2 - HILLS'!P85,"&gt;"&amp;$P$3+2.1))+(COUNTIF('Round 2 - HILLS'!Q85,"&gt;"&amp;$Q$3+2.1))+(COUNTIF('Round 2 - HILLS'!R85,"&gt;"&amp;$R$3+2.1))+(COUNTIF('Round 2 - HILLS'!S85,"&gt;"&amp;$S$3+2.1))+(COUNTIF('Round 2 - HILLS'!T85,"&gt;"&amp;$T$3+2.1))</f>
        <v>0</v>
      </c>
      <c r="Q172" s="94"/>
      <c r="R172" s="94"/>
      <c r="S172" s="94"/>
      <c r="T172" s="94"/>
      <c r="U172" s="94"/>
      <c r="V172" s="94"/>
      <c r="X172" s="99">
        <f t="shared" si="154"/>
        <v>0</v>
      </c>
      <c r="Y172" s="100">
        <f t="shared" si="150"/>
        <v>0</v>
      </c>
      <c r="Z172" s="100">
        <f t="shared" si="151"/>
        <v>0</v>
      </c>
      <c r="AA172" s="100">
        <f t="shared" si="152"/>
        <v>0</v>
      </c>
      <c r="AB172" s="100">
        <f t="shared" si="153"/>
        <v>0</v>
      </c>
      <c r="AC172" s="100">
        <f t="shared" si="155"/>
        <v>0</v>
      </c>
    </row>
    <row r="173" spans="1:29" x14ac:dyDescent="0.2">
      <c r="A173" s="35">
        <f>'Players by Team'!S46</f>
        <v>0</v>
      </c>
      <c r="B173" s="95"/>
      <c r="C173" s="92">
        <f>SUM(COUNTIF('Round 1 - RIVER'!B86,"&lt;"&amp;$B$2-1.9))+(COUNTIF('Round 1 - RIVER'!C86,"&lt;"&amp;$C$2-1.9))+(COUNTIF('Round 1 - RIVER'!D86,"&lt;"&amp;$D$2-1.9))+(COUNTIF('Round 1 - RIVER'!E86,"&lt;"&amp;$E$2-1.9))+(COUNTIF('Round 1 - RIVER'!F86,"&lt;"&amp;$F$2-1.9))+(COUNTIF('Round 1 - RIVER'!G86,"&lt;"&amp;$G$2-1.9))+(COUNTIF('Round 1 - RIVER'!H86,"&lt;"&amp;$H$2-1.9))+(COUNTIF('Round 1 - RIVER'!I86,"&lt;"&amp;$I$2-1.9))+(COUNTIF('Round 1 - RIVER'!J86,"&lt;"&amp;$J$2-1.9))+(COUNTIF('Round 1 - RIVER'!L86,"&lt;"&amp;$L$2-1.9))+(COUNTIF('Round 1 - RIVER'!M86,"&lt;"&amp;$M$2-1.9))+(COUNTIF('Round 1 - RIVER'!N86,"&lt;"&amp;$N$2-1.9))+(COUNTIF('Round 1 - RIVER'!O86,"&lt;"&amp;$O$2-1.9))+(COUNTIF('Round 1 - RIVER'!P86,"&lt;"&amp;$P$2-1.9))+(COUNTIF('Round 1 - RIVER'!Q86,"&lt;"&amp;$Q$2-1.9))+(COUNTIF('Round 1 - RIVER'!R86,"&lt;"&amp;$R$2-1.9))+(COUNTIF('Round 1 - RIVER'!S86,"&lt;"&amp;$S$2-1.9))+(COUNTIF('Round 1 - RIVER'!T86,"&lt;"&amp;$T$2-1.9))</f>
        <v>0</v>
      </c>
      <c r="D173" s="93">
        <f>SUM(COUNTIF('Round 1 - RIVER'!B86,"="&amp;$B$2-1))+(COUNTIF('Round 1 - RIVER'!C86,"="&amp;$C$2-1))+(COUNTIF('Round 1 - RIVER'!D86,"="&amp;$D$2-1))+(COUNTIF('Round 1 - RIVER'!E86,"="&amp;$E$2-1))+(COUNTIF('Round 1 - RIVER'!F86,"="&amp;$F$2-1))+(COUNTIF('Round 1 - RIVER'!G86,"="&amp;$G$2-1))+(COUNTIF('Round 1 - RIVER'!H86,"="&amp;$H$2-1))+(COUNTIF('Round 1 - RIVER'!I86,"="&amp;$I$2-1))+(COUNTIF('Round 1 - RIVER'!J86,"="&amp;$J$2-1))+(COUNTIF('Round 1 - RIVER'!L86,"="&amp;$L$2-1))+(COUNTIF('Round 1 - RIVER'!M86,"="&amp;$M$2-1))+(COUNTIF('Round 1 - RIVER'!N86,"="&amp;$N$2-1))+(COUNTIF('Round 1 - RIVER'!O86,"="&amp;$O$2-1))+(COUNTIF('Round 1 - RIVER'!P86,"="&amp;$P$2-1))+(COUNTIF('Round 1 - RIVER'!Q86,"="&amp;$Q$2-1))+(COUNTIF('Round 1 - RIVER'!R86,"="&amp;$R$2-1))+(COUNTIF('Round 1 - RIVER'!S86,"="&amp;$S$2-1))+(COUNTIF('Round 1 - RIVER'!T86,"="&amp;$T$2-1))</f>
        <v>0</v>
      </c>
      <c r="E173" s="93">
        <f>SUM(COUNTIF('Round 1 - RIVER'!B86,"="&amp;$B$3))+(COUNTIF('Round 1 - RIVER'!C86,"="&amp;$C$3))+(COUNTIF('Round 1 - RIVER'!D86,"="&amp;$D$3))+(COUNTIF('Round 1 - RIVER'!E86,"="&amp;$E$3))+(COUNTIF('Round 1 - RIVER'!F86,"="&amp;$F$3))+(COUNTIF('Round 1 - RIVER'!G86,"="&amp;$G$3))+(COUNTIF('Round 1 - RIVER'!H86,"="&amp;$H$3))+(COUNTIF('Round 1 - RIVER'!I86,"="&amp;$I$3))+(COUNTIF('Round 1 - RIVER'!J86,"="&amp;$J$3))+(COUNTIF('Round 1 - RIVER'!L86,"="&amp;$L$3))+(COUNTIF('Round 1 - RIVER'!M86,"="&amp;$M$3))+(COUNTIF('Round 1 - RIVER'!N86,"="&amp;$N$3))+(COUNTIF('Round 1 - RIVER'!O86,"="&amp;$O$3))+(COUNTIF('Round 1 - RIVER'!P86,"="&amp;$P$3))+(COUNTIF('Round 1 - RIVER'!Q86,"="&amp;$Q$3))+(COUNTIF('Round 1 - RIVER'!R86,"="&amp;$R$3))+(COUNTIF('Round 1 - RIVER'!S86,"="&amp;$S$3))+(COUNTIF('Round 1 - RIVER'!T86,"="&amp;$T$3))</f>
        <v>0</v>
      </c>
      <c r="F173" s="93">
        <f>SUM(COUNTIF('Round 1 - RIVER'!B86,"="&amp;$B$2+1))+(COUNTIF('Round 1 - RIVER'!C86,"="&amp;$C$2+1))+(COUNTIF('Round 1 - RIVER'!D86,"="&amp;$D$2+1))+(COUNTIF('Round 1 - RIVER'!E86,"="&amp;$E$2+1))+(COUNTIF('Round 1 - RIVER'!F86,"="&amp;$F$2+1))+(COUNTIF('Round 1 - RIVER'!G86,"="&amp;$G$2+1))+(COUNTIF('Round 1 - RIVER'!H86,"="&amp;$H$2+1))+(COUNTIF('Round 1 - RIVER'!I86,"="&amp;$I$2+1))+(COUNTIF('Round 1 - RIVER'!J86,"="&amp;$J$2+1))+(COUNTIF('Round 1 - RIVER'!L86,"="&amp;$L$2+1))+(COUNTIF('Round 1 - RIVER'!M86,"="&amp;$M$2+1))+(COUNTIF('Round 1 - RIVER'!N86,"="&amp;$N$2+1))+(COUNTIF('Round 1 - RIVER'!O86,"="&amp;$O$2+1))+(COUNTIF('Round 1 - RIVER'!P86,"="&amp;$P$2+1))+(COUNTIF('Round 1 - RIVER'!Q86,"="&amp;$Q$2+1))+(COUNTIF('Round 1 - RIVER'!R86,"="&amp;$R$2+1))+(COUNTIF('Round 1 - RIVER'!S86,"="&amp;$S$2+1))+(COUNTIF('Round 1 - RIVER'!T86,"="&amp;$T$2+1))</f>
        <v>0</v>
      </c>
      <c r="G173" s="93">
        <f>SUM(COUNTIF('Round 1 - RIVER'!B86,"="&amp;$B$2+2))+(COUNTIF('Round 1 - RIVER'!C86,"="&amp;$C$2+2))+(COUNTIF('Round 1 - RIVER'!D86,"="&amp;$D$2+2))+(COUNTIF('Round 1 - RIVER'!E86,"="&amp;$E$2+2))+(COUNTIF('Round 1 - RIVER'!F86,"="&amp;$F$2+2))+(COUNTIF('Round 1 - RIVER'!G86,"="&amp;$G$2+2))+(COUNTIF('Round 1 - RIVER'!H86,"="&amp;$H$2+2))+(COUNTIF('Round 1 - RIVER'!I86,"="&amp;$I$2+2))+(COUNTIF('Round 1 - RIVER'!J86,"="&amp;$J$2+2))+(COUNTIF('Round 1 - RIVER'!L86,"="&amp;$L$2+2))+(COUNTIF('Round 1 - RIVER'!M86,"="&amp;$M$2+2))+(COUNTIF('Round 1 - RIVER'!N86,"="&amp;$N$2+2))+(COUNTIF('Round 1 - RIVER'!O86,"="&amp;$O$2+2))+(COUNTIF('Round 1 - RIVER'!P86,"="&amp;$P$2+2))+(COUNTIF('Round 1 - RIVER'!Q86,"="&amp;$Q$2+2))+(COUNTIF('Round 1 - RIVER'!R86,"="&amp;$R$2+2))+(COUNTIF('Round 1 - RIVER'!S86,"="&amp;$S$2+2))+(COUNTIF('Round 1 - RIVER'!T86,"="&amp;$T$2+2))</f>
        <v>0</v>
      </c>
      <c r="H173" s="93">
        <f>SUM(COUNTIF('Round 1 - RIVER'!B86,"&gt;"&amp;$B$2+2.1))+(COUNTIF('Round 1 - RIVER'!C86,"&gt;"&amp;$C$2+2.1))+(COUNTIF('Round 1 - RIVER'!D86,"&gt;"&amp;$D$2+2.1))+(COUNTIF('Round 1 - RIVER'!E86,"&gt;"&amp;$E$2+2.1))+(COUNTIF('Round 1 - RIVER'!F86,"&gt;"&amp;$F$2+2.1))+(COUNTIF('Round 1 - RIVER'!G86,"&gt;"&amp;$G$2+2.1))+(COUNTIF('Round 1 - RIVER'!H86,"&gt;"&amp;$H$2+2.1))+(COUNTIF('Round 1 - RIVER'!I86,"&gt;"&amp;$I$2+2.1))+(COUNTIF('Round 1 - RIVER'!J86,"&gt;"&amp;$J$2+2.1))+(COUNTIF('Round 1 - RIVER'!L86,"&gt;"&amp;$L$2+2.1))+(COUNTIF('Round 1 - RIVER'!M86,"&gt;"&amp;$M$2+2.1))+(COUNTIF('Round 1 - RIVER'!N86,"&gt;"&amp;$N$2+2.1))+(COUNTIF('Round 1 - RIVER'!O86,"&gt;"&amp;$O$2+2.1))+(COUNTIF('Round 1 - RIVER'!P86,"&gt;"&amp;$P$2+2.1))+(COUNTIF('Round 1 - RIVER'!Q86,"&gt;"&amp;$Q$2+2.1))+(COUNTIF('Round 1 - RIVER'!R86,"&gt;"&amp;$R$2+2.1))+(COUNTIF('Round 1 - RIVER'!S86,"&gt;"&amp;$S$2+2.1))+(COUNTIF('Round 1 - RIVER'!T86,"&gt;"&amp;$T$2+2.1))</f>
        <v>0</v>
      </c>
      <c r="J173" s="92">
        <f>SUM(COUNTIF('Round 2 - HILLS'!B86,"&lt;"&amp;$B$3-1.9))+(COUNTIF('Round 2 - HILLS'!C86,"&lt;"&amp;$C$3-1.9))+(COUNTIF('Round 2 - HILLS'!D86,"&lt;"&amp;$D$3-1.9))+(COUNTIF('Round 2 - HILLS'!E86,"&lt;"&amp;$E$3-1.9))+(COUNTIF('Round 2 - HILLS'!F86,"&lt;"&amp;$F$3-1.9))+(COUNTIF('Round 2 - HILLS'!G86,"&lt;"&amp;$G$3-1.9))+(COUNTIF('Round 2 - HILLS'!H86,"&lt;"&amp;$H$3-1.9))+(COUNTIF('Round 2 - HILLS'!I86,"&lt;"&amp;$I$3-1.9))+(COUNTIF('Round 2 - HILLS'!J86,"&lt;"&amp;$J$3-1.9))+(COUNTIF('Round 2 - HILLS'!L86,"&lt;"&amp;$L$3-1.9))+(COUNTIF('Round 2 - HILLS'!M86,"&lt;"&amp;$M$3-1.9))+(COUNTIF('Round 2 - HILLS'!N86,"&lt;"&amp;$N$3-1.9))+(COUNTIF('Round 2 - HILLS'!O86,"&lt;"&amp;$O$3-1.9))+(COUNTIF('Round 2 - HILLS'!P86,"&lt;"&amp;$P$3-1.9))+(COUNTIF('Round 2 - HILLS'!Q86,"&lt;"&amp;$Q$3-1.9))+(COUNTIF('Round 2 - HILLS'!R86,"&lt;"&amp;$R$3-1.9))+(COUNTIF('Round 2 - HILLS'!S86,"&lt;"&amp;$S$3-1.9))+(COUNTIF('Round 2 - HILLS'!T86,"&lt;"&amp;$T$3-1.9))</f>
        <v>0</v>
      </c>
      <c r="K173" s="93">
        <f>SUM(COUNTIF('Round 2 - HILLS'!B86,"="&amp;$B$3-1))+(COUNTIF('Round 2 - HILLS'!C86,"="&amp;$C$3-1))+(COUNTIF('Round 2 - HILLS'!D86,"="&amp;$D$3-1))+(COUNTIF('Round 2 - HILLS'!E86,"="&amp;$E$3-1))+(COUNTIF('Round 2 - HILLS'!F86,"="&amp;$F$3-1))+(COUNTIF('Round 2 - HILLS'!G86,"="&amp;$G$3-1))+(COUNTIF('Round 2 - HILLS'!H86,"="&amp;$H$3-1))+(COUNTIF('Round 2 - HILLS'!I86,"="&amp;$I$3-1))+(COUNTIF('Round 2 - HILLS'!J86,"="&amp;$J$3-1))+(COUNTIF('Round 2 - HILLS'!L86,"="&amp;$L$3-1))+(COUNTIF('Round 2 - HILLS'!M86,"="&amp;$M$3-1))+(COUNTIF('Round 2 - HILLS'!N86,"="&amp;$N$3-1))+(COUNTIF('Round 2 - HILLS'!O86,"="&amp;$O$3-1))+(COUNTIF('Round 2 - HILLS'!P86,"="&amp;$P$3-1))+(COUNTIF('Round 2 - HILLS'!Q86,"="&amp;$Q$3-1))+(COUNTIF('Round 2 - HILLS'!R86,"="&amp;$R$3-1))+(COUNTIF('Round 2 - HILLS'!S86,"="&amp;$S$3-1))+(COUNTIF('Round 2 - HILLS'!T86,"="&amp;$T$3-1))</f>
        <v>0</v>
      </c>
      <c r="L173" s="103">
        <f>SUM(COUNTIF('Round 2 - HILLS'!B86,"="&amp;$B$3))+(COUNTIF('Round 2 - HILLS'!C86,"="&amp;$C$3))+(COUNTIF('Round 2 - HILLS'!D86,"="&amp;$D$3))+(COUNTIF('Round 2 - HILLS'!E86,"="&amp;$E$3))+(COUNTIF('Round 2 - HILLS'!F86,"="&amp;$F$3))+(COUNTIF('Round 2 - HILLS'!G86,"="&amp;$G$3))+(COUNTIF('Round 2 - HILLS'!H86,"="&amp;$H$3))+(COUNTIF('Round 2 - HILLS'!I86,"="&amp;$I$3))+(COUNTIF('Round 2 - HILLS'!J86,"="&amp;$J$3))+(COUNTIF('Round 2 - HILLS'!L86,"="&amp;$L$3))+(COUNTIF('Round 2 - HILLS'!M86,"="&amp;$M$3))+(COUNTIF('Round 2 - HILLS'!N86,"="&amp;$N$3))+(COUNTIF('Round 2 - HILLS'!O86,"="&amp;$O$3))+(COUNTIF('Round 2 - HILLS'!P86,"="&amp;$P$3))+(COUNTIF('Round 2 - HILLS'!Q86,"="&amp;$Q$3))+(COUNTIF('Round 2 - HILLS'!R86,"="&amp;$R$3))+(COUNTIF('Round 2 - HILLS'!S86,"="&amp;$S$3))+(COUNTIF('Round 2 - HILLS'!T86,"="&amp;$T$3))</f>
        <v>0</v>
      </c>
      <c r="M173" s="93">
        <f>SUM(COUNTIF('Round 2 - HILLS'!B86,"="&amp;$B$3+1))+(COUNTIF('Round 2 - HILLS'!C86,"="&amp;$C$3+1))+(COUNTIF('Round 2 - HILLS'!D86,"="&amp;$D$3+1))+(COUNTIF('Round 2 - HILLS'!E86,"="&amp;$E$3+1))+(COUNTIF('Round 2 - HILLS'!F86,"="&amp;$F$3+1))+(COUNTIF('Round 2 - HILLS'!G86,"="&amp;$G$3+1))+(COUNTIF('Round 2 - HILLS'!H86,"="&amp;$H$3+1))+(COUNTIF('Round 2 - HILLS'!I86,"="&amp;$I$3+1))+(COUNTIF('Round 2 - HILLS'!J86,"="&amp;$J$3+1))+(COUNTIF('Round 2 - HILLS'!L86,"="&amp;$L$3+1))+(COUNTIF('Round 2 - HILLS'!M86,"="&amp;$M$3+1))+(COUNTIF('Round 2 - HILLS'!N86,"="&amp;$N$3+1))+(COUNTIF('Round 2 - HILLS'!O86,"="&amp;$O$3+1))+(COUNTIF('Round 2 - HILLS'!P86,"="&amp;$P$3+1))+(COUNTIF('Round 2 - HILLS'!Q86,"="&amp;$Q$3+1))+(COUNTIF('Round 2 - HILLS'!R86,"="&amp;$R$3+1))+(COUNTIF('Round 2 - HILLS'!S86,"="&amp;$S$3+1))+(COUNTIF('Round 2 - HILLS'!T86,"="&amp;$T$3+1))</f>
        <v>0</v>
      </c>
      <c r="N173" s="93">
        <f>SUM(COUNTIF('Round 2 - HILLS'!B86,"="&amp;$B$3+2))+(COUNTIF('Round 2 - HILLS'!C86,"="&amp;$C$3+2))+(COUNTIF('Round 2 - HILLS'!D86,"="&amp;$D$3+2))+(COUNTIF('Round 2 - HILLS'!E86,"="&amp;$E$3+2))+(COUNTIF('Round 2 - HILLS'!F86,"="&amp;$F$3+2))+(COUNTIF('Round 2 - HILLS'!G86,"="&amp;$G$3+2))+(COUNTIF('Round 2 - HILLS'!H86,"="&amp;$H$3+2))+(COUNTIF('Round 2 - HILLS'!I86,"="&amp;$I$3+2))+(COUNTIF('Round 2 - HILLS'!J86,"="&amp;$J$3+2))+(COUNTIF('Round 2 - HILLS'!L86,"="&amp;$L$3+2))+(COUNTIF('Round 2 - HILLS'!M86,"="&amp;$M$3+2))+(COUNTIF('Round 2 - HILLS'!N86,"="&amp;$N$3+2))+(COUNTIF('Round 2 - HILLS'!O86,"="&amp;$O$3+2))+(COUNTIF('Round 2 - HILLS'!P86,"="&amp;$P$3+2))+(COUNTIF('Round 2 - HILLS'!Q86,"="&amp;$Q$3+2))+(COUNTIF('Round 2 - HILLS'!R86,"="&amp;$R$3+2))+(COUNTIF('Round 2 - HILLS'!S86,"="&amp;$S$3+2))+(COUNTIF('Round 2 - HILLS'!T86,"="&amp;$T$3+2))</f>
        <v>0</v>
      </c>
      <c r="O173" s="93">
        <f>SUM(COUNTIF('Round 2 - HILLS'!B86,"&gt;"&amp;$B$3+2.1))+(COUNTIF('Round 2 - HILLS'!C86,"&gt;"&amp;$C$3+2.1))+(COUNTIF('Round 2 - HILLS'!D86,"&gt;"&amp;$D$3+2.1))+(COUNTIF('Round 2 - HILLS'!E86,"&gt;"&amp;$E$3+2.1))+(COUNTIF('Round 2 - HILLS'!F86,"&gt;"&amp;$F$3+2.1))+(COUNTIF('Round 2 - HILLS'!G86,"&gt;"&amp;$G$3+2.1))+(COUNTIF('Round 2 - HILLS'!H86,"&gt;"&amp;$H$3+2.1))+(COUNTIF('Round 2 - HILLS'!I86,"&gt;"&amp;$I$3+2.1))+(COUNTIF('Round 2 - HILLS'!J86,"&gt;"&amp;$J$3+2.1))+(COUNTIF('Round 2 - HILLS'!L86,"&gt;"&amp;$L$3+2.1))+(COUNTIF('Round 2 - HILLS'!M86,"&gt;"&amp;$M$3+2.1))+(COUNTIF('Round 2 - HILLS'!N86,"&gt;"&amp;$N$3+2.1))+(COUNTIF('Round 2 - HILLS'!O86,"&gt;"&amp;$O$3+2.1))+(COUNTIF('Round 2 - HILLS'!P86,"&gt;"&amp;$P$3+2.1))+(COUNTIF('Round 2 - HILLS'!Q86,"&gt;"&amp;$Q$3+2.1))+(COUNTIF('Round 2 - HILLS'!R86,"&gt;"&amp;$R$3+2.1))+(COUNTIF('Round 2 - HILLS'!S86,"&gt;"&amp;$S$3+2.1))+(COUNTIF('Round 2 - HILLS'!T86,"&gt;"&amp;$T$3+2.1))</f>
        <v>0</v>
      </c>
      <c r="Q173" s="92"/>
      <c r="R173" s="93"/>
      <c r="S173" s="93"/>
      <c r="T173" s="93"/>
      <c r="U173" s="93"/>
      <c r="V173" s="93"/>
      <c r="X173" s="92">
        <f t="shared" si="154"/>
        <v>0</v>
      </c>
      <c r="Y173" s="93">
        <f t="shared" si="150"/>
        <v>0</v>
      </c>
      <c r="Z173" s="93">
        <f t="shared" si="151"/>
        <v>0</v>
      </c>
      <c r="AA173" s="93">
        <f t="shared" si="152"/>
        <v>0</v>
      </c>
      <c r="AB173" s="93">
        <f t="shared" si="153"/>
        <v>0</v>
      </c>
      <c r="AC173" s="93">
        <f t="shared" si="155"/>
        <v>0</v>
      </c>
    </row>
    <row r="175" spans="1:29" ht="15.75" x14ac:dyDescent="0.25">
      <c r="A175" s="108" t="str">
        <f>'Players by Team'!A49</f>
        <v>MIDLAND LEGACY</v>
      </c>
      <c r="C175" s="90">
        <f t="shared" ref="C175:H175" si="156">SUM(C176:C180)</f>
        <v>0</v>
      </c>
      <c r="D175" s="90">
        <f t="shared" si="156"/>
        <v>0</v>
      </c>
      <c r="E175" s="90">
        <f t="shared" si="156"/>
        <v>0</v>
      </c>
      <c r="F175" s="90">
        <f t="shared" si="156"/>
        <v>0</v>
      </c>
      <c r="G175" s="90">
        <f t="shared" si="156"/>
        <v>0</v>
      </c>
      <c r="H175" s="90">
        <f t="shared" si="156"/>
        <v>0</v>
      </c>
      <c r="J175" s="90">
        <f t="shared" ref="J175:O175" si="157">SUM(J176:J180)</f>
        <v>0</v>
      </c>
      <c r="K175" s="90">
        <f t="shared" si="157"/>
        <v>0</v>
      </c>
      <c r="L175" s="90">
        <f t="shared" si="157"/>
        <v>0</v>
      </c>
      <c r="M175" s="90">
        <f t="shared" si="157"/>
        <v>0</v>
      </c>
      <c r="N175" s="90">
        <f t="shared" si="157"/>
        <v>0</v>
      </c>
      <c r="O175" s="90">
        <f t="shared" si="157"/>
        <v>0</v>
      </c>
      <c r="Q175" s="90">
        <f t="shared" ref="Q175:V175" si="158">SUM(Q176:Q180)</f>
        <v>0</v>
      </c>
      <c r="R175" s="90">
        <f t="shared" si="158"/>
        <v>0</v>
      </c>
      <c r="S175" s="90">
        <f t="shared" si="158"/>
        <v>0</v>
      </c>
      <c r="T175" s="90">
        <f t="shared" si="158"/>
        <v>0</v>
      </c>
      <c r="U175" s="90">
        <f t="shared" si="158"/>
        <v>0</v>
      </c>
      <c r="V175" s="90">
        <f t="shared" si="158"/>
        <v>0</v>
      </c>
      <c r="X175" s="90">
        <f t="shared" ref="X175:AC175" si="159">SUM(X176:X180)</f>
        <v>0</v>
      </c>
      <c r="Y175" s="90">
        <f t="shared" si="159"/>
        <v>0</v>
      </c>
      <c r="Z175" s="90">
        <f t="shared" si="159"/>
        <v>0</v>
      </c>
      <c r="AA175" s="90">
        <f t="shared" si="159"/>
        <v>0</v>
      </c>
      <c r="AB175" s="90">
        <f t="shared" si="159"/>
        <v>0</v>
      </c>
      <c r="AC175" s="90">
        <f t="shared" si="159"/>
        <v>0</v>
      </c>
    </row>
    <row r="176" spans="1:29" x14ac:dyDescent="0.2">
      <c r="A176" s="35" t="str">
        <f>'Players by Team'!A50</f>
        <v>Sarah Reed</v>
      </c>
      <c r="B176" s="95"/>
      <c r="C176" s="99">
        <f>SUM(COUNTIF('Round 1 - RIVER'!B89,"&lt;"&amp;$B$2-1.9))+(COUNTIF('Round 1 - RIVER'!C89,"&lt;"&amp;$C$2-1.9))+(COUNTIF('Round 1 - RIVER'!D89,"&lt;"&amp;$D$2-1.9))+(COUNTIF('Round 1 - RIVER'!E89,"&lt;"&amp;$E$2-1.9))+(COUNTIF('Round 1 - RIVER'!F89,"&lt;"&amp;$F$2-1.9))+(COUNTIF('Round 1 - RIVER'!G89,"&lt;"&amp;$G$2-1.9))+(COUNTIF('Round 1 - RIVER'!H89,"&lt;"&amp;$H$2-1.9))+(COUNTIF('Round 1 - RIVER'!I89,"&lt;"&amp;$I$2-1.9))+(COUNTIF('Round 1 - RIVER'!J89,"&lt;"&amp;$J$2-1.9))+(COUNTIF('Round 1 - RIVER'!L89,"&lt;"&amp;$L$2-1.9))+(COUNTIF('Round 1 - RIVER'!M89,"&lt;"&amp;$M$2-1.9))+(COUNTIF('Round 1 - RIVER'!N89,"&lt;"&amp;$N$2-1.9))+(COUNTIF('Round 1 - RIVER'!O89,"&lt;"&amp;$O$2-1.9))+(COUNTIF('Round 1 - RIVER'!P89,"&lt;"&amp;$P$2-1.9))+(COUNTIF('Round 1 - RIVER'!Q89,"&lt;"&amp;$Q$2-1.9))+(COUNTIF('Round 1 - RIVER'!R89,"&lt;"&amp;$R$2-1.9))+(COUNTIF('Round 1 - RIVER'!S89,"&lt;"&amp;$S$2-1.9))+(COUNTIF('Round 1 - RIVER'!T89,"&lt;"&amp;$T$2-1.9))</f>
        <v>0</v>
      </c>
      <c r="D176" s="100">
        <f>SUM(COUNTIF('Round 1 - RIVER'!B89,"="&amp;$B$2-1))+(COUNTIF('Round 1 - RIVER'!C89,"="&amp;$C$2-1))+(COUNTIF('Round 1 - RIVER'!D89,"="&amp;$D$2-1))+(COUNTIF('Round 1 - RIVER'!E89,"="&amp;$E$2-1))+(COUNTIF('Round 1 - RIVER'!F89,"="&amp;$F$2-1))+(COUNTIF('Round 1 - RIVER'!G89,"="&amp;$G$2-1))+(COUNTIF('Round 1 - RIVER'!H89,"="&amp;$H$2-1))+(COUNTIF('Round 1 - RIVER'!I89,"="&amp;$I$2-1))+(COUNTIF('Round 1 - RIVER'!J89,"="&amp;$J$2-1))+(COUNTIF('Round 1 - RIVER'!L89,"="&amp;$L$2-1))+(COUNTIF('Round 1 - RIVER'!M89,"="&amp;$M$2-1))+(COUNTIF('Round 1 - RIVER'!N89,"="&amp;$N$2-1))+(COUNTIF('Round 1 - RIVER'!O89,"="&amp;$O$2-1))+(COUNTIF('Round 1 - RIVER'!P89,"="&amp;$P$2-1))+(COUNTIF('Round 1 - RIVER'!Q89,"="&amp;$Q$2-1))+(COUNTIF('Round 1 - RIVER'!R89,"="&amp;$R$2-1))+(COUNTIF('Round 1 - RIVER'!S89,"="&amp;$S$2-1))+(COUNTIF('Round 1 - RIVER'!T89,"="&amp;$T$2-1))</f>
        <v>0</v>
      </c>
      <c r="E176" s="100">
        <f>SUM(COUNTIF('Round 1 - RIVER'!B89,"="&amp;$B$3))+(COUNTIF('Round 1 - RIVER'!C89,"="&amp;$C$3))+(COUNTIF('Round 1 - RIVER'!D89,"="&amp;$D$3))+(COUNTIF('Round 1 - RIVER'!E89,"="&amp;$E$3))+(COUNTIF('Round 1 - RIVER'!F89,"="&amp;$F$3))+(COUNTIF('Round 1 - RIVER'!G89,"="&amp;$G$3))+(COUNTIF('Round 1 - RIVER'!H89,"="&amp;$H$3))+(COUNTIF('Round 1 - RIVER'!I89,"="&amp;$I$3))+(COUNTIF('Round 1 - RIVER'!J89,"="&amp;$J$3))+(COUNTIF('Round 1 - RIVER'!L89,"="&amp;$L$3))+(COUNTIF('Round 1 - RIVER'!M89,"="&amp;$M$3))+(COUNTIF('Round 1 - RIVER'!N89,"="&amp;$N$3))+(COUNTIF('Round 1 - RIVER'!O89,"="&amp;$O$3))+(COUNTIF('Round 1 - RIVER'!P89,"="&amp;$P$3))+(COUNTIF('Round 1 - RIVER'!Q89,"="&amp;$Q$3))+(COUNTIF('Round 1 - RIVER'!R89,"="&amp;$R$3))+(COUNTIF('Round 1 - RIVER'!S89,"="&amp;$S$3))+(COUNTIF('Round 1 - RIVER'!T89,"="&amp;$T$3))</f>
        <v>0</v>
      </c>
      <c r="F176" s="100">
        <f>SUM(COUNTIF('Round 1 - RIVER'!B89,"="&amp;$B$2+1))+(COUNTIF('Round 1 - RIVER'!C89,"="&amp;$C$2+1))+(COUNTIF('Round 1 - RIVER'!D89,"="&amp;$D$2+1))+(COUNTIF('Round 1 - RIVER'!E89,"="&amp;$E$2+1))+(COUNTIF('Round 1 - RIVER'!F89,"="&amp;$F$2+1))+(COUNTIF('Round 1 - RIVER'!G89,"="&amp;$G$2+1))+(COUNTIF('Round 1 - RIVER'!H89,"="&amp;$H$2+1))+(COUNTIF('Round 1 - RIVER'!I89,"="&amp;$I$2+1))+(COUNTIF('Round 1 - RIVER'!J89,"="&amp;$J$2+1))+(COUNTIF('Round 1 - RIVER'!L89,"="&amp;$L$2+1))+(COUNTIF('Round 1 - RIVER'!M89,"="&amp;$M$2+1))+(COUNTIF('Round 1 - RIVER'!N89,"="&amp;$N$2+1))+(COUNTIF('Round 1 - RIVER'!O89,"="&amp;$O$2+1))+(COUNTIF('Round 1 - RIVER'!P89,"="&amp;$P$2+1))+(COUNTIF('Round 1 - RIVER'!Q89,"="&amp;$Q$2+1))+(COUNTIF('Round 1 - RIVER'!R89,"="&amp;$R$2+1))+(COUNTIF('Round 1 - RIVER'!S89,"="&amp;$S$2+1))+(COUNTIF('Round 1 - RIVER'!T89,"="&amp;$T$2+1))</f>
        <v>0</v>
      </c>
      <c r="G176" s="100">
        <f>SUM(COUNTIF('Round 1 - RIVER'!B89,"="&amp;$B$2+2))+(COUNTIF('Round 1 - RIVER'!C89,"="&amp;$C$2+2))+(COUNTIF('Round 1 - RIVER'!D89,"="&amp;$D$2+2))+(COUNTIF('Round 1 - RIVER'!E89,"="&amp;$E$2+2))+(COUNTIF('Round 1 - RIVER'!F89,"="&amp;$F$2+2))+(COUNTIF('Round 1 - RIVER'!G89,"="&amp;$G$2+2))+(COUNTIF('Round 1 - RIVER'!H89,"="&amp;$H$2+2))+(COUNTIF('Round 1 - RIVER'!I89,"="&amp;$I$2+2))+(COUNTIF('Round 1 - RIVER'!J89,"="&amp;$J$2+2))+(COUNTIF('Round 1 - RIVER'!L89,"="&amp;$L$2+2))+(COUNTIF('Round 1 - RIVER'!M89,"="&amp;$M$2+2))+(COUNTIF('Round 1 - RIVER'!N89,"="&amp;$N$2+2))+(COUNTIF('Round 1 - RIVER'!O89,"="&amp;$O$2+2))+(COUNTIF('Round 1 - RIVER'!P89,"="&amp;$P$2+2))+(COUNTIF('Round 1 - RIVER'!Q89,"="&amp;$Q$2+2))+(COUNTIF('Round 1 - RIVER'!R89,"="&amp;$R$2+2))+(COUNTIF('Round 1 - RIVER'!S89,"="&amp;$S$2+2))+(COUNTIF('Round 1 - RIVER'!T89,"="&amp;$T$2+2))</f>
        <v>0</v>
      </c>
      <c r="H176" s="100">
        <f>SUM(COUNTIF('Round 1 - RIVER'!B89,"&gt;"&amp;$B$2+2.1))+(COUNTIF('Round 1 - RIVER'!C89,"&gt;"&amp;$C$2+2.1))+(COUNTIF('Round 1 - RIVER'!D89,"&gt;"&amp;$D$2+2.1))+(COUNTIF('Round 1 - RIVER'!E89,"&gt;"&amp;$E$2+2.1))+(COUNTIF('Round 1 - RIVER'!F89,"&gt;"&amp;$F$2+2.1))+(COUNTIF('Round 1 - RIVER'!G89,"&gt;"&amp;$G$2+2.1))+(COUNTIF('Round 1 - RIVER'!H89,"&gt;"&amp;$H$2+2.1))+(COUNTIF('Round 1 - RIVER'!I89,"&gt;"&amp;$I$2+2.1))+(COUNTIF('Round 1 - RIVER'!J89,"&gt;"&amp;$J$2+2.1))+(COUNTIF('Round 1 - RIVER'!L89,"&gt;"&amp;$L$2+2.1))+(COUNTIF('Round 1 - RIVER'!M89,"&gt;"&amp;$M$2+2.1))+(COUNTIF('Round 1 - RIVER'!N89,"&gt;"&amp;$N$2+2.1))+(COUNTIF('Round 1 - RIVER'!O89,"&gt;"&amp;$O$2+2.1))+(COUNTIF('Round 1 - RIVER'!P89,"&gt;"&amp;$P$2+2.1))+(COUNTIF('Round 1 - RIVER'!Q89,"&gt;"&amp;$Q$2+2.1))+(COUNTIF('Round 1 - RIVER'!R89,"&gt;"&amp;$R$2+2.1))+(COUNTIF('Round 1 - RIVER'!S89,"&gt;"&amp;$S$2+2.1))+(COUNTIF('Round 1 - RIVER'!T89,"&gt;"&amp;$T$2+2.1))</f>
        <v>0</v>
      </c>
      <c r="I176" s="77"/>
      <c r="J176" s="99">
        <f>SUM(COUNTIF('Round 2 - HILLS'!B89,"&lt;"&amp;$B$3-1.9))+(COUNTIF('Round 2 - HILLS'!C89,"&lt;"&amp;$C$3-1.9))+(COUNTIF('Round 2 - HILLS'!D89,"&lt;"&amp;$D$3-1.9))+(COUNTIF('Round 2 - HILLS'!E89,"&lt;"&amp;$E$3-1.9))+(COUNTIF('Round 2 - HILLS'!F89,"&lt;"&amp;$F$3-1.9))+(COUNTIF('Round 2 - HILLS'!G89,"&lt;"&amp;$G$3-1.9))+(COUNTIF('Round 2 - HILLS'!H89,"&lt;"&amp;$H$3-1.9))+(COUNTIF('Round 2 - HILLS'!I89,"&lt;"&amp;$I$3-1.9))+(COUNTIF('Round 2 - HILLS'!J89,"&lt;"&amp;$J$3-1.9))+(COUNTIF('Round 2 - HILLS'!L89,"&lt;"&amp;$L$3-1.9))+(COUNTIF('Round 2 - HILLS'!M89,"&lt;"&amp;$M$3-1.9))+(COUNTIF('Round 2 - HILLS'!N89,"&lt;"&amp;$N$3-1.9))+(COUNTIF('Round 2 - HILLS'!O89,"&lt;"&amp;$O$3-1.9))+(COUNTIF('Round 2 - HILLS'!P89,"&lt;"&amp;$P$3-1.9))+(COUNTIF('Round 2 - HILLS'!Q89,"&lt;"&amp;$Q$3-1.9))+(COUNTIF('Round 2 - HILLS'!R89,"&lt;"&amp;$R$3-1.9))+(COUNTIF('Round 2 - HILLS'!S89,"&lt;"&amp;$S$3-1.9))+(COUNTIF('Round 2 - HILLS'!T89,"&lt;"&amp;$T$3-1.9))</f>
        <v>0</v>
      </c>
      <c r="K176" s="100">
        <f>SUM(COUNTIF('Round 2 - HILLS'!B89,"="&amp;$B$3-1))+(COUNTIF('Round 2 - HILLS'!C89,"="&amp;$C$3-1))+(COUNTIF('Round 2 - HILLS'!D89,"="&amp;$D$3-1))+(COUNTIF('Round 2 - HILLS'!E89,"="&amp;$E$3-1))+(COUNTIF('Round 2 - HILLS'!F89,"="&amp;$F$3-1))+(COUNTIF('Round 2 - HILLS'!G89,"="&amp;$G$3-1))+(COUNTIF('Round 2 - HILLS'!H89,"="&amp;$H$3-1))+(COUNTIF('Round 2 - HILLS'!I89,"="&amp;$I$3-1))+(COUNTIF('Round 2 - HILLS'!J89,"="&amp;$J$3-1))+(COUNTIF('Round 2 - HILLS'!L89,"="&amp;$L$3-1))+(COUNTIF('Round 2 - HILLS'!M89,"="&amp;$M$3-1))+(COUNTIF('Round 2 - HILLS'!N89,"="&amp;$N$3-1))+(COUNTIF('Round 2 - HILLS'!O89,"="&amp;$O$3-1))+(COUNTIF('Round 2 - HILLS'!P89,"="&amp;$P$3-1))+(COUNTIF('Round 2 - HILLS'!Q89,"="&amp;$Q$3-1))+(COUNTIF('Round 2 - HILLS'!R89,"="&amp;$R$3-1))+(COUNTIF('Round 2 - HILLS'!S89,"="&amp;$S$3-1))+(COUNTIF('Round 2 - HILLS'!T89,"="&amp;$T$3-1))</f>
        <v>0</v>
      </c>
      <c r="L176" s="100">
        <f>SUM(COUNTIF('Round 2 - HILLS'!B89,"="&amp;$B$3))+(COUNTIF('Round 2 - HILLS'!C89,"="&amp;$C$3))+(COUNTIF('Round 2 - HILLS'!D89,"="&amp;$D$3))+(COUNTIF('Round 2 - HILLS'!E89,"="&amp;$E$3))+(COUNTIF('Round 2 - HILLS'!F89,"="&amp;$F$3))+(COUNTIF('Round 2 - HILLS'!G89,"="&amp;$G$3))+(COUNTIF('Round 2 - HILLS'!H89,"="&amp;$H$3))+(COUNTIF('Round 2 - HILLS'!I89,"="&amp;$I$3))+(COUNTIF('Round 2 - HILLS'!J89,"="&amp;$J$3))+(COUNTIF('Round 2 - HILLS'!L89,"="&amp;$L$3))+(COUNTIF('Round 2 - HILLS'!M89,"="&amp;$M$3))+(COUNTIF('Round 2 - HILLS'!N89,"="&amp;$N$3))+(COUNTIF('Round 2 - HILLS'!O89,"="&amp;$O$3))+(COUNTIF('Round 2 - HILLS'!P89,"="&amp;$P$3))+(COUNTIF('Round 2 - HILLS'!Q89,"="&amp;$Q$3))+(COUNTIF('Round 2 - HILLS'!R89,"="&amp;$R$3))+(COUNTIF('Round 2 - HILLS'!S89,"="&amp;$S$3))+(COUNTIF('Round 2 - HILLS'!T89,"="&amp;$T$3))</f>
        <v>0</v>
      </c>
      <c r="M176" s="100">
        <f>SUM(COUNTIF('Round 2 - HILLS'!B89,"="&amp;$B$3+1))+(COUNTIF('Round 2 - HILLS'!C89,"="&amp;$C$3+1))+(COUNTIF('Round 2 - HILLS'!D89,"="&amp;$D$3+1))+(COUNTIF('Round 2 - HILLS'!E89,"="&amp;$E$3+1))+(COUNTIF('Round 2 - HILLS'!F89,"="&amp;$F$3+1))+(COUNTIF('Round 2 - HILLS'!G89,"="&amp;$G$3+1))+(COUNTIF('Round 2 - HILLS'!H89,"="&amp;$H$3+1))+(COUNTIF('Round 2 - HILLS'!I89,"="&amp;$I$3+1))+(COUNTIF('Round 2 - HILLS'!J89,"="&amp;$J$3+1))+(COUNTIF('Round 2 - HILLS'!L89,"="&amp;$L$3+1))+(COUNTIF('Round 2 - HILLS'!M89,"="&amp;$M$3+1))+(COUNTIF('Round 2 - HILLS'!N89,"="&amp;$N$3+1))+(COUNTIF('Round 2 - HILLS'!O89,"="&amp;$O$3+1))+(COUNTIF('Round 2 - HILLS'!P89,"="&amp;$P$3+1))+(COUNTIF('Round 2 - HILLS'!Q89,"="&amp;$Q$3+1))+(COUNTIF('Round 2 - HILLS'!R89,"="&amp;$R$3+1))+(COUNTIF('Round 2 - HILLS'!S89,"="&amp;$S$3+1))+(COUNTIF('Round 2 - HILLS'!T89,"="&amp;$T$3+1))</f>
        <v>0</v>
      </c>
      <c r="N176" s="100">
        <f>SUM(COUNTIF('Round 2 - HILLS'!B89,"="&amp;$B$3+2))+(COUNTIF('Round 2 - HILLS'!C89,"="&amp;$C$3+2))+(COUNTIF('Round 2 - HILLS'!D89,"="&amp;$D$3+2))+(COUNTIF('Round 2 - HILLS'!E89,"="&amp;$E$3+2))+(COUNTIF('Round 2 - HILLS'!F89,"="&amp;$F$3+2))+(COUNTIF('Round 2 - HILLS'!G89,"="&amp;$G$3+2))+(COUNTIF('Round 2 - HILLS'!H89,"="&amp;$H$3+2))+(COUNTIF('Round 2 - HILLS'!I89,"="&amp;$I$3+2))+(COUNTIF('Round 2 - HILLS'!J89,"="&amp;$J$3+2))+(COUNTIF('Round 2 - HILLS'!L89,"="&amp;$L$3+2))+(COUNTIF('Round 2 - HILLS'!M89,"="&amp;$M$3+2))+(COUNTIF('Round 2 - HILLS'!N89,"="&amp;$N$3+2))+(COUNTIF('Round 2 - HILLS'!O89,"="&amp;$O$3+2))+(COUNTIF('Round 2 - HILLS'!P89,"="&amp;$P$3+2))+(COUNTIF('Round 2 - HILLS'!Q89,"="&amp;$Q$3+2))+(COUNTIF('Round 2 - HILLS'!R89,"="&amp;$R$3+2))+(COUNTIF('Round 2 - HILLS'!S89,"="&amp;$S$3+2))+(COUNTIF('Round 2 - HILLS'!T89,"="&amp;$T$3+2))</f>
        <v>0</v>
      </c>
      <c r="O176" s="100">
        <f>SUM(COUNTIF('Round 2 - HILLS'!B89,"&gt;"&amp;$B$3+2.1))+(COUNTIF('Round 2 - HILLS'!C89,"&gt;"&amp;$C$3+2.1))+(COUNTIF('Round 2 - HILLS'!D89,"&gt;"&amp;$D$3+2.1))+(COUNTIF('Round 2 - HILLS'!E89,"&gt;"&amp;$E$3+2.1))+(COUNTIF('Round 2 - HILLS'!F89,"&gt;"&amp;$F$3+2.1))+(COUNTIF('Round 2 - HILLS'!G89,"&gt;"&amp;$G$3+2.1))+(COUNTIF('Round 2 - HILLS'!H89,"&gt;"&amp;$H$3+2.1))+(COUNTIF('Round 2 - HILLS'!I89,"&gt;"&amp;$I$3+2.1))+(COUNTIF('Round 2 - HILLS'!J89,"&gt;"&amp;$J$3+2.1))+(COUNTIF('Round 2 - HILLS'!L89,"&gt;"&amp;$L$3+2.1))+(COUNTIF('Round 2 - HILLS'!M89,"&gt;"&amp;$M$3+2.1))+(COUNTIF('Round 2 - HILLS'!N89,"&gt;"&amp;$N$3+2.1))+(COUNTIF('Round 2 - HILLS'!O89,"&gt;"&amp;$O$3+2.1))+(COUNTIF('Round 2 - HILLS'!P89,"&gt;"&amp;$P$3+2.1))+(COUNTIF('Round 2 - HILLS'!Q89,"&gt;"&amp;$Q$3+2.1))+(COUNTIF('Round 2 - HILLS'!R89,"&gt;"&amp;$R$3+2.1))+(COUNTIF('Round 2 - HILLS'!S89,"&gt;"&amp;$S$3+2.1))+(COUNTIF('Round 2 - HILLS'!T89,"&gt;"&amp;$T$3+2.1))</f>
        <v>0</v>
      </c>
      <c r="Q176" s="92"/>
      <c r="R176" s="93"/>
      <c r="S176" s="93"/>
      <c r="T176" s="93"/>
      <c r="U176" s="93"/>
      <c r="V176" s="93"/>
      <c r="X176" s="92">
        <f>SUM(C176,J176,Q176)</f>
        <v>0</v>
      </c>
      <c r="Y176" s="93">
        <f t="shared" ref="Y176:Y180" si="160">SUM(D176,K176,R176)</f>
        <v>0</v>
      </c>
      <c r="Z176" s="93">
        <f t="shared" ref="Z176:Z180" si="161">SUM(E176,L176,S176)</f>
        <v>0</v>
      </c>
      <c r="AA176" s="93">
        <f t="shared" ref="AA176:AA180" si="162">SUM(F176,M176,T176)</f>
        <v>0</v>
      </c>
      <c r="AB176" s="93">
        <f t="shared" ref="AB176:AB180" si="163">SUM(G176,N176,U176)</f>
        <v>0</v>
      </c>
      <c r="AC176" s="93">
        <f>SUM(H176,O176,V176)</f>
        <v>0</v>
      </c>
    </row>
    <row r="177" spans="1:29" x14ac:dyDescent="0.2">
      <c r="A177" s="35" t="str">
        <f>'Players by Team'!A51</f>
        <v>Natalie Armenta</v>
      </c>
      <c r="B177" s="95"/>
      <c r="C177" s="105">
        <f>SUM(COUNTIF('Round 1 - RIVER'!B90,"&lt;"&amp;$B$2-1.9))+(COUNTIF('Round 1 - RIVER'!C90,"&lt;"&amp;$C$2-1.9))+(COUNTIF('Round 1 - RIVER'!D90,"&lt;"&amp;$D$2-1.9))+(COUNTIF('Round 1 - RIVER'!E90,"&lt;"&amp;$E$2-1.9))+(COUNTIF('Round 1 - RIVER'!F90,"&lt;"&amp;$F$2-1.9))+(COUNTIF('Round 1 - RIVER'!G90,"&lt;"&amp;$G$2-1.9))+(COUNTIF('Round 1 - RIVER'!H90,"&lt;"&amp;$H$2-1.9))+(COUNTIF('Round 1 - RIVER'!I90,"&lt;"&amp;$I$2-1.9))+(COUNTIF('Round 1 - RIVER'!J90,"&lt;"&amp;$J$2-1.9))+(COUNTIF('Round 1 - RIVER'!L90,"&lt;"&amp;$L$2-1.9))+(COUNTIF('Round 1 - RIVER'!M90,"&lt;"&amp;$M$2-1.9))+(COUNTIF('Round 1 - RIVER'!N90,"&lt;"&amp;$N$2-1.9))+(COUNTIF('Round 1 - RIVER'!O90,"&lt;"&amp;$O$2-1.9))+(COUNTIF('Round 1 - RIVER'!P90,"&lt;"&amp;$P$2-1.9))+(COUNTIF('Round 1 - RIVER'!Q90,"&lt;"&amp;$Q$2-1.9))+(COUNTIF('Round 1 - RIVER'!R90,"&lt;"&amp;$R$2-1.9))+(COUNTIF('Round 1 - RIVER'!S90,"&lt;"&amp;$S$2-1.9))+(COUNTIF('Round 1 - RIVER'!T90,"&lt;"&amp;$T$2-1.9))</f>
        <v>0</v>
      </c>
      <c r="D177" s="106">
        <f>SUM(COUNTIF('Round 1 - RIVER'!B90,"="&amp;$B$2-1))+(COUNTIF('Round 1 - RIVER'!C90,"="&amp;$C$2-1))+(COUNTIF('Round 1 - RIVER'!D90,"="&amp;$D$2-1))+(COUNTIF('Round 1 - RIVER'!E90,"="&amp;$E$2-1))+(COUNTIF('Round 1 - RIVER'!F90,"="&amp;$F$2-1))+(COUNTIF('Round 1 - RIVER'!G90,"="&amp;$G$2-1))+(COUNTIF('Round 1 - RIVER'!H90,"="&amp;$H$2-1))+(COUNTIF('Round 1 - RIVER'!I90,"="&amp;$I$2-1))+(COUNTIF('Round 1 - RIVER'!J90,"="&amp;$J$2-1))+(COUNTIF('Round 1 - RIVER'!L90,"="&amp;$L$2-1))+(COUNTIF('Round 1 - RIVER'!M90,"="&amp;$M$2-1))+(COUNTIF('Round 1 - RIVER'!N90,"="&amp;$N$2-1))+(COUNTIF('Round 1 - RIVER'!O90,"="&amp;$O$2-1))+(COUNTIF('Round 1 - RIVER'!P90,"="&amp;$P$2-1))+(COUNTIF('Round 1 - RIVER'!Q90,"="&amp;$Q$2-1))+(COUNTIF('Round 1 - RIVER'!R90,"="&amp;$R$2-1))+(COUNTIF('Round 1 - RIVER'!S90,"="&amp;$S$2-1))+(COUNTIF('Round 1 - RIVER'!T90,"="&amp;$T$2-1))</f>
        <v>0</v>
      </c>
      <c r="E177" s="106">
        <f>SUM(COUNTIF('Round 1 - RIVER'!B90,"="&amp;$B$3))+(COUNTIF('Round 1 - RIVER'!C90,"="&amp;$C$3))+(COUNTIF('Round 1 - RIVER'!D90,"="&amp;$D$3))+(COUNTIF('Round 1 - RIVER'!E90,"="&amp;$E$3))+(COUNTIF('Round 1 - RIVER'!F90,"="&amp;$F$3))+(COUNTIF('Round 1 - RIVER'!G90,"="&amp;$G$3))+(COUNTIF('Round 1 - RIVER'!H90,"="&amp;$H$3))+(COUNTIF('Round 1 - RIVER'!I90,"="&amp;$I$3))+(COUNTIF('Round 1 - RIVER'!J90,"="&amp;$J$3))+(COUNTIF('Round 1 - RIVER'!L90,"="&amp;$L$3))+(COUNTIF('Round 1 - RIVER'!M90,"="&amp;$M$3))+(COUNTIF('Round 1 - RIVER'!N90,"="&amp;$N$3))+(COUNTIF('Round 1 - RIVER'!O90,"="&amp;$O$3))+(COUNTIF('Round 1 - RIVER'!P90,"="&amp;$P$3))+(COUNTIF('Round 1 - RIVER'!Q90,"="&amp;$Q$3))+(COUNTIF('Round 1 - RIVER'!R90,"="&amp;$R$3))+(COUNTIF('Round 1 - RIVER'!S90,"="&amp;$S$3))+(COUNTIF('Round 1 - RIVER'!T90,"="&amp;$T$3))</f>
        <v>0</v>
      </c>
      <c r="F177" s="106">
        <f>SUM(COUNTIF('Round 1 - RIVER'!B90,"="&amp;$B$2+1))+(COUNTIF('Round 1 - RIVER'!C90,"="&amp;$C$2+1))+(COUNTIF('Round 1 - RIVER'!D90,"="&amp;$D$2+1))+(COUNTIF('Round 1 - RIVER'!E90,"="&amp;$E$2+1))+(COUNTIF('Round 1 - RIVER'!F90,"="&amp;$F$2+1))+(COUNTIF('Round 1 - RIVER'!G90,"="&amp;$G$2+1))+(COUNTIF('Round 1 - RIVER'!H90,"="&amp;$H$2+1))+(COUNTIF('Round 1 - RIVER'!I90,"="&amp;$I$2+1))+(COUNTIF('Round 1 - RIVER'!J90,"="&amp;$J$2+1))+(COUNTIF('Round 1 - RIVER'!L90,"="&amp;$L$2+1))+(COUNTIF('Round 1 - RIVER'!M90,"="&amp;$M$2+1))+(COUNTIF('Round 1 - RIVER'!N90,"="&amp;$N$2+1))+(COUNTIF('Round 1 - RIVER'!O90,"="&amp;$O$2+1))+(COUNTIF('Round 1 - RIVER'!P90,"="&amp;$P$2+1))+(COUNTIF('Round 1 - RIVER'!Q90,"="&amp;$Q$2+1))+(COUNTIF('Round 1 - RIVER'!R90,"="&amp;$R$2+1))+(COUNTIF('Round 1 - RIVER'!S90,"="&amp;$S$2+1))+(COUNTIF('Round 1 - RIVER'!T90,"="&amp;$T$2+1))</f>
        <v>0</v>
      </c>
      <c r="G177" s="106">
        <f>SUM(COUNTIF('Round 1 - RIVER'!B90,"="&amp;$B$2+2))+(COUNTIF('Round 1 - RIVER'!C90,"="&amp;$C$2+2))+(COUNTIF('Round 1 - RIVER'!D90,"="&amp;$D$2+2))+(COUNTIF('Round 1 - RIVER'!E90,"="&amp;$E$2+2))+(COUNTIF('Round 1 - RIVER'!F90,"="&amp;$F$2+2))+(COUNTIF('Round 1 - RIVER'!G90,"="&amp;$G$2+2))+(COUNTIF('Round 1 - RIVER'!H90,"="&amp;$H$2+2))+(COUNTIF('Round 1 - RIVER'!I90,"="&amp;$I$2+2))+(COUNTIF('Round 1 - RIVER'!J90,"="&amp;$J$2+2))+(COUNTIF('Round 1 - RIVER'!L90,"="&amp;$L$2+2))+(COUNTIF('Round 1 - RIVER'!M90,"="&amp;$M$2+2))+(COUNTIF('Round 1 - RIVER'!N90,"="&amp;$N$2+2))+(COUNTIF('Round 1 - RIVER'!O90,"="&amp;$O$2+2))+(COUNTIF('Round 1 - RIVER'!P90,"="&amp;$P$2+2))+(COUNTIF('Round 1 - RIVER'!Q90,"="&amp;$Q$2+2))+(COUNTIF('Round 1 - RIVER'!R90,"="&amp;$R$2+2))+(COUNTIF('Round 1 - RIVER'!S90,"="&amp;$S$2+2))+(COUNTIF('Round 1 - RIVER'!T90,"="&amp;$T$2+2))</f>
        <v>0</v>
      </c>
      <c r="H177" s="106">
        <f>SUM(COUNTIF('Round 1 - RIVER'!B90,"&gt;"&amp;$B$2+2.1))+(COUNTIF('Round 1 - RIVER'!C90,"&gt;"&amp;$C$2+2.1))+(COUNTIF('Round 1 - RIVER'!D90,"&gt;"&amp;$D$2+2.1))+(COUNTIF('Round 1 - RIVER'!E90,"&gt;"&amp;$E$2+2.1))+(COUNTIF('Round 1 - RIVER'!F90,"&gt;"&amp;$F$2+2.1))+(COUNTIF('Round 1 - RIVER'!G90,"&gt;"&amp;$G$2+2.1))+(COUNTIF('Round 1 - RIVER'!H90,"&gt;"&amp;$H$2+2.1))+(COUNTIF('Round 1 - RIVER'!I90,"&gt;"&amp;$I$2+2.1))+(COUNTIF('Round 1 - RIVER'!J90,"&gt;"&amp;$J$2+2.1))+(COUNTIF('Round 1 - RIVER'!L90,"&gt;"&amp;$L$2+2.1))+(COUNTIF('Round 1 - RIVER'!M90,"&gt;"&amp;$M$2+2.1))+(COUNTIF('Round 1 - RIVER'!N90,"&gt;"&amp;$N$2+2.1))+(COUNTIF('Round 1 - RIVER'!O90,"&gt;"&amp;$O$2+2.1))+(COUNTIF('Round 1 - RIVER'!P90,"&gt;"&amp;$P$2+2.1))+(COUNTIF('Round 1 - RIVER'!Q90,"&gt;"&amp;$Q$2+2.1))+(COUNTIF('Round 1 - RIVER'!R90,"&gt;"&amp;$R$2+2.1))+(COUNTIF('Round 1 - RIVER'!S90,"&gt;"&amp;$S$2+2.1))+(COUNTIF('Round 1 - RIVER'!T90,"&gt;"&amp;$T$2+2.1))</f>
        <v>0</v>
      </c>
      <c r="I177" s="77"/>
      <c r="J177" s="105">
        <f>SUM(COUNTIF('Round 2 - HILLS'!B90,"&lt;"&amp;$B$3-1.9))+(COUNTIF('Round 2 - HILLS'!C90,"&lt;"&amp;$C$3-1.9))+(COUNTIF('Round 2 - HILLS'!D90,"&lt;"&amp;$D$3-1.9))+(COUNTIF('Round 2 - HILLS'!E90,"&lt;"&amp;$E$3-1.9))+(COUNTIF('Round 2 - HILLS'!F90,"&lt;"&amp;$F$3-1.9))+(COUNTIF('Round 2 - HILLS'!G90,"&lt;"&amp;$G$3-1.9))+(COUNTIF('Round 2 - HILLS'!H90,"&lt;"&amp;$H$3-1.9))+(COUNTIF('Round 2 - HILLS'!I90,"&lt;"&amp;$I$3-1.9))+(COUNTIF('Round 2 - HILLS'!J90,"&lt;"&amp;$J$3-1.9))+(COUNTIF('Round 2 - HILLS'!L90,"&lt;"&amp;$L$3-1.9))+(COUNTIF('Round 2 - HILLS'!M90,"&lt;"&amp;$M$3-1.9))+(COUNTIF('Round 2 - HILLS'!N90,"&lt;"&amp;$N$3-1.9))+(COUNTIF('Round 2 - HILLS'!O90,"&lt;"&amp;$O$3-1.9))+(COUNTIF('Round 2 - HILLS'!P90,"&lt;"&amp;$P$3-1.9))+(COUNTIF('Round 2 - HILLS'!Q90,"&lt;"&amp;$Q$3-1.9))+(COUNTIF('Round 2 - HILLS'!R90,"&lt;"&amp;$R$3-1.9))+(COUNTIF('Round 2 - HILLS'!S90,"&lt;"&amp;$S$3-1.9))+(COUNTIF('Round 2 - HILLS'!T90,"&lt;"&amp;$T$3-1.9))</f>
        <v>0</v>
      </c>
      <c r="K177" s="106">
        <f>SUM(COUNTIF('Round 2 - HILLS'!B90,"="&amp;$B$3-1))+(COUNTIF('Round 2 - HILLS'!C90,"="&amp;$C$3-1))+(COUNTIF('Round 2 - HILLS'!D90,"="&amp;$D$3-1))+(COUNTIF('Round 2 - HILLS'!E90,"="&amp;$E$3-1))+(COUNTIF('Round 2 - HILLS'!F90,"="&amp;$F$3-1))+(COUNTIF('Round 2 - HILLS'!G90,"="&amp;$G$3-1))+(COUNTIF('Round 2 - HILLS'!H90,"="&amp;$H$3-1))+(COUNTIF('Round 2 - HILLS'!I90,"="&amp;$I$3-1))+(COUNTIF('Round 2 - HILLS'!J90,"="&amp;$J$3-1))+(COUNTIF('Round 2 - HILLS'!L90,"="&amp;$L$3-1))+(COUNTIF('Round 2 - HILLS'!M90,"="&amp;$M$3-1))+(COUNTIF('Round 2 - HILLS'!N90,"="&amp;$N$3-1))+(COUNTIF('Round 2 - HILLS'!O90,"="&amp;$O$3-1))+(COUNTIF('Round 2 - HILLS'!P90,"="&amp;$P$3-1))+(COUNTIF('Round 2 - HILLS'!Q90,"="&amp;$Q$3-1))+(COUNTIF('Round 2 - HILLS'!R90,"="&amp;$R$3-1))+(COUNTIF('Round 2 - HILLS'!S90,"="&amp;$S$3-1))+(COUNTIF('Round 2 - HILLS'!T90,"="&amp;$T$3-1))</f>
        <v>0</v>
      </c>
      <c r="L177" s="106">
        <f>SUM(COUNTIF('Round 2 - HILLS'!B90,"="&amp;$B$3))+(COUNTIF('Round 2 - HILLS'!C90,"="&amp;$C$3))+(COUNTIF('Round 2 - HILLS'!D90,"="&amp;$D$3))+(COUNTIF('Round 2 - HILLS'!E90,"="&amp;$E$3))+(COUNTIF('Round 2 - HILLS'!F90,"="&amp;$F$3))+(COUNTIF('Round 2 - HILLS'!G90,"="&amp;$G$3))+(COUNTIF('Round 2 - HILLS'!H90,"="&amp;$H$3))+(COUNTIF('Round 2 - HILLS'!I90,"="&amp;$I$3))+(COUNTIF('Round 2 - HILLS'!J90,"="&amp;$J$3))+(COUNTIF('Round 2 - HILLS'!L90,"="&amp;$L$3))+(COUNTIF('Round 2 - HILLS'!M90,"="&amp;$M$3))+(COUNTIF('Round 2 - HILLS'!N90,"="&amp;$N$3))+(COUNTIF('Round 2 - HILLS'!O90,"="&amp;$O$3))+(COUNTIF('Round 2 - HILLS'!P90,"="&amp;$P$3))+(COUNTIF('Round 2 - HILLS'!Q90,"="&amp;$Q$3))+(COUNTIF('Round 2 - HILLS'!R90,"="&amp;$R$3))+(COUNTIF('Round 2 - HILLS'!S90,"="&amp;$S$3))+(COUNTIF('Round 2 - HILLS'!T90,"="&amp;$T$3))</f>
        <v>0</v>
      </c>
      <c r="M177" s="106">
        <f>SUM(COUNTIF('Round 2 - HILLS'!B90,"="&amp;$B$3+1))+(COUNTIF('Round 2 - HILLS'!C90,"="&amp;$C$3+1))+(COUNTIF('Round 2 - HILLS'!D90,"="&amp;$D$3+1))+(COUNTIF('Round 2 - HILLS'!E90,"="&amp;$E$3+1))+(COUNTIF('Round 2 - HILLS'!F90,"="&amp;$F$3+1))+(COUNTIF('Round 2 - HILLS'!G90,"="&amp;$G$3+1))+(COUNTIF('Round 2 - HILLS'!H90,"="&amp;$H$3+1))+(COUNTIF('Round 2 - HILLS'!I90,"="&amp;$I$3+1))+(COUNTIF('Round 2 - HILLS'!J90,"="&amp;$J$3+1))+(COUNTIF('Round 2 - HILLS'!L90,"="&amp;$L$3+1))+(COUNTIF('Round 2 - HILLS'!M90,"="&amp;$M$3+1))+(COUNTIF('Round 2 - HILLS'!N90,"="&amp;$N$3+1))+(COUNTIF('Round 2 - HILLS'!O90,"="&amp;$O$3+1))+(COUNTIF('Round 2 - HILLS'!P90,"="&amp;$P$3+1))+(COUNTIF('Round 2 - HILLS'!Q90,"="&amp;$Q$3+1))+(COUNTIF('Round 2 - HILLS'!R90,"="&amp;$R$3+1))+(COUNTIF('Round 2 - HILLS'!S90,"="&amp;$S$3+1))+(COUNTIF('Round 2 - HILLS'!T90,"="&amp;$T$3+1))</f>
        <v>0</v>
      </c>
      <c r="N177" s="106">
        <f>SUM(COUNTIF('Round 2 - HILLS'!B90,"="&amp;$B$3+2))+(COUNTIF('Round 2 - HILLS'!C90,"="&amp;$C$3+2))+(COUNTIF('Round 2 - HILLS'!D90,"="&amp;$D$3+2))+(COUNTIF('Round 2 - HILLS'!E90,"="&amp;$E$3+2))+(COUNTIF('Round 2 - HILLS'!F90,"="&amp;$F$3+2))+(COUNTIF('Round 2 - HILLS'!G90,"="&amp;$G$3+2))+(COUNTIF('Round 2 - HILLS'!H90,"="&amp;$H$3+2))+(COUNTIF('Round 2 - HILLS'!I90,"="&amp;$I$3+2))+(COUNTIF('Round 2 - HILLS'!J90,"="&amp;$J$3+2))+(COUNTIF('Round 2 - HILLS'!L90,"="&amp;$L$3+2))+(COUNTIF('Round 2 - HILLS'!M90,"="&amp;$M$3+2))+(COUNTIF('Round 2 - HILLS'!N90,"="&amp;$N$3+2))+(COUNTIF('Round 2 - HILLS'!O90,"="&amp;$O$3+2))+(COUNTIF('Round 2 - HILLS'!P90,"="&amp;$P$3+2))+(COUNTIF('Round 2 - HILLS'!Q90,"="&amp;$Q$3+2))+(COUNTIF('Round 2 - HILLS'!R90,"="&amp;$R$3+2))+(COUNTIF('Round 2 - HILLS'!S90,"="&amp;$S$3+2))+(COUNTIF('Round 2 - HILLS'!T90,"="&amp;$T$3+2))</f>
        <v>0</v>
      </c>
      <c r="O177" s="106">
        <f>SUM(COUNTIF('Round 2 - HILLS'!B90,"&gt;"&amp;$B$3+2.1))+(COUNTIF('Round 2 - HILLS'!C90,"&gt;"&amp;$C$3+2.1))+(COUNTIF('Round 2 - HILLS'!D90,"&gt;"&amp;$D$3+2.1))+(COUNTIF('Round 2 - HILLS'!E90,"&gt;"&amp;$E$3+2.1))+(COUNTIF('Round 2 - HILLS'!F90,"&gt;"&amp;$F$3+2.1))+(COUNTIF('Round 2 - HILLS'!G90,"&gt;"&amp;$G$3+2.1))+(COUNTIF('Round 2 - HILLS'!H90,"&gt;"&amp;$H$3+2.1))+(COUNTIF('Round 2 - HILLS'!I90,"&gt;"&amp;$I$3+2.1))+(COUNTIF('Round 2 - HILLS'!J90,"&gt;"&amp;$J$3+2.1))+(COUNTIF('Round 2 - HILLS'!L90,"&gt;"&amp;$L$3+2.1))+(COUNTIF('Round 2 - HILLS'!M90,"&gt;"&amp;$M$3+2.1))+(COUNTIF('Round 2 - HILLS'!N90,"&gt;"&amp;$N$3+2.1))+(COUNTIF('Round 2 - HILLS'!O90,"&gt;"&amp;$O$3+2.1))+(COUNTIF('Round 2 - HILLS'!P90,"&gt;"&amp;$P$3+2.1))+(COUNTIF('Round 2 - HILLS'!Q90,"&gt;"&amp;$Q$3+2.1))+(COUNTIF('Round 2 - HILLS'!R90,"&gt;"&amp;$R$3+2.1))+(COUNTIF('Round 2 - HILLS'!S90,"&gt;"&amp;$S$3+2.1))+(COUNTIF('Round 2 - HILLS'!T90,"&gt;"&amp;$T$3+2.1))</f>
        <v>0</v>
      </c>
      <c r="Q177" s="94"/>
      <c r="R177" s="94"/>
      <c r="S177" s="94"/>
      <c r="T177" s="94"/>
      <c r="U177" s="94"/>
      <c r="V177" s="94"/>
      <c r="X177" s="99">
        <f t="shared" ref="X177:X180" si="164">SUM(C177,J177,Q177)</f>
        <v>0</v>
      </c>
      <c r="Y177" s="100">
        <f t="shared" si="160"/>
        <v>0</v>
      </c>
      <c r="Z177" s="100">
        <f t="shared" si="161"/>
        <v>0</v>
      </c>
      <c r="AA177" s="100">
        <f t="shared" si="162"/>
        <v>0</v>
      </c>
      <c r="AB177" s="100">
        <f t="shared" si="163"/>
        <v>0</v>
      </c>
      <c r="AC177" s="100">
        <f t="shared" ref="AC177:AC180" si="165">SUM(H177,O177,V177)</f>
        <v>0</v>
      </c>
    </row>
    <row r="178" spans="1:29" x14ac:dyDescent="0.2">
      <c r="A178" s="35" t="str">
        <f>'Players by Team'!A52</f>
        <v>Ashley Kruse</v>
      </c>
      <c r="B178" s="95"/>
      <c r="C178" s="99">
        <f>SUM(COUNTIF('Round 1 - RIVER'!B91,"&lt;"&amp;$B$2-1.9))+(COUNTIF('Round 1 - RIVER'!C91,"&lt;"&amp;$C$2-1.9))+(COUNTIF('Round 1 - RIVER'!D91,"&lt;"&amp;$D$2-1.9))+(COUNTIF('Round 1 - RIVER'!E91,"&lt;"&amp;$E$2-1.9))+(COUNTIF('Round 1 - RIVER'!F91,"&lt;"&amp;$F$2-1.9))+(COUNTIF('Round 1 - RIVER'!G91,"&lt;"&amp;$G$2-1.9))+(COUNTIF('Round 1 - RIVER'!H91,"&lt;"&amp;$H$2-1.9))+(COUNTIF('Round 1 - RIVER'!I91,"&lt;"&amp;$I$2-1.9))+(COUNTIF('Round 1 - RIVER'!J91,"&lt;"&amp;$J$2-1.9))+(COUNTIF('Round 1 - RIVER'!L91,"&lt;"&amp;$L$2-1.9))+(COUNTIF('Round 1 - RIVER'!M91,"&lt;"&amp;$M$2-1.9))+(COUNTIF('Round 1 - RIVER'!N91,"&lt;"&amp;$N$2-1.9))+(COUNTIF('Round 1 - RIVER'!O91,"&lt;"&amp;$O$2-1.9))+(COUNTIF('Round 1 - RIVER'!P91,"&lt;"&amp;$P$2-1.9))+(COUNTIF('Round 1 - RIVER'!Q91,"&lt;"&amp;$Q$2-1.9))+(COUNTIF('Round 1 - RIVER'!R91,"&lt;"&amp;$R$2-1.9))+(COUNTIF('Round 1 - RIVER'!S91,"&lt;"&amp;$S$2-1.9))+(COUNTIF('Round 1 - RIVER'!T91,"&lt;"&amp;$T$2-1.9))</f>
        <v>0</v>
      </c>
      <c r="D178" s="100">
        <f>SUM(COUNTIF('Round 1 - RIVER'!B91,"="&amp;$B$2-1))+(COUNTIF('Round 1 - RIVER'!C91,"="&amp;$C$2-1))+(COUNTIF('Round 1 - RIVER'!D91,"="&amp;$D$2-1))+(COUNTIF('Round 1 - RIVER'!E91,"="&amp;$E$2-1))+(COUNTIF('Round 1 - RIVER'!F91,"="&amp;$F$2-1))+(COUNTIF('Round 1 - RIVER'!G91,"="&amp;$G$2-1))+(COUNTIF('Round 1 - RIVER'!H91,"="&amp;$H$2-1))+(COUNTIF('Round 1 - RIVER'!I91,"="&amp;$I$2-1))+(COUNTIF('Round 1 - RIVER'!J91,"="&amp;$J$2-1))+(COUNTIF('Round 1 - RIVER'!L91,"="&amp;$L$2-1))+(COUNTIF('Round 1 - RIVER'!M91,"="&amp;$M$2-1))+(COUNTIF('Round 1 - RIVER'!N91,"="&amp;$N$2-1))+(COUNTIF('Round 1 - RIVER'!O91,"="&amp;$O$2-1))+(COUNTIF('Round 1 - RIVER'!P91,"="&amp;$P$2-1))+(COUNTIF('Round 1 - RIVER'!Q91,"="&amp;$Q$2-1))+(COUNTIF('Round 1 - RIVER'!R91,"="&amp;$R$2-1))+(COUNTIF('Round 1 - RIVER'!S91,"="&amp;$S$2-1))+(COUNTIF('Round 1 - RIVER'!T91,"="&amp;$T$2-1))</f>
        <v>0</v>
      </c>
      <c r="E178" s="100">
        <f>SUM(COUNTIF('Round 1 - RIVER'!B91,"="&amp;$B$3))+(COUNTIF('Round 1 - RIVER'!C91,"="&amp;$C$3))+(COUNTIF('Round 1 - RIVER'!D91,"="&amp;$D$3))+(COUNTIF('Round 1 - RIVER'!E91,"="&amp;$E$3))+(COUNTIF('Round 1 - RIVER'!F91,"="&amp;$F$3))+(COUNTIF('Round 1 - RIVER'!G91,"="&amp;$G$3))+(COUNTIF('Round 1 - RIVER'!H91,"="&amp;$H$3))+(COUNTIF('Round 1 - RIVER'!I91,"="&amp;$I$3))+(COUNTIF('Round 1 - RIVER'!J91,"="&amp;$J$3))+(COUNTIF('Round 1 - RIVER'!L91,"="&amp;$L$3))+(COUNTIF('Round 1 - RIVER'!M91,"="&amp;$M$3))+(COUNTIF('Round 1 - RIVER'!N91,"="&amp;$N$3))+(COUNTIF('Round 1 - RIVER'!O91,"="&amp;$O$3))+(COUNTIF('Round 1 - RIVER'!P91,"="&amp;$P$3))+(COUNTIF('Round 1 - RIVER'!Q91,"="&amp;$Q$3))+(COUNTIF('Round 1 - RIVER'!R91,"="&amp;$R$3))+(COUNTIF('Round 1 - RIVER'!S91,"="&amp;$S$3))+(COUNTIF('Round 1 - RIVER'!T91,"="&amp;$T$3))</f>
        <v>0</v>
      </c>
      <c r="F178" s="100">
        <f>SUM(COUNTIF('Round 1 - RIVER'!B91,"="&amp;$B$2+1))+(COUNTIF('Round 1 - RIVER'!C91,"="&amp;$C$2+1))+(COUNTIF('Round 1 - RIVER'!D91,"="&amp;$D$2+1))+(COUNTIF('Round 1 - RIVER'!E91,"="&amp;$E$2+1))+(COUNTIF('Round 1 - RIVER'!F91,"="&amp;$F$2+1))+(COUNTIF('Round 1 - RIVER'!G91,"="&amp;$G$2+1))+(COUNTIF('Round 1 - RIVER'!H91,"="&amp;$H$2+1))+(COUNTIF('Round 1 - RIVER'!I91,"="&amp;$I$2+1))+(COUNTIF('Round 1 - RIVER'!J91,"="&amp;$J$2+1))+(COUNTIF('Round 1 - RIVER'!L91,"="&amp;$L$2+1))+(COUNTIF('Round 1 - RIVER'!M91,"="&amp;$M$2+1))+(COUNTIF('Round 1 - RIVER'!N91,"="&amp;$N$2+1))+(COUNTIF('Round 1 - RIVER'!O91,"="&amp;$O$2+1))+(COUNTIF('Round 1 - RIVER'!P91,"="&amp;$P$2+1))+(COUNTIF('Round 1 - RIVER'!Q91,"="&amp;$Q$2+1))+(COUNTIF('Round 1 - RIVER'!R91,"="&amp;$R$2+1))+(COUNTIF('Round 1 - RIVER'!S91,"="&amp;$S$2+1))+(COUNTIF('Round 1 - RIVER'!T91,"="&amp;$T$2+1))</f>
        <v>0</v>
      </c>
      <c r="G178" s="100">
        <f>SUM(COUNTIF('Round 1 - RIVER'!B91,"="&amp;$B$2+2))+(COUNTIF('Round 1 - RIVER'!C91,"="&amp;$C$2+2))+(COUNTIF('Round 1 - RIVER'!D91,"="&amp;$D$2+2))+(COUNTIF('Round 1 - RIVER'!E91,"="&amp;$E$2+2))+(COUNTIF('Round 1 - RIVER'!F91,"="&amp;$F$2+2))+(COUNTIF('Round 1 - RIVER'!G91,"="&amp;$G$2+2))+(COUNTIF('Round 1 - RIVER'!H91,"="&amp;$H$2+2))+(COUNTIF('Round 1 - RIVER'!I91,"="&amp;$I$2+2))+(COUNTIF('Round 1 - RIVER'!J91,"="&amp;$J$2+2))+(COUNTIF('Round 1 - RIVER'!L91,"="&amp;$L$2+2))+(COUNTIF('Round 1 - RIVER'!M91,"="&amp;$M$2+2))+(COUNTIF('Round 1 - RIVER'!N91,"="&amp;$N$2+2))+(COUNTIF('Round 1 - RIVER'!O91,"="&amp;$O$2+2))+(COUNTIF('Round 1 - RIVER'!P91,"="&amp;$P$2+2))+(COUNTIF('Round 1 - RIVER'!Q91,"="&amp;$Q$2+2))+(COUNTIF('Round 1 - RIVER'!R91,"="&amp;$R$2+2))+(COUNTIF('Round 1 - RIVER'!S91,"="&amp;$S$2+2))+(COUNTIF('Round 1 - RIVER'!T91,"="&amp;$T$2+2))</f>
        <v>0</v>
      </c>
      <c r="H178" s="100">
        <f>SUM(COUNTIF('Round 1 - RIVER'!B91,"&gt;"&amp;$B$2+2.1))+(COUNTIF('Round 1 - RIVER'!C91,"&gt;"&amp;$C$2+2.1))+(COUNTIF('Round 1 - RIVER'!D91,"&gt;"&amp;$D$2+2.1))+(COUNTIF('Round 1 - RIVER'!E91,"&gt;"&amp;$E$2+2.1))+(COUNTIF('Round 1 - RIVER'!F91,"&gt;"&amp;$F$2+2.1))+(COUNTIF('Round 1 - RIVER'!G91,"&gt;"&amp;$G$2+2.1))+(COUNTIF('Round 1 - RIVER'!H91,"&gt;"&amp;$H$2+2.1))+(COUNTIF('Round 1 - RIVER'!I91,"&gt;"&amp;$I$2+2.1))+(COUNTIF('Round 1 - RIVER'!J91,"&gt;"&amp;$J$2+2.1))+(COUNTIF('Round 1 - RIVER'!L91,"&gt;"&amp;$L$2+2.1))+(COUNTIF('Round 1 - RIVER'!M91,"&gt;"&amp;$M$2+2.1))+(COUNTIF('Round 1 - RIVER'!N91,"&gt;"&amp;$N$2+2.1))+(COUNTIF('Round 1 - RIVER'!O91,"&gt;"&amp;$O$2+2.1))+(COUNTIF('Round 1 - RIVER'!P91,"&gt;"&amp;$P$2+2.1))+(COUNTIF('Round 1 - RIVER'!Q91,"&gt;"&amp;$Q$2+2.1))+(COUNTIF('Round 1 - RIVER'!R91,"&gt;"&amp;$R$2+2.1))+(COUNTIF('Round 1 - RIVER'!S91,"&gt;"&amp;$S$2+2.1))+(COUNTIF('Round 1 - RIVER'!T91,"&gt;"&amp;$T$2+2.1))</f>
        <v>0</v>
      </c>
      <c r="I178" s="77"/>
      <c r="J178" s="99">
        <f>SUM(COUNTIF('Round 2 - HILLS'!B91,"&lt;"&amp;$B$3-1.9))+(COUNTIF('Round 2 - HILLS'!C91,"&lt;"&amp;$C$3-1.9))+(COUNTIF('Round 2 - HILLS'!D91,"&lt;"&amp;$D$3-1.9))+(COUNTIF('Round 2 - HILLS'!E91,"&lt;"&amp;$E$3-1.9))+(COUNTIF('Round 2 - HILLS'!F91,"&lt;"&amp;$F$3-1.9))+(COUNTIF('Round 2 - HILLS'!G91,"&lt;"&amp;$G$3-1.9))+(COUNTIF('Round 2 - HILLS'!H91,"&lt;"&amp;$H$3-1.9))+(COUNTIF('Round 2 - HILLS'!I91,"&lt;"&amp;$I$3-1.9))+(COUNTIF('Round 2 - HILLS'!J91,"&lt;"&amp;$J$3-1.9))+(COUNTIF('Round 2 - HILLS'!L91,"&lt;"&amp;$L$3-1.9))+(COUNTIF('Round 2 - HILLS'!M91,"&lt;"&amp;$M$3-1.9))+(COUNTIF('Round 2 - HILLS'!N91,"&lt;"&amp;$N$3-1.9))+(COUNTIF('Round 2 - HILLS'!O91,"&lt;"&amp;$O$3-1.9))+(COUNTIF('Round 2 - HILLS'!P91,"&lt;"&amp;$P$3-1.9))+(COUNTIF('Round 2 - HILLS'!Q91,"&lt;"&amp;$Q$3-1.9))+(COUNTIF('Round 2 - HILLS'!R91,"&lt;"&amp;$R$3-1.9))+(COUNTIF('Round 2 - HILLS'!S91,"&lt;"&amp;$S$3-1.9))+(COUNTIF('Round 2 - HILLS'!T91,"&lt;"&amp;$T$3-1.9))</f>
        <v>0</v>
      </c>
      <c r="K178" s="100">
        <f>SUM(COUNTIF('Round 2 - HILLS'!B91,"="&amp;$B$3-1))+(COUNTIF('Round 2 - HILLS'!C91,"="&amp;$C$3-1))+(COUNTIF('Round 2 - HILLS'!D91,"="&amp;$D$3-1))+(COUNTIF('Round 2 - HILLS'!E91,"="&amp;$E$3-1))+(COUNTIF('Round 2 - HILLS'!F91,"="&amp;$F$3-1))+(COUNTIF('Round 2 - HILLS'!G91,"="&amp;$G$3-1))+(COUNTIF('Round 2 - HILLS'!H91,"="&amp;$H$3-1))+(COUNTIF('Round 2 - HILLS'!I91,"="&amp;$I$3-1))+(COUNTIF('Round 2 - HILLS'!J91,"="&amp;$J$3-1))+(COUNTIF('Round 2 - HILLS'!L91,"="&amp;$L$3-1))+(COUNTIF('Round 2 - HILLS'!M91,"="&amp;$M$3-1))+(COUNTIF('Round 2 - HILLS'!N91,"="&amp;$N$3-1))+(COUNTIF('Round 2 - HILLS'!O91,"="&amp;$O$3-1))+(COUNTIF('Round 2 - HILLS'!P91,"="&amp;$P$3-1))+(COUNTIF('Round 2 - HILLS'!Q91,"="&amp;$Q$3-1))+(COUNTIF('Round 2 - HILLS'!R91,"="&amp;$R$3-1))+(COUNTIF('Round 2 - HILLS'!S91,"="&amp;$S$3-1))+(COUNTIF('Round 2 - HILLS'!T91,"="&amp;$T$3-1))</f>
        <v>0</v>
      </c>
      <c r="L178" s="100">
        <f>SUM(COUNTIF('Round 2 - HILLS'!B91,"="&amp;$B$3))+(COUNTIF('Round 2 - HILLS'!C91,"="&amp;$C$3))+(COUNTIF('Round 2 - HILLS'!D91,"="&amp;$D$3))+(COUNTIF('Round 2 - HILLS'!E91,"="&amp;$E$3))+(COUNTIF('Round 2 - HILLS'!F91,"="&amp;$F$3))+(COUNTIF('Round 2 - HILLS'!G91,"="&amp;$G$3))+(COUNTIF('Round 2 - HILLS'!H91,"="&amp;$H$3))+(COUNTIF('Round 2 - HILLS'!I91,"="&amp;$I$3))+(COUNTIF('Round 2 - HILLS'!J91,"="&amp;$J$3))+(COUNTIF('Round 2 - HILLS'!L91,"="&amp;$L$3))+(COUNTIF('Round 2 - HILLS'!M91,"="&amp;$M$3))+(COUNTIF('Round 2 - HILLS'!N91,"="&amp;$N$3))+(COUNTIF('Round 2 - HILLS'!O91,"="&amp;$O$3))+(COUNTIF('Round 2 - HILLS'!P91,"="&amp;$P$3))+(COUNTIF('Round 2 - HILLS'!Q91,"="&amp;$Q$3))+(COUNTIF('Round 2 - HILLS'!R91,"="&amp;$R$3))+(COUNTIF('Round 2 - HILLS'!S91,"="&amp;$S$3))+(COUNTIF('Round 2 - HILLS'!T91,"="&amp;$T$3))</f>
        <v>0</v>
      </c>
      <c r="M178" s="100">
        <f>SUM(COUNTIF('Round 2 - HILLS'!B91,"="&amp;$B$3+1))+(COUNTIF('Round 2 - HILLS'!C91,"="&amp;$C$3+1))+(COUNTIF('Round 2 - HILLS'!D91,"="&amp;$D$3+1))+(COUNTIF('Round 2 - HILLS'!E91,"="&amp;$E$3+1))+(COUNTIF('Round 2 - HILLS'!F91,"="&amp;$F$3+1))+(COUNTIF('Round 2 - HILLS'!G91,"="&amp;$G$3+1))+(COUNTIF('Round 2 - HILLS'!H91,"="&amp;$H$3+1))+(COUNTIF('Round 2 - HILLS'!I91,"="&amp;$I$3+1))+(COUNTIF('Round 2 - HILLS'!J91,"="&amp;$J$3+1))+(COUNTIF('Round 2 - HILLS'!L91,"="&amp;$L$3+1))+(COUNTIF('Round 2 - HILLS'!M91,"="&amp;$M$3+1))+(COUNTIF('Round 2 - HILLS'!N91,"="&amp;$N$3+1))+(COUNTIF('Round 2 - HILLS'!O91,"="&amp;$O$3+1))+(COUNTIF('Round 2 - HILLS'!P91,"="&amp;$P$3+1))+(COUNTIF('Round 2 - HILLS'!Q91,"="&amp;$Q$3+1))+(COUNTIF('Round 2 - HILLS'!R91,"="&amp;$R$3+1))+(COUNTIF('Round 2 - HILLS'!S91,"="&amp;$S$3+1))+(COUNTIF('Round 2 - HILLS'!T91,"="&amp;$T$3+1))</f>
        <v>0</v>
      </c>
      <c r="N178" s="100">
        <f>SUM(COUNTIF('Round 2 - HILLS'!B91,"="&amp;$B$3+2))+(COUNTIF('Round 2 - HILLS'!C91,"="&amp;$C$3+2))+(COUNTIF('Round 2 - HILLS'!D91,"="&amp;$D$3+2))+(COUNTIF('Round 2 - HILLS'!E91,"="&amp;$E$3+2))+(COUNTIF('Round 2 - HILLS'!F91,"="&amp;$F$3+2))+(COUNTIF('Round 2 - HILLS'!G91,"="&amp;$G$3+2))+(COUNTIF('Round 2 - HILLS'!H91,"="&amp;$H$3+2))+(COUNTIF('Round 2 - HILLS'!I91,"="&amp;$I$3+2))+(COUNTIF('Round 2 - HILLS'!J91,"="&amp;$J$3+2))+(COUNTIF('Round 2 - HILLS'!L91,"="&amp;$L$3+2))+(COUNTIF('Round 2 - HILLS'!M91,"="&amp;$M$3+2))+(COUNTIF('Round 2 - HILLS'!N91,"="&amp;$N$3+2))+(COUNTIF('Round 2 - HILLS'!O91,"="&amp;$O$3+2))+(COUNTIF('Round 2 - HILLS'!P91,"="&amp;$P$3+2))+(COUNTIF('Round 2 - HILLS'!Q91,"="&amp;$Q$3+2))+(COUNTIF('Round 2 - HILLS'!R91,"="&amp;$R$3+2))+(COUNTIF('Round 2 - HILLS'!S91,"="&amp;$S$3+2))+(COUNTIF('Round 2 - HILLS'!T91,"="&amp;$T$3+2))</f>
        <v>0</v>
      </c>
      <c r="O178" s="100">
        <f>SUM(COUNTIF('Round 2 - HILLS'!B91,"&gt;"&amp;$B$3+2.1))+(COUNTIF('Round 2 - HILLS'!C91,"&gt;"&amp;$C$3+2.1))+(COUNTIF('Round 2 - HILLS'!D91,"&gt;"&amp;$D$3+2.1))+(COUNTIF('Round 2 - HILLS'!E91,"&gt;"&amp;$E$3+2.1))+(COUNTIF('Round 2 - HILLS'!F91,"&gt;"&amp;$F$3+2.1))+(COUNTIF('Round 2 - HILLS'!G91,"&gt;"&amp;$G$3+2.1))+(COUNTIF('Round 2 - HILLS'!H91,"&gt;"&amp;$H$3+2.1))+(COUNTIF('Round 2 - HILLS'!I91,"&gt;"&amp;$I$3+2.1))+(COUNTIF('Round 2 - HILLS'!J91,"&gt;"&amp;$J$3+2.1))+(COUNTIF('Round 2 - HILLS'!L91,"&gt;"&amp;$L$3+2.1))+(COUNTIF('Round 2 - HILLS'!M91,"&gt;"&amp;$M$3+2.1))+(COUNTIF('Round 2 - HILLS'!N91,"&gt;"&amp;$N$3+2.1))+(COUNTIF('Round 2 - HILLS'!O91,"&gt;"&amp;$O$3+2.1))+(COUNTIF('Round 2 - HILLS'!P91,"&gt;"&amp;$P$3+2.1))+(COUNTIF('Round 2 - HILLS'!Q91,"&gt;"&amp;$Q$3+2.1))+(COUNTIF('Round 2 - HILLS'!R91,"&gt;"&amp;$R$3+2.1))+(COUNTIF('Round 2 - HILLS'!S91,"&gt;"&amp;$S$3+2.1))+(COUNTIF('Round 2 - HILLS'!T91,"&gt;"&amp;$T$3+2.1))</f>
        <v>0</v>
      </c>
      <c r="Q178" s="92"/>
      <c r="R178" s="93"/>
      <c r="S178" s="93"/>
      <c r="T178" s="93"/>
      <c r="U178" s="93"/>
      <c r="V178" s="93"/>
      <c r="X178" s="92">
        <f t="shared" si="164"/>
        <v>0</v>
      </c>
      <c r="Y178" s="93">
        <f t="shared" si="160"/>
        <v>0</v>
      </c>
      <c r="Z178" s="93">
        <f t="shared" si="161"/>
        <v>0</v>
      </c>
      <c r="AA178" s="93">
        <f t="shared" si="162"/>
        <v>0</v>
      </c>
      <c r="AB178" s="93">
        <f t="shared" si="163"/>
        <v>0</v>
      </c>
      <c r="AC178" s="93">
        <f t="shared" si="165"/>
        <v>0</v>
      </c>
    </row>
    <row r="179" spans="1:29" x14ac:dyDescent="0.2">
      <c r="A179" s="35" t="str">
        <f>'Players by Team'!A53</f>
        <v>Gracie O'Brien</v>
      </c>
      <c r="B179" s="95"/>
      <c r="C179" s="105">
        <f>SUM(COUNTIF('Round 1 - RIVER'!B92,"&lt;"&amp;$B$2-1.9))+(COUNTIF('Round 1 - RIVER'!C92,"&lt;"&amp;$C$2-1.9))+(COUNTIF('Round 1 - RIVER'!D92,"&lt;"&amp;$D$2-1.9))+(COUNTIF('Round 1 - RIVER'!E92,"&lt;"&amp;$E$2-1.9))+(COUNTIF('Round 1 - RIVER'!F92,"&lt;"&amp;$F$2-1.9))+(COUNTIF('Round 1 - RIVER'!G92,"&lt;"&amp;$G$2-1.9))+(COUNTIF('Round 1 - RIVER'!H92,"&lt;"&amp;$H$2-1.9))+(COUNTIF('Round 1 - RIVER'!I92,"&lt;"&amp;$I$2-1.9))+(COUNTIF('Round 1 - RIVER'!J92,"&lt;"&amp;$J$2-1.9))+(COUNTIF('Round 1 - RIVER'!L92,"&lt;"&amp;$L$2-1.9))+(COUNTIF('Round 1 - RIVER'!M92,"&lt;"&amp;$M$2-1.9))+(COUNTIF('Round 1 - RIVER'!N92,"&lt;"&amp;$N$2-1.9))+(COUNTIF('Round 1 - RIVER'!O92,"&lt;"&amp;$O$2-1.9))+(COUNTIF('Round 1 - RIVER'!P92,"&lt;"&amp;$P$2-1.9))+(COUNTIF('Round 1 - RIVER'!Q92,"&lt;"&amp;$Q$2-1.9))+(COUNTIF('Round 1 - RIVER'!R92,"&lt;"&amp;$R$2-1.9))+(COUNTIF('Round 1 - RIVER'!S92,"&lt;"&amp;$S$2-1.9))+(COUNTIF('Round 1 - RIVER'!T92,"&lt;"&amp;$T$2-1.9))</f>
        <v>0</v>
      </c>
      <c r="D179" s="106">
        <f>SUM(COUNTIF('Round 1 - RIVER'!B92,"="&amp;$B$2-1))+(COUNTIF('Round 1 - RIVER'!C92,"="&amp;$C$2-1))+(COUNTIF('Round 1 - RIVER'!D92,"="&amp;$D$2-1))+(COUNTIF('Round 1 - RIVER'!E92,"="&amp;$E$2-1))+(COUNTIF('Round 1 - RIVER'!F92,"="&amp;$F$2-1))+(COUNTIF('Round 1 - RIVER'!G92,"="&amp;$G$2-1))+(COUNTIF('Round 1 - RIVER'!H92,"="&amp;$H$2-1))+(COUNTIF('Round 1 - RIVER'!I92,"="&amp;$I$2-1))+(COUNTIF('Round 1 - RIVER'!J92,"="&amp;$J$2-1))+(COUNTIF('Round 1 - RIVER'!L92,"="&amp;$L$2-1))+(COUNTIF('Round 1 - RIVER'!M92,"="&amp;$M$2-1))+(COUNTIF('Round 1 - RIVER'!N92,"="&amp;$N$2-1))+(COUNTIF('Round 1 - RIVER'!O92,"="&amp;$O$2-1))+(COUNTIF('Round 1 - RIVER'!P92,"="&amp;$P$2-1))+(COUNTIF('Round 1 - RIVER'!Q92,"="&amp;$Q$2-1))+(COUNTIF('Round 1 - RIVER'!R92,"="&amp;$R$2-1))+(COUNTIF('Round 1 - RIVER'!S92,"="&amp;$S$2-1))+(COUNTIF('Round 1 - RIVER'!T92,"="&amp;$T$2-1))</f>
        <v>0</v>
      </c>
      <c r="E179" s="106">
        <f>SUM(COUNTIF('Round 1 - RIVER'!B92,"="&amp;$B$3))+(COUNTIF('Round 1 - RIVER'!C92,"="&amp;$C$3))+(COUNTIF('Round 1 - RIVER'!D92,"="&amp;$D$3))+(COUNTIF('Round 1 - RIVER'!E92,"="&amp;$E$3))+(COUNTIF('Round 1 - RIVER'!F92,"="&amp;$F$3))+(COUNTIF('Round 1 - RIVER'!G92,"="&amp;$G$3))+(COUNTIF('Round 1 - RIVER'!H92,"="&amp;$H$3))+(COUNTIF('Round 1 - RIVER'!I92,"="&amp;$I$3))+(COUNTIF('Round 1 - RIVER'!J92,"="&amp;$J$3))+(COUNTIF('Round 1 - RIVER'!L92,"="&amp;$L$3))+(COUNTIF('Round 1 - RIVER'!M92,"="&amp;$M$3))+(COUNTIF('Round 1 - RIVER'!N92,"="&amp;$N$3))+(COUNTIF('Round 1 - RIVER'!O92,"="&amp;$O$3))+(COUNTIF('Round 1 - RIVER'!P92,"="&amp;$P$3))+(COUNTIF('Round 1 - RIVER'!Q92,"="&amp;$Q$3))+(COUNTIF('Round 1 - RIVER'!R92,"="&amp;$R$3))+(COUNTIF('Round 1 - RIVER'!S92,"="&amp;$S$3))+(COUNTIF('Round 1 - RIVER'!T92,"="&amp;$T$3))</f>
        <v>0</v>
      </c>
      <c r="F179" s="106">
        <f>SUM(COUNTIF('Round 1 - RIVER'!B92,"="&amp;$B$2+1))+(COUNTIF('Round 1 - RIVER'!C92,"="&amp;$C$2+1))+(COUNTIF('Round 1 - RIVER'!D92,"="&amp;$D$2+1))+(COUNTIF('Round 1 - RIVER'!E92,"="&amp;$E$2+1))+(COUNTIF('Round 1 - RIVER'!F92,"="&amp;$F$2+1))+(COUNTIF('Round 1 - RIVER'!G92,"="&amp;$G$2+1))+(COUNTIF('Round 1 - RIVER'!H92,"="&amp;$H$2+1))+(COUNTIF('Round 1 - RIVER'!I92,"="&amp;$I$2+1))+(COUNTIF('Round 1 - RIVER'!J92,"="&amp;$J$2+1))+(COUNTIF('Round 1 - RIVER'!L92,"="&amp;$L$2+1))+(COUNTIF('Round 1 - RIVER'!M92,"="&amp;$M$2+1))+(COUNTIF('Round 1 - RIVER'!N92,"="&amp;$N$2+1))+(COUNTIF('Round 1 - RIVER'!O92,"="&amp;$O$2+1))+(COUNTIF('Round 1 - RIVER'!P92,"="&amp;$P$2+1))+(COUNTIF('Round 1 - RIVER'!Q92,"="&amp;$Q$2+1))+(COUNTIF('Round 1 - RIVER'!R92,"="&amp;$R$2+1))+(COUNTIF('Round 1 - RIVER'!S92,"="&amp;$S$2+1))+(COUNTIF('Round 1 - RIVER'!T92,"="&amp;$T$2+1))</f>
        <v>0</v>
      </c>
      <c r="G179" s="106">
        <f>SUM(COUNTIF('Round 1 - RIVER'!B92,"="&amp;$B$2+2))+(COUNTIF('Round 1 - RIVER'!C92,"="&amp;$C$2+2))+(COUNTIF('Round 1 - RIVER'!D92,"="&amp;$D$2+2))+(COUNTIF('Round 1 - RIVER'!E92,"="&amp;$E$2+2))+(COUNTIF('Round 1 - RIVER'!F92,"="&amp;$F$2+2))+(COUNTIF('Round 1 - RIVER'!G92,"="&amp;$G$2+2))+(COUNTIF('Round 1 - RIVER'!H92,"="&amp;$H$2+2))+(COUNTIF('Round 1 - RIVER'!I92,"="&amp;$I$2+2))+(COUNTIF('Round 1 - RIVER'!J92,"="&amp;$J$2+2))+(COUNTIF('Round 1 - RIVER'!L92,"="&amp;$L$2+2))+(COUNTIF('Round 1 - RIVER'!M92,"="&amp;$M$2+2))+(COUNTIF('Round 1 - RIVER'!N92,"="&amp;$N$2+2))+(COUNTIF('Round 1 - RIVER'!O92,"="&amp;$O$2+2))+(COUNTIF('Round 1 - RIVER'!P92,"="&amp;$P$2+2))+(COUNTIF('Round 1 - RIVER'!Q92,"="&amp;$Q$2+2))+(COUNTIF('Round 1 - RIVER'!R92,"="&amp;$R$2+2))+(COUNTIF('Round 1 - RIVER'!S92,"="&amp;$S$2+2))+(COUNTIF('Round 1 - RIVER'!T92,"="&amp;$T$2+2))</f>
        <v>0</v>
      </c>
      <c r="H179" s="106">
        <f>SUM(COUNTIF('Round 1 - RIVER'!B92,"&gt;"&amp;$B$2+2.1))+(COUNTIF('Round 1 - RIVER'!C92,"&gt;"&amp;$C$2+2.1))+(COUNTIF('Round 1 - RIVER'!D92,"&gt;"&amp;$D$2+2.1))+(COUNTIF('Round 1 - RIVER'!E92,"&gt;"&amp;$E$2+2.1))+(COUNTIF('Round 1 - RIVER'!F92,"&gt;"&amp;$F$2+2.1))+(COUNTIF('Round 1 - RIVER'!G92,"&gt;"&amp;$G$2+2.1))+(COUNTIF('Round 1 - RIVER'!H92,"&gt;"&amp;$H$2+2.1))+(COUNTIF('Round 1 - RIVER'!I92,"&gt;"&amp;$I$2+2.1))+(COUNTIF('Round 1 - RIVER'!J92,"&gt;"&amp;$J$2+2.1))+(COUNTIF('Round 1 - RIVER'!L92,"&gt;"&amp;$L$2+2.1))+(COUNTIF('Round 1 - RIVER'!M92,"&gt;"&amp;$M$2+2.1))+(COUNTIF('Round 1 - RIVER'!N92,"&gt;"&amp;$N$2+2.1))+(COUNTIF('Round 1 - RIVER'!O92,"&gt;"&amp;$O$2+2.1))+(COUNTIF('Round 1 - RIVER'!P92,"&gt;"&amp;$P$2+2.1))+(COUNTIF('Round 1 - RIVER'!Q92,"&gt;"&amp;$Q$2+2.1))+(COUNTIF('Round 1 - RIVER'!R92,"&gt;"&amp;$R$2+2.1))+(COUNTIF('Round 1 - RIVER'!S92,"&gt;"&amp;$S$2+2.1))+(COUNTIF('Round 1 - RIVER'!T92,"&gt;"&amp;$T$2+2.1))</f>
        <v>0</v>
      </c>
      <c r="I179" s="77"/>
      <c r="J179" s="105">
        <f>SUM(COUNTIF('Round 2 - HILLS'!B92,"&lt;"&amp;$B$3-1.9))+(COUNTIF('Round 2 - HILLS'!C92,"&lt;"&amp;$C$3-1.9))+(COUNTIF('Round 2 - HILLS'!D92,"&lt;"&amp;$D$3-1.9))+(COUNTIF('Round 2 - HILLS'!E92,"&lt;"&amp;$E$3-1.9))+(COUNTIF('Round 2 - HILLS'!F92,"&lt;"&amp;$F$3-1.9))+(COUNTIF('Round 2 - HILLS'!G92,"&lt;"&amp;$G$3-1.9))+(COUNTIF('Round 2 - HILLS'!H92,"&lt;"&amp;$H$3-1.9))+(COUNTIF('Round 2 - HILLS'!I92,"&lt;"&amp;$I$3-1.9))+(COUNTIF('Round 2 - HILLS'!J92,"&lt;"&amp;$J$3-1.9))+(COUNTIF('Round 2 - HILLS'!L92,"&lt;"&amp;$L$3-1.9))+(COUNTIF('Round 2 - HILLS'!M92,"&lt;"&amp;$M$3-1.9))+(COUNTIF('Round 2 - HILLS'!N92,"&lt;"&amp;$N$3-1.9))+(COUNTIF('Round 2 - HILLS'!O92,"&lt;"&amp;$O$3-1.9))+(COUNTIF('Round 2 - HILLS'!P92,"&lt;"&amp;$P$3-1.9))+(COUNTIF('Round 2 - HILLS'!Q92,"&lt;"&amp;$Q$3-1.9))+(COUNTIF('Round 2 - HILLS'!R92,"&lt;"&amp;$R$3-1.9))+(COUNTIF('Round 2 - HILLS'!S92,"&lt;"&amp;$S$3-1.9))+(COUNTIF('Round 2 - HILLS'!T92,"&lt;"&amp;$T$3-1.9))</f>
        <v>0</v>
      </c>
      <c r="K179" s="106">
        <f>SUM(COUNTIF('Round 2 - HILLS'!B92,"="&amp;$B$3-1))+(COUNTIF('Round 2 - HILLS'!C92,"="&amp;$C$3-1))+(COUNTIF('Round 2 - HILLS'!D92,"="&amp;$D$3-1))+(COUNTIF('Round 2 - HILLS'!E92,"="&amp;$E$3-1))+(COUNTIF('Round 2 - HILLS'!F92,"="&amp;$F$3-1))+(COUNTIF('Round 2 - HILLS'!G92,"="&amp;$G$3-1))+(COUNTIF('Round 2 - HILLS'!H92,"="&amp;$H$3-1))+(COUNTIF('Round 2 - HILLS'!I92,"="&amp;$I$3-1))+(COUNTIF('Round 2 - HILLS'!J92,"="&amp;$J$3-1))+(COUNTIF('Round 2 - HILLS'!L92,"="&amp;$L$3-1))+(COUNTIF('Round 2 - HILLS'!M92,"="&amp;$M$3-1))+(COUNTIF('Round 2 - HILLS'!N92,"="&amp;$N$3-1))+(COUNTIF('Round 2 - HILLS'!O92,"="&amp;$O$3-1))+(COUNTIF('Round 2 - HILLS'!P92,"="&amp;$P$3-1))+(COUNTIF('Round 2 - HILLS'!Q92,"="&amp;$Q$3-1))+(COUNTIF('Round 2 - HILLS'!R92,"="&amp;$R$3-1))+(COUNTIF('Round 2 - HILLS'!S92,"="&amp;$S$3-1))+(COUNTIF('Round 2 - HILLS'!T92,"="&amp;$T$3-1))</f>
        <v>0</v>
      </c>
      <c r="L179" s="106">
        <f>SUM(COUNTIF('Round 2 - HILLS'!B92,"="&amp;$B$3))+(COUNTIF('Round 2 - HILLS'!C92,"="&amp;$C$3))+(COUNTIF('Round 2 - HILLS'!D92,"="&amp;$D$3))+(COUNTIF('Round 2 - HILLS'!E92,"="&amp;$E$3))+(COUNTIF('Round 2 - HILLS'!F92,"="&amp;$F$3))+(COUNTIF('Round 2 - HILLS'!G92,"="&amp;$G$3))+(COUNTIF('Round 2 - HILLS'!H92,"="&amp;$H$3))+(COUNTIF('Round 2 - HILLS'!I92,"="&amp;$I$3))+(COUNTIF('Round 2 - HILLS'!J92,"="&amp;$J$3))+(COUNTIF('Round 2 - HILLS'!L92,"="&amp;$L$3))+(COUNTIF('Round 2 - HILLS'!M92,"="&amp;$M$3))+(COUNTIF('Round 2 - HILLS'!N92,"="&amp;$N$3))+(COUNTIF('Round 2 - HILLS'!O92,"="&amp;$O$3))+(COUNTIF('Round 2 - HILLS'!P92,"="&amp;$P$3))+(COUNTIF('Round 2 - HILLS'!Q92,"="&amp;$Q$3))+(COUNTIF('Round 2 - HILLS'!R92,"="&amp;$R$3))+(COUNTIF('Round 2 - HILLS'!S92,"="&amp;$S$3))+(COUNTIF('Round 2 - HILLS'!T92,"="&amp;$T$3))</f>
        <v>0</v>
      </c>
      <c r="M179" s="106">
        <f>SUM(COUNTIF('Round 2 - HILLS'!B92,"="&amp;$B$3+1))+(COUNTIF('Round 2 - HILLS'!C92,"="&amp;$C$3+1))+(COUNTIF('Round 2 - HILLS'!D92,"="&amp;$D$3+1))+(COUNTIF('Round 2 - HILLS'!E92,"="&amp;$E$3+1))+(COUNTIF('Round 2 - HILLS'!F92,"="&amp;$F$3+1))+(COUNTIF('Round 2 - HILLS'!G92,"="&amp;$G$3+1))+(COUNTIF('Round 2 - HILLS'!H92,"="&amp;$H$3+1))+(COUNTIF('Round 2 - HILLS'!I92,"="&amp;$I$3+1))+(COUNTIF('Round 2 - HILLS'!J92,"="&amp;$J$3+1))+(COUNTIF('Round 2 - HILLS'!L92,"="&amp;$L$3+1))+(COUNTIF('Round 2 - HILLS'!M92,"="&amp;$M$3+1))+(COUNTIF('Round 2 - HILLS'!N92,"="&amp;$N$3+1))+(COUNTIF('Round 2 - HILLS'!O92,"="&amp;$O$3+1))+(COUNTIF('Round 2 - HILLS'!P92,"="&amp;$P$3+1))+(COUNTIF('Round 2 - HILLS'!Q92,"="&amp;$Q$3+1))+(COUNTIF('Round 2 - HILLS'!R92,"="&amp;$R$3+1))+(COUNTIF('Round 2 - HILLS'!S92,"="&amp;$S$3+1))+(COUNTIF('Round 2 - HILLS'!T92,"="&amp;$T$3+1))</f>
        <v>0</v>
      </c>
      <c r="N179" s="106">
        <f>SUM(COUNTIF('Round 2 - HILLS'!B92,"="&amp;$B$3+2))+(COUNTIF('Round 2 - HILLS'!C92,"="&amp;$C$3+2))+(COUNTIF('Round 2 - HILLS'!D92,"="&amp;$D$3+2))+(COUNTIF('Round 2 - HILLS'!E92,"="&amp;$E$3+2))+(COUNTIF('Round 2 - HILLS'!F92,"="&amp;$F$3+2))+(COUNTIF('Round 2 - HILLS'!G92,"="&amp;$G$3+2))+(COUNTIF('Round 2 - HILLS'!H92,"="&amp;$H$3+2))+(COUNTIF('Round 2 - HILLS'!I92,"="&amp;$I$3+2))+(COUNTIF('Round 2 - HILLS'!J92,"="&amp;$J$3+2))+(COUNTIF('Round 2 - HILLS'!L92,"="&amp;$L$3+2))+(COUNTIF('Round 2 - HILLS'!M92,"="&amp;$M$3+2))+(COUNTIF('Round 2 - HILLS'!N92,"="&amp;$N$3+2))+(COUNTIF('Round 2 - HILLS'!O92,"="&amp;$O$3+2))+(COUNTIF('Round 2 - HILLS'!P92,"="&amp;$P$3+2))+(COUNTIF('Round 2 - HILLS'!Q92,"="&amp;$Q$3+2))+(COUNTIF('Round 2 - HILLS'!R92,"="&amp;$R$3+2))+(COUNTIF('Round 2 - HILLS'!S92,"="&amp;$S$3+2))+(COUNTIF('Round 2 - HILLS'!T92,"="&amp;$T$3+2))</f>
        <v>0</v>
      </c>
      <c r="O179" s="106">
        <f>SUM(COUNTIF('Round 2 - HILLS'!B92,"&gt;"&amp;$B$3+2.1))+(COUNTIF('Round 2 - HILLS'!C92,"&gt;"&amp;$C$3+2.1))+(COUNTIF('Round 2 - HILLS'!D92,"&gt;"&amp;$D$3+2.1))+(COUNTIF('Round 2 - HILLS'!E92,"&gt;"&amp;$E$3+2.1))+(COUNTIF('Round 2 - HILLS'!F92,"&gt;"&amp;$F$3+2.1))+(COUNTIF('Round 2 - HILLS'!G92,"&gt;"&amp;$G$3+2.1))+(COUNTIF('Round 2 - HILLS'!H92,"&gt;"&amp;$H$3+2.1))+(COUNTIF('Round 2 - HILLS'!I92,"&gt;"&amp;$I$3+2.1))+(COUNTIF('Round 2 - HILLS'!J92,"&gt;"&amp;$J$3+2.1))+(COUNTIF('Round 2 - HILLS'!L92,"&gt;"&amp;$L$3+2.1))+(COUNTIF('Round 2 - HILLS'!M92,"&gt;"&amp;$M$3+2.1))+(COUNTIF('Round 2 - HILLS'!N92,"&gt;"&amp;$N$3+2.1))+(COUNTIF('Round 2 - HILLS'!O92,"&gt;"&amp;$O$3+2.1))+(COUNTIF('Round 2 - HILLS'!P92,"&gt;"&amp;$P$3+2.1))+(COUNTIF('Round 2 - HILLS'!Q92,"&gt;"&amp;$Q$3+2.1))+(COUNTIF('Round 2 - HILLS'!R92,"&gt;"&amp;$R$3+2.1))+(COUNTIF('Round 2 - HILLS'!S92,"&gt;"&amp;$S$3+2.1))+(COUNTIF('Round 2 - HILLS'!T92,"&gt;"&amp;$T$3+2.1))</f>
        <v>0</v>
      </c>
      <c r="Q179" s="94"/>
      <c r="R179" s="94"/>
      <c r="S179" s="94"/>
      <c r="T179" s="94"/>
      <c r="U179" s="94"/>
      <c r="V179" s="94"/>
      <c r="X179" s="99">
        <f t="shared" si="164"/>
        <v>0</v>
      </c>
      <c r="Y179" s="100">
        <f t="shared" si="160"/>
        <v>0</v>
      </c>
      <c r="Z179" s="100">
        <f t="shared" si="161"/>
        <v>0</v>
      </c>
      <c r="AA179" s="100">
        <f t="shared" si="162"/>
        <v>0</v>
      </c>
      <c r="AB179" s="100">
        <f t="shared" si="163"/>
        <v>0</v>
      </c>
      <c r="AC179" s="100">
        <f t="shared" si="165"/>
        <v>0</v>
      </c>
    </row>
    <row r="180" spans="1:29" x14ac:dyDescent="0.2">
      <c r="A180" s="35" t="str">
        <f>'Players by Team'!A54</f>
        <v>Sierra Snapp</v>
      </c>
      <c r="B180" s="95"/>
      <c r="C180" s="99">
        <f>SUM(COUNTIF('Round 1 - RIVER'!B93,"&lt;"&amp;$B$2-1.9))+(COUNTIF('Round 1 - RIVER'!C93,"&lt;"&amp;$C$2-1.9))+(COUNTIF('Round 1 - RIVER'!D93,"&lt;"&amp;$D$2-1.9))+(COUNTIF('Round 1 - RIVER'!E93,"&lt;"&amp;$E$2-1.9))+(COUNTIF('Round 1 - RIVER'!F93,"&lt;"&amp;$F$2-1.9))+(COUNTIF('Round 1 - RIVER'!G93,"&lt;"&amp;$G$2-1.9))+(COUNTIF('Round 1 - RIVER'!H93,"&lt;"&amp;$H$2-1.9))+(COUNTIF('Round 1 - RIVER'!I93,"&lt;"&amp;$I$2-1.9))+(COUNTIF('Round 1 - RIVER'!J93,"&lt;"&amp;$J$2-1.9))+(COUNTIF('Round 1 - RIVER'!L93,"&lt;"&amp;$L$2-1.9))+(COUNTIF('Round 1 - RIVER'!M93,"&lt;"&amp;$M$2-1.9))+(COUNTIF('Round 1 - RIVER'!N93,"&lt;"&amp;$N$2-1.9))+(COUNTIF('Round 1 - RIVER'!O93,"&lt;"&amp;$O$2-1.9))+(COUNTIF('Round 1 - RIVER'!P93,"&lt;"&amp;$P$2-1.9))+(COUNTIF('Round 1 - RIVER'!Q93,"&lt;"&amp;$Q$2-1.9))+(COUNTIF('Round 1 - RIVER'!R93,"&lt;"&amp;$R$2-1.9))+(COUNTIF('Round 1 - RIVER'!S93,"&lt;"&amp;$S$2-1.9))+(COUNTIF('Round 1 - RIVER'!T93,"&lt;"&amp;$T$2-1.9))</f>
        <v>0</v>
      </c>
      <c r="D180" s="100">
        <f>SUM(COUNTIF('Round 1 - RIVER'!B93,"="&amp;$B$2-1))+(COUNTIF('Round 1 - RIVER'!C93,"="&amp;$C$2-1))+(COUNTIF('Round 1 - RIVER'!D93,"="&amp;$D$2-1))+(COUNTIF('Round 1 - RIVER'!E93,"="&amp;$E$2-1))+(COUNTIF('Round 1 - RIVER'!F93,"="&amp;$F$2-1))+(COUNTIF('Round 1 - RIVER'!G93,"="&amp;$G$2-1))+(COUNTIF('Round 1 - RIVER'!H93,"="&amp;$H$2-1))+(COUNTIF('Round 1 - RIVER'!I93,"="&amp;$I$2-1))+(COUNTIF('Round 1 - RIVER'!J93,"="&amp;$J$2-1))+(COUNTIF('Round 1 - RIVER'!L93,"="&amp;$L$2-1))+(COUNTIF('Round 1 - RIVER'!M93,"="&amp;$M$2-1))+(COUNTIF('Round 1 - RIVER'!N93,"="&amp;$N$2-1))+(COUNTIF('Round 1 - RIVER'!O93,"="&amp;$O$2-1))+(COUNTIF('Round 1 - RIVER'!P93,"="&amp;$P$2-1))+(COUNTIF('Round 1 - RIVER'!Q93,"="&amp;$Q$2-1))+(COUNTIF('Round 1 - RIVER'!R93,"="&amp;$R$2-1))+(COUNTIF('Round 1 - RIVER'!S93,"="&amp;$S$2-1))+(COUNTIF('Round 1 - RIVER'!T93,"="&amp;$T$2-1))</f>
        <v>0</v>
      </c>
      <c r="E180" s="100">
        <f>SUM(COUNTIF('Round 1 - RIVER'!B93,"="&amp;$B$3))+(COUNTIF('Round 1 - RIVER'!C93,"="&amp;$C$3))+(COUNTIF('Round 1 - RIVER'!D93,"="&amp;$D$3))+(COUNTIF('Round 1 - RIVER'!E93,"="&amp;$E$3))+(COUNTIF('Round 1 - RIVER'!F93,"="&amp;$F$3))+(COUNTIF('Round 1 - RIVER'!G93,"="&amp;$G$3))+(COUNTIF('Round 1 - RIVER'!H93,"="&amp;$H$3))+(COUNTIF('Round 1 - RIVER'!I93,"="&amp;$I$3))+(COUNTIF('Round 1 - RIVER'!J93,"="&amp;$J$3))+(COUNTIF('Round 1 - RIVER'!L93,"="&amp;$L$3))+(COUNTIF('Round 1 - RIVER'!M93,"="&amp;$M$3))+(COUNTIF('Round 1 - RIVER'!N93,"="&amp;$N$3))+(COUNTIF('Round 1 - RIVER'!O93,"="&amp;$O$3))+(COUNTIF('Round 1 - RIVER'!P93,"="&amp;$P$3))+(COUNTIF('Round 1 - RIVER'!Q93,"="&amp;$Q$3))+(COUNTIF('Round 1 - RIVER'!R93,"="&amp;$R$3))+(COUNTIF('Round 1 - RIVER'!S93,"="&amp;$S$3))+(COUNTIF('Round 1 - RIVER'!T93,"="&amp;$T$3))</f>
        <v>0</v>
      </c>
      <c r="F180" s="100">
        <f>SUM(COUNTIF('Round 1 - RIVER'!B93,"="&amp;$B$2+1))+(COUNTIF('Round 1 - RIVER'!C93,"="&amp;$C$2+1))+(COUNTIF('Round 1 - RIVER'!D93,"="&amp;$D$2+1))+(COUNTIF('Round 1 - RIVER'!E93,"="&amp;$E$2+1))+(COUNTIF('Round 1 - RIVER'!F93,"="&amp;$F$2+1))+(COUNTIF('Round 1 - RIVER'!G93,"="&amp;$G$2+1))+(COUNTIF('Round 1 - RIVER'!H93,"="&amp;$H$2+1))+(COUNTIF('Round 1 - RIVER'!I93,"="&amp;$I$2+1))+(COUNTIF('Round 1 - RIVER'!J93,"="&amp;$J$2+1))+(COUNTIF('Round 1 - RIVER'!L93,"="&amp;$L$2+1))+(COUNTIF('Round 1 - RIVER'!M93,"="&amp;$M$2+1))+(COUNTIF('Round 1 - RIVER'!N93,"="&amp;$N$2+1))+(COUNTIF('Round 1 - RIVER'!O93,"="&amp;$O$2+1))+(COUNTIF('Round 1 - RIVER'!P93,"="&amp;$P$2+1))+(COUNTIF('Round 1 - RIVER'!Q93,"="&amp;$Q$2+1))+(COUNTIF('Round 1 - RIVER'!R93,"="&amp;$R$2+1))+(COUNTIF('Round 1 - RIVER'!S93,"="&amp;$S$2+1))+(COUNTIF('Round 1 - RIVER'!T93,"="&amp;$T$2+1))</f>
        <v>0</v>
      </c>
      <c r="G180" s="100">
        <f>SUM(COUNTIF('Round 1 - RIVER'!B93,"="&amp;$B$2+2))+(COUNTIF('Round 1 - RIVER'!C93,"="&amp;$C$2+2))+(COUNTIF('Round 1 - RIVER'!D93,"="&amp;$D$2+2))+(COUNTIF('Round 1 - RIVER'!E93,"="&amp;$E$2+2))+(COUNTIF('Round 1 - RIVER'!F93,"="&amp;$F$2+2))+(COUNTIF('Round 1 - RIVER'!G93,"="&amp;$G$2+2))+(COUNTIF('Round 1 - RIVER'!H93,"="&amp;$H$2+2))+(COUNTIF('Round 1 - RIVER'!I93,"="&amp;$I$2+2))+(COUNTIF('Round 1 - RIVER'!J93,"="&amp;$J$2+2))+(COUNTIF('Round 1 - RIVER'!L93,"="&amp;$L$2+2))+(COUNTIF('Round 1 - RIVER'!M93,"="&amp;$M$2+2))+(COUNTIF('Round 1 - RIVER'!N93,"="&amp;$N$2+2))+(COUNTIF('Round 1 - RIVER'!O93,"="&amp;$O$2+2))+(COUNTIF('Round 1 - RIVER'!P93,"="&amp;$P$2+2))+(COUNTIF('Round 1 - RIVER'!Q93,"="&amp;$Q$2+2))+(COUNTIF('Round 1 - RIVER'!R93,"="&amp;$R$2+2))+(COUNTIF('Round 1 - RIVER'!S93,"="&amp;$S$2+2))+(COUNTIF('Round 1 - RIVER'!T93,"="&amp;$T$2+2))</f>
        <v>0</v>
      </c>
      <c r="H180" s="100">
        <f>SUM(COUNTIF('Round 1 - RIVER'!B93,"&gt;"&amp;$B$2+2.1))+(COUNTIF('Round 1 - RIVER'!C93,"&gt;"&amp;$C$2+2.1))+(COUNTIF('Round 1 - RIVER'!D93,"&gt;"&amp;$D$2+2.1))+(COUNTIF('Round 1 - RIVER'!E93,"&gt;"&amp;$E$2+2.1))+(COUNTIF('Round 1 - RIVER'!F93,"&gt;"&amp;$F$2+2.1))+(COUNTIF('Round 1 - RIVER'!G93,"&gt;"&amp;$G$2+2.1))+(COUNTIF('Round 1 - RIVER'!H93,"&gt;"&amp;$H$2+2.1))+(COUNTIF('Round 1 - RIVER'!I93,"&gt;"&amp;$I$2+2.1))+(COUNTIF('Round 1 - RIVER'!J93,"&gt;"&amp;$J$2+2.1))+(COUNTIF('Round 1 - RIVER'!L93,"&gt;"&amp;$L$2+2.1))+(COUNTIF('Round 1 - RIVER'!M93,"&gt;"&amp;$M$2+2.1))+(COUNTIF('Round 1 - RIVER'!N93,"&gt;"&amp;$N$2+2.1))+(COUNTIF('Round 1 - RIVER'!O93,"&gt;"&amp;$O$2+2.1))+(COUNTIF('Round 1 - RIVER'!P93,"&gt;"&amp;$P$2+2.1))+(COUNTIF('Round 1 - RIVER'!Q93,"&gt;"&amp;$Q$2+2.1))+(COUNTIF('Round 1 - RIVER'!R93,"&gt;"&amp;$R$2+2.1))+(COUNTIF('Round 1 - RIVER'!S93,"&gt;"&amp;$S$2+2.1))+(COUNTIF('Round 1 - RIVER'!T93,"&gt;"&amp;$T$2+2.1))</f>
        <v>0</v>
      </c>
      <c r="I180" s="77"/>
      <c r="J180" s="99">
        <f>SUM(COUNTIF('Round 2 - HILLS'!B93,"&lt;"&amp;$B$3-1.9))+(COUNTIF('Round 2 - HILLS'!C93,"&lt;"&amp;$C$3-1.9))+(COUNTIF('Round 2 - HILLS'!D93,"&lt;"&amp;$D$3-1.9))+(COUNTIF('Round 2 - HILLS'!E93,"&lt;"&amp;$E$3-1.9))+(COUNTIF('Round 2 - HILLS'!F93,"&lt;"&amp;$F$3-1.9))+(COUNTIF('Round 2 - HILLS'!G93,"&lt;"&amp;$G$3-1.9))+(COUNTIF('Round 2 - HILLS'!H93,"&lt;"&amp;$H$3-1.9))+(COUNTIF('Round 2 - HILLS'!I93,"&lt;"&amp;$I$3-1.9))+(COUNTIF('Round 2 - HILLS'!J93,"&lt;"&amp;$J$3-1.9))+(COUNTIF('Round 2 - HILLS'!L93,"&lt;"&amp;$L$3-1.9))+(COUNTIF('Round 2 - HILLS'!M93,"&lt;"&amp;$M$3-1.9))+(COUNTIF('Round 2 - HILLS'!N93,"&lt;"&amp;$N$3-1.9))+(COUNTIF('Round 2 - HILLS'!O93,"&lt;"&amp;$O$3-1.9))+(COUNTIF('Round 2 - HILLS'!P93,"&lt;"&amp;$P$3-1.9))+(COUNTIF('Round 2 - HILLS'!Q93,"&lt;"&amp;$Q$3-1.9))+(COUNTIF('Round 2 - HILLS'!R93,"&lt;"&amp;$R$3-1.9))+(COUNTIF('Round 2 - HILLS'!S93,"&lt;"&amp;$S$3-1.9))+(COUNTIF('Round 2 - HILLS'!T93,"&lt;"&amp;$T$3-1.9))</f>
        <v>0</v>
      </c>
      <c r="K180" s="100">
        <f>SUM(COUNTIF('Round 2 - HILLS'!B93,"="&amp;$B$3-1))+(COUNTIF('Round 2 - HILLS'!C93,"="&amp;$C$3-1))+(COUNTIF('Round 2 - HILLS'!D93,"="&amp;$D$3-1))+(COUNTIF('Round 2 - HILLS'!E93,"="&amp;$E$3-1))+(COUNTIF('Round 2 - HILLS'!F93,"="&amp;$F$3-1))+(COUNTIF('Round 2 - HILLS'!G93,"="&amp;$G$3-1))+(COUNTIF('Round 2 - HILLS'!H93,"="&amp;$H$3-1))+(COUNTIF('Round 2 - HILLS'!I93,"="&amp;$I$3-1))+(COUNTIF('Round 2 - HILLS'!J93,"="&amp;$J$3-1))+(COUNTIF('Round 2 - HILLS'!L93,"="&amp;$L$3-1))+(COUNTIF('Round 2 - HILLS'!M93,"="&amp;$M$3-1))+(COUNTIF('Round 2 - HILLS'!N93,"="&amp;$N$3-1))+(COUNTIF('Round 2 - HILLS'!O93,"="&amp;$O$3-1))+(COUNTIF('Round 2 - HILLS'!P93,"="&amp;$P$3-1))+(COUNTIF('Round 2 - HILLS'!Q93,"="&amp;$Q$3-1))+(COUNTIF('Round 2 - HILLS'!R93,"="&amp;$R$3-1))+(COUNTIF('Round 2 - HILLS'!S93,"="&amp;$S$3-1))+(COUNTIF('Round 2 - HILLS'!T93,"="&amp;$T$3-1))</f>
        <v>0</v>
      </c>
      <c r="L180" s="100">
        <f>SUM(COUNTIF('Round 2 - HILLS'!B93,"="&amp;$B$3))+(COUNTIF('Round 2 - HILLS'!C93,"="&amp;$C$3))+(COUNTIF('Round 2 - HILLS'!D93,"="&amp;$D$3))+(COUNTIF('Round 2 - HILLS'!E93,"="&amp;$E$3))+(COUNTIF('Round 2 - HILLS'!F93,"="&amp;$F$3))+(COUNTIF('Round 2 - HILLS'!G93,"="&amp;$G$3))+(COUNTIF('Round 2 - HILLS'!H93,"="&amp;$H$3))+(COUNTIF('Round 2 - HILLS'!I93,"="&amp;$I$3))+(COUNTIF('Round 2 - HILLS'!J93,"="&amp;$J$3))+(COUNTIF('Round 2 - HILLS'!L93,"="&amp;$L$3))+(COUNTIF('Round 2 - HILLS'!M93,"="&amp;$M$3))+(COUNTIF('Round 2 - HILLS'!N93,"="&amp;$N$3))+(COUNTIF('Round 2 - HILLS'!O93,"="&amp;$O$3))+(COUNTIF('Round 2 - HILLS'!P93,"="&amp;$P$3))+(COUNTIF('Round 2 - HILLS'!Q93,"="&amp;$Q$3))+(COUNTIF('Round 2 - HILLS'!R93,"="&amp;$R$3))+(COUNTIF('Round 2 - HILLS'!S93,"="&amp;$S$3))+(COUNTIF('Round 2 - HILLS'!T93,"="&amp;$T$3))</f>
        <v>0</v>
      </c>
      <c r="M180" s="100">
        <f>SUM(COUNTIF('Round 2 - HILLS'!B93,"="&amp;$B$3+1))+(COUNTIF('Round 2 - HILLS'!C93,"="&amp;$C$3+1))+(COUNTIF('Round 2 - HILLS'!D93,"="&amp;$D$3+1))+(COUNTIF('Round 2 - HILLS'!E93,"="&amp;$E$3+1))+(COUNTIF('Round 2 - HILLS'!F93,"="&amp;$F$3+1))+(COUNTIF('Round 2 - HILLS'!G93,"="&amp;$G$3+1))+(COUNTIF('Round 2 - HILLS'!H93,"="&amp;$H$3+1))+(COUNTIF('Round 2 - HILLS'!I93,"="&amp;$I$3+1))+(COUNTIF('Round 2 - HILLS'!J93,"="&amp;$J$3+1))+(COUNTIF('Round 2 - HILLS'!L93,"="&amp;$L$3+1))+(COUNTIF('Round 2 - HILLS'!M93,"="&amp;$M$3+1))+(COUNTIF('Round 2 - HILLS'!N93,"="&amp;$N$3+1))+(COUNTIF('Round 2 - HILLS'!O93,"="&amp;$O$3+1))+(COUNTIF('Round 2 - HILLS'!P93,"="&amp;$P$3+1))+(COUNTIF('Round 2 - HILLS'!Q93,"="&amp;$Q$3+1))+(COUNTIF('Round 2 - HILLS'!R93,"="&amp;$R$3+1))+(COUNTIF('Round 2 - HILLS'!S93,"="&amp;$S$3+1))+(COUNTIF('Round 2 - HILLS'!T93,"="&amp;$T$3+1))</f>
        <v>0</v>
      </c>
      <c r="N180" s="100">
        <f>SUM(COUNTIF('Round 2 - HILLS'!B93,"="&amp;$B$3+2))+(COUNTIF('Round 2 - HILLS'!C93,"="&amp;$C$3+2))+(COUNTIF('Round 2 - HILLS'!D93,"="&amp;$D$3+2))+(COUNTIF('Round 2 - HILLS'!E93,"="&amp;$E$3+2))+(COUNTIF('Round 2 - HILLS'!F93,"="&amp;$F$3+2))+(COUNTIF('Round 2 - HILLS'!G93,"="&amp;$G$3+2))+(COUNTIF('Round 2 - HILLS'!H93,"="&amp;$H$3+2))+(COUNTIF('Round 2 - HILLS'!I93,"="&amp;$I$3+2))+(COUNTIF('Round 2 - HILLS'!J93,"="&amp;$J$3+2))+(COUNTIF('Round 2 - HILLS'!L93,"="&amp;$L$3+2))+(COUNTIF('Round 2 - HILLS'!M93,"="&amp;$M$3+2))+(COUNTIF('Round 2 - HILLS'!N93,"="&amp;$N$3+2))+(COUNTIF('Round 2 - HILLS'!O93,"="&amp;$O$3+2))+(COUNTIF('Round 2 - HILLS'!P93,"="&amp;$P$3+2))+(COUNTIF('Round 2 - HILLS'!Q93,"="&amp;$Q$3+2))+(COUNTIF('Round 2 - HILLS'!R93,"="&amp;$R$3+2))+(COUNTIF('Round 2 - HILLS'!S93,"="&amp;$S$3+2))+(COUNTIF('Round 2 - HILLS'!T93,"="&amp;$T$3+2))</f>
        <v>0</v>
      </c>
      <c r="O180" s="100">
        <f>SUM(COUNTIF('Round 2 - HILLS'!B93,"&gt;"&amp;$B$3+2.1))+(COUNTIF('Round 2 - HILLS'!C93,"&gt;"&amp;$C$3+2.1))+(COUNTIF('Round 2 - HILLS'!D93,"&gt;"&amp;$D$3+2.1))+(COUNTIF('Round 2 - HILLS'!E93,"&gt;"&amp;$E$3+2.1))+(COUNTIF('Round 2 - HILLS'!F93,"&gt;"&amp;$F$3+2.1))+(COUNTIF('Round 2 - HILLS'!G93,"&gt;"&amp;$G$3+2.1))+(COUNTIF('Round 2 - HILLS'!H93,"&gt;"&amp;$H$3+2.1))+(COUNTIF('Round 2 - HILLS'!I93,"&gt;"&amp;$I$3+2.1))+(COUNTIF('Round 2 - HILLS'!J93,"&gt;"&amp;$J$3+2.1))+(COUNTIF('Round 2 - HILLS'!L93,"&gt;"&amp;$L$3+2.1))+(COUNTIF('Round 2 - HILLS'!M93,"&gt;"&amp;$M$3+2.1))+(COUNTIF('Round 2 - HILLS'!N93,"&gt;"&amp;$N$3+2.1))+(COUNTIF('Round 2 - HILLS'!O93,"&gt;"&amp;$O$3+2.1))+(COUNTIF('Round 2 - HILLS'!P93,"&gt;"&amp;$P$3+2.1))+(COUNTIF('Round 2 - HILLS'!Q93,"&gt;"&amp;$Q$3+2.1))+(COUNTIF('Round 2 - HILLS'!R93,"&gt;"&amp;$R$3+2.1))+(COUNTIF('Round 2 - HILLS'!S93,"&gt;"&amp;$S$3+2.1))+(COUNTIF('Round 2 - HILLS'!T93,"&gt;"&amp;$T$3+2.1))</f>
        <v>0</v>
      </c>
      <c r="Q180" s="92"/>
      <c r="R180" s="93"/>
      <c r="S180" s="93"/>
      <c r="T180" s="93"/>
      <c r="U180" s="93"/>
      <c r="V180" s="93"/>
      <c r="X180" s="92">
        <f t="shared" si="164"/>
        <v>0</v>
      </c>
      <c r="Y180" s="93">
        <f t="shared" si="160"/>
        <v>0</v>
      </c>
      <c r="Z180" s="93">
        <f t="shared" si="161"/>
        <v>0</v>
      </c>
      <c r="AA180" s="93">
        <f t="shared" si="162"/>
        <v>0</v>
      </c>
      <c r="AB180" s="93">
        <f t="shared" si="163"/>
        <v>0</v>
      </c>
      <c r="AC180" s="93">
        <f t="shared" si="165"/>
        <v>0</v>
      </c>
    </row>
    <row r="182" spans="1:29" ht="15.75" x14ac:dyDescent="0.25">
      <c r="A182" s="108" t="str">
        <f>'Players by Team'!G49</f>
        <v>PROSPER</v>
      </c>
      <c r="C182" s="90">
        <f t="shared" ref="C182:H182" si="166">SUM(C183:C187)</f>
        <v>0</v>
      </c>
      <c r="D182" s="90">
        <f t="shared" si="166"/>
        <v>0</v>
      </c>
      <c r="E182" s="90">
        <f t="shared" si="166"/>
        <v>0</v>
      </c>
      <c r="F182" s="90">
        <f t="shared" si="166"/>
        <v>0</v>
      </c>
      <c r="G182" s="90">
        <f t="shared" si="166"/>
        <v>0</v>
      </c>
      <c r="H182" s="90">
        <f t="shared" si="166"/>
        <v>0</v>
      </c>
      <c r="J182" s="90">
        <f t="shared" ref="J182:O182" si="167">SUM(J183:J187)</f>
        <v>0</v>
      </c>
      <c r="K182" s="90">
        <f t="shared" si="167"/>
        <v>0</v>
      </c>
      <c r="L182" s="90">
        <f t="shared" si="167"/>
        <v>0</v>
      </c>
      <c r="M182" s="90">
        <f t="shared" si="167"/>
        <v>0</v>
      </c>
      <c r="N182" s="90">
        <f t="shared" si="167"/>
        <v>0</v>
      </c>
      <c r="O182" s="90">
        <f t="shared" si="167"/>
        <v>0</v>
      </c>
      <c r="Q182" s="90">
        <f t="shared" ref="Q182:V182" si="168">SUM(Q183:Q187)</f>
        <v>0</v>
      </c>
      <c r="R182" s="90">
        <f t="shared" si="168"/>
        <v>0</v>
      </c>
      <c r="S182" s="90">
        <f t="shared" si="168"/>
        <v>0</v>
      </c>
      <c r="T182" s="90">
        <f t="shared" si="168"/>
        <v>0</v>
      </c>
      <c r="U182" s="90">
        <f t="shared" si="168"/>
        <v>0</v>
      </c>
      <c r="V182" s="90">
        <f t="shared" si="168"/>
        <v>0</v>
      </c>
      <c r="X182" s="90">
        <f t="shared" ref="X182:AC182" si="169">SUM(X183:X187)</f>
        <v>0</v>
      </c>
      <c r="Y182" s="90">
        <f t="shared" si="169"/>
        <v>0</v>
      </c>
      <c r="Z182" s="90">
        <f t="shared" si="169"/>
        <v>0</v>
      </c>
      <c r="AA182" s="90">
        <f t="shared" si="169"/>
        <v>0</v>
      </c>
      <c r="AB182" s="90">
        <f t="shared" si="169"/>
        <v>0</v>
      </c>
      <c r="AC182" s="90">
        <f t="shared" si="169"/>
        <v>0</v>
      </c>
    </row>
    <row r="183" spans="1:29" x14ac:dyDescent="0.2">
      <c r="A183" s="35" t="str">
        <f>'Players by Team'!G50</f>
        <v>Sydney Kinkade</v>
      </c>
      <c r="B183" s="95"/>
      <c r="C183" s="92">
        <f>SUM(COUNTIF('Round 1 - HILLS'!B89,"&lt;"&amp;$B$3-1.9))+(COUNTIF('Round 1 - HILLS'!C89,"&lt;"&amp;$C$3-1.9))+(COUNTIF('Round 1 - HILLS'!D89,"&lt;"&amp;$D$3-1.9))+(COUNTIF('Round 1 - HILLS'!E89,"&lt;"&amp;$E$3-1.9))+(COUNTIF('Round 1 - HILLS'!F89,"&lt;"&amp;$F$3-1.9))+(COUNTIF('Round 1 - HILLS'!G89,"&lt;"&amp;$G$3-1.9))+(COUNTIF('Round 1 - HILLS'!H89,"&lt;"&amp;$H$3-1.9))+(COUNTIF('Round 1 - HILLS'!I89,"&lt;"&amp;$I$3-1.9))+(COUNTIF('Round 1 - HILLS'!J89,"&lt;"&amp;$J$3-1.9))+(COUNTIF('Round 1 - HILLS'!L89,"&lt;"&amp;$L$3-1.9))+(COUNTIF('Round 1 - HILLS'!M89,"&lt;"&amp;$M$3-1.9))+(COUNTIF('Round 1 - HILLS'!N89,"&lt;"&amp;$N$3-1.9))+(COUNTIF('Round 1 - HILLS'!O89,"&lt;"&amp;$O$3-1.9))+(COUNTIF('Round 1 - HILLS'!P89,"&lt;"&amp;$P$3-1.9))+(COUNTIF('Round 1 - HILLS'!Q89,"&lt;"&amp;$Q$3-1.9))+(COUNTIF('Round 1 - HILLS'!R89,"&lt;"&amp;$R$3-1.9))+(COUNTIF('Round 1 - HILLS'!S89,"&lt;"&amp;$S$3-1.9))+(COUNTIF('Round 1 - HILLS'!T89,"&lt;"&amp;$T$3-1.9))</f>
        <v>0</v>
      </c>
      <c r="D183" s="93">
        <f>SUM(COUNTIF('Round 1 - HILLS'!B89,"="&amp;$B$3-1))+(COUNTIF('Round 1 - HILLS'!C89,"="&amp;$C$3-1))+(COUNTIF('Round 1 - HILLS'!D89,"="&amp;$D$3-1))+(COUNTIF('Round 1 - HILLS'!E89,"="&amp;$E$3-1))+(COUNTIF('Round 1 - HILLS'!F89,"="&amp;$F$3-1))+(COUNTIF('Round 1 - HILLS'!G89,"="&amp;$G$3-1))+(COUNTIF('Round 1 - HILLS'!H89,"="&amp;$H$3-1))+(COUNTIF('Round 1 - HILLS'!I89,"="&amp;$I$3-1))+(COUNTIF('Round 1 - HILLS'!J89,"="&amp;$J$3-1))+(COUNTIF('Round 1 - HILLS'!L89,"="&amp;$L$3-1))+(COUNTIF('Round 1 - HILLS'!M89,"="&amp;$M$3-1))+(COUNTIF('Round 1 - HILLS'!N89,"="&amp;$N$3-1))+(COUNTIF('Round 1 - HILLS'!O89,"="&amp;$O$3-1))+(COUNTIF('Round 1 - HILLS'!P89,"="&amp;$P$3-1))+(COUNTIF('Round 1 - HILLS'!Q89,"="&amp;$Q$3-1))+(COUNTIF('Round 1 - HILLS'!R89,"="&amp;$R$3-1))+(COUNTIF('Round 1 - HILLS'!S89,"="&amp;$S$3-1))+(COUNTIF('Round 1 - HILLS'!T89,"="&amp;$T$3-1))</f>
        <v>0</v>
      </c>
      <c r="E183" s="93">
        <f>SUM(COUNTIF('Round 1 - HILLS'!B89,"="&amp;$B$3))+(COUNTIF('Round 1 - HILLS'!C89,"="&amp;$C$3))+(COUNTIF('Round 1 - HILLS'!D89,"="&amp;$D$3))+(COUNTIF('Round 1 - HILLS'!E89,"="&amp;$E$3))+(COUNTIF('Round 1 - HILLS'!F89,"="&amp;$F$3))+(COUNTIF('Round 1 - HILLS'!G89,"="&amp;$G$3))+(COUNTIF('Round 1 - HILLS'!H89,"="&amp;$H$3))+(COUNTIF('Round 1 - HILLS'!I89,"="&amp;$I$3))+(COUNTIF('Round 1 - HILLS'!J89,"="&amp;$J$3))+(COUNTIF('Round 1 - HILLS'!L89,"="&amp;$L$3))+(COUNTIF('Round 1 - HILLS'!M89,"="&amp;$M$3))+(COUNTIF('Round 1 - HILLS'!N89,"="&amp;$N$3))+(COUNTIF('Round 1 - HILLS'!O89,"="&amp;$O$3))+(COUNTIF('Round 1 - HILLS'!P89,"="&amp;$P$3))+(COUNTIF('Round 1 - HILLS'!Q89,"="&amp;$Q$3))+(COUNTIF('Round 1 - HILLS'!R89,"="&amp;$R$3))+(COUNTIF('Round 1 - HILLS'!S89,"="&amp;$S$3))+(COUNTIF('Round 1 - HILLS'!T89,"="&amp;$T$3))</f>
        <v>0</v>
      </c>
      <c r="F183" s="93">
        <f>SUM(COUNTIF('Round 1 - HILLS'!B89,"="&amp;$B$3+1))+(COUNTIF('Round 1 - HILLS'!C89,"="&amp;$C$3+1))+(COUNTIF('Round 1 - HILLS'!D89,"="&amp;$D$3+1))+(COUNTIF('Round 1 - HILLS'!E89,"="&amp;$E$3+1))+(COUNTIF('Round 1 - HILLS'!F89,"="&amp;$F$3+1))+(COUNTIF('Round 1 - HILLS'!G89,"="&amp;$G$3+1))+(COUNTIF('Round 1 - HILLS'!H89,"="&amp;$H$3+1))+(COUNTIF('Round 1 - HILLS'!I89,"="&amp;$I$3+1))+(COUNTIF('Round 1 - HILLS'!J89,"="&amp;$J$3+1))+(COUNTIF('Round 1 - HILLS'!L89,"="&amp;$L$3+1))+(COUNTIF('Round 1 - HILLS'!M89,"="&amp;$M$3+1))+(COUNTIF('Round 1 - HILLS'!N89,"="&amp;$N$3+1))+(COUNTIF('Round 1 - HILLS'!O89,"="&amp;$O$3+1))+(COUNTIF('Round 1 - HILLS'!P89,"="&amp;$P$3+1))+(COUNTIF('Round 1 - HILLS'!Q89,"="&amp;$Q$3+1))+(COUNTIF('Round 1 - HILLS'!R89,"="&amp;$R$3+1))+(COUNTIF('Round 1 - HILLS'!S89,"="&amp;$S$3+1))+(COUNTIF('Round 1 - HILLS'!T89,"="&amp;$T$3+1))</f>
        <v>0</v>
      </c>
      <c r="G183" s="93">
        <f>SUM(COUNTIF('Round 1 - HILLS'!B89,"="&amp;$B$3+2))+(COUNTIF('Round 1 - HILLS'!C89,"="&amp;$C$3+2))+(COUNTIF('Round 1 - HILLS'!D89,"="&amp;$D$3+2))+(COUNTIF('Round 1 - HILLS'!E89,"="&amp;$E$3+2))+(COUNTIF('Round 1 - HILLS'!F89,"="&amp;$F$3+2))+(COUNTIF('Round 1 - HILLS'!G89,"="&amp;$G$3+2))+(COUNTIF('Round 1 - HILLS'!H89,"="&amp;$H$3+2))+(COUNTIF('Round 1 - HILLS'!I89,"="&amp;$I$3+2))+(COUNTIF('Round 1 - HILLS'!J89,"="&amp;$J$3+2))+(COUNTIF('Round 1 - HILLS'!L89,"="&amp;$L$3+2))+(COUNTIF('Round 1 - HILLS'!M89,"="&amp;$M$3+2))+(COUNTIF('Round 1 - HILLS'!N89,"="&amp;$N$3+2))+(COUNTIF('Round 1 - HILLS'!O89,"="&amp;$O$3+2))+(COUNTIF('Round 1 - HILLS'!P89,"="&amp;$P$3+2))+(COUNTIF('Round 1 - HILLS'!Q89,"="&amp;$Q$3+2))+(COUNTIF('Round 1 - HILLS'!R89,"="&amp;$R$3+2))+(COUNTIF('Round 1 - HILLS'!S89,"="&amp;$S$3+2))+(COUNTIF('Round 1 - HILLS'!T89,"="&amp;$T$3+2))</f>
        <v>0</v>
      </c>
      <c r="H183" s="93">
        <f>SUM(COUNTIF('Round 1 - HILLS'!B89,"&gt;"&amp;$B$3+2.1))+(COUNTIF('Round 1 - HILLS'!C89,"&gt;"&amp;$C$3+2.1))+(COUNTIF('Round 1 - HILLS'!D89,"&gt;"&amp;$D$3+2.1))+(COUNTIF('Round 1 - HILLS'!E89,"&gt;"&amp;$E$3+2.1))+(COUNTIF('Round 1 - HILLS'!F89,"&gt;"&amp;$F$3+2.1))+(COUNTIF('Round 1 - HILLS'!G89,"&gt;"&amp;$G$3+2.1))+(COUNTIF('Round 1 - HILLS'!H89,"&gt;"&amp;$H$3+2.1))+(COUNTIF('Round 1 - HILLS'!I89,"&gt;"&amp;$I$3+2.1))+(COUNTIF('Round 1 - HILLS'!J89,"&gt;"&amp;$J$3+2.1))+(COUNTIF('Round 1 - HILLS'!L89,"&gt;"&amp;$L$3+2.1))+(COUNTIF('Round 1 - HILLS'!M89,"&gt;"&amp;$M$3+2.1))+(COUNTIF('Round 1 - HILLS'!N89,"&gt;"&amp;$N$3+2.1))+(COUNTIF('Round 1 - HILLS'!O89,"&gt;"&amp;$O$3+2.1))+(COUNTIF('Round 1 - HILLS'!P89,"&gt;"&amp;$P$3+2.1))+(COUNTIF('Round 1 - HILLS'!Q89,"&gt;"&amp;$Q$3+2.1))+(COUNTIF('Round 1 - HILLS'!R89,"&gt;"&amp;$R$3+2.1))+(COUNTIF('Round 1 - HILLS'!S89,"&gt;"&amp;$S$3+2.1))+(COUNTIF('Round 1 - HILLS'!T89,"&gt;"&amp;$T$3+2.1))</f>
        <v>0</v>
      </c>
      <c r="J183" s="92">
        <f>SUM(COUNTIF('Round 2 - RIVER'!B89,"&lt;"&amp;$B$2-1.9))+(COUNTIF('Round 2 - RIVER'!C89,"&lt;"&amp;$C$2-1.9))+(COUNTIF('Round 2 - RIVER'!D89,"&lt;"&amp;$D$2-1.9))+(COUNTIF('Round 2 - RIVER'!E89,"&lt;"&amp;$E$2-1.9))+(COUNTIF('Round 2 - RIVER'!F89,"&lt;"&amp;$F$2-1.9))+(COUNTIF('Round 2 - RIVER'!G89,"&lt;"&amp;$G$2-1.9))+(COUNTIF('Round 2 - RIVER'!H89,"&lt;"&amp;$H$2-1.9))+(COUNTIF('Round 2 - RIVER'!I89,"&lt;"&amp;$I$2-1.9))+(COUNTIF('Round 2 - RIVER'!J89,"&lt;"&amp;$J$2-1.9))+(COUNTIF('Round 2 - RIVER'!L89,"&lt;"&amp;$L$2-1.9))+(COUNTIF('Round 2 - RIVER'!M89,"&lt;"&amp;$M$2-1.9))+(COUNTIF('Round 2 - RIVER'!N89,"&lt;"&amp;$N$2-1.9))+(COUNTIF('Round 2 - RIVER'!O89,"&lt;"&amp;$O$2-1.9))+(COUNTIF('Round 2 - RIVER'!P89,"&lt;"&amp;$P$2-1.9))+(COUNTIF('Round 2 - RIVER'!Q89,"&lt;"&amp;$Q$2-1.9))+(COUNTIF('Round 2 - RIVER'!R89,"&lt;"&amp;$R$2-1.9))+(COUNTIF('Round 2 - RIVER'!S89,"&lt;"&amp;$S$2-1.9))+(COUNTIF('Round 2 - RIVER'!T89,"&lt;"&amp;$T$2-1.9))</f>
        <v>0</v>
      </c>
      <c r="K183" s="93">
        <f>SUM(COUNTIF('Round 2 - RIVER'!B89,"="&amp;$B$2-1))+(COUNTIF('Round 2 - RIVER'!C89,"="&amp;$C$2-1))+(COUNTIF('Round 2 - RIVER'!D89,"="&amp;$D$2-1))+(COUNTIF('Round 2 - RIVER'!E89,"="&amp;$E$2-1))+(COUNTIF('Round 2 - RIVER'!F89,"="&amp;$F$2-1))+(COUNTIF('Round 2 - RIVER'!G89,"="&amp;$G$2-1))+(COUNTIF('Round 2 - RIVER'!H89,"="&amp;$H$2-1))+(COUNTIF('Round 2 - RIVER'!I89,"="&amp;$I$2-1))+(COUNTIF('Round 2 - RIVER'!J89,"="&amp;$J$2-1))+(COUNTIF('Round 2 - RIVER'!L89,"="&amp;$L$2-1))+(COUNTIF('Round 2 - RIVER'!M89,"="&amp;$M$2-1))+(COUNTIF('Round 2 - RIVER'!N89,"="&amp;$N$2-1))+(COUNTIF('Round 2 - RIVER'!O89,"="&amp;$O$2-1))+(COUNTIF('Round 2 - RIVER'!P89,"="&amp;$P$2-1))+(COUNTIF('Round 2 - RIVER'!Q89,"="&amp;$Q$2-1))+(COUNTIF('Round 2 - RIVER'!R89,"="&amp;$R$2-1))+(COUNTIF('Round 2 - RIVER'!S89,"="&amp;$S$2-1))+(COUNTIF('Round 2 - RIVER'!T89,"="&amp;$T$2-1))</f>
        <v>0</v>
      </c>
      <c r="L183" s="93">
        <f>SUM(COUNTIF('Round 2 - RIVER'!B89,"="&amp;$B$2))+(COUNTIF('Round 2 - RIVER'!C89,"="&amp;$C$2))+(COUNTIF('Round 2 - RIVER'!D89,"="&amp;$D$2))+(COUNTIF('Round 2 - RIVER'!E89,"="&amp;$E$2))+(COUNTIF('Round 2 - RIVER'!F89,"="&amp;$F$2))+(COUNTIF('Round 2 - RIVER'!G89,"="&amp;$G$2))+(COUNTIF('Round 2 - RIVER'!H89,"="&amp;$H$2))+(COUNTIF('Round 2 - RIVER'!I89,"="&amp;$I$2))+(COUNTIF('Round 2 - RIVER'!J89,"="&amp;$J$2))+(COUNTIF('Round 2 - RIVER'!L89,"="&amp;$L$2))+(COUNTIF('Round 2 - RIVER'!M89,"="&amp;$M$2))+(COUNTIF('Round 2 - RIVER'!N89,"="&amp;$N$2))+(COUNTIF('Round 2 - RIVER'!O89,"="&amp;$O$2))+(COUNTIF('Round 2 - RIVER'!P89,"="&amp;$P$2))+(COUNTIF('Round 2 - RIVER'!Q89,"="&amp;$Q$2))+(COUNTIF('Round 2 - RIVER'!R89,"="&amp;$R$2))+(COUNTIF('Round 2 - RIVER'!S89,"="&amp;$S$2))+(COUNTIF('Round 2 - RIVER'!T89,"="&amp;$T$2))</f>
        <v>0</v>
      </c>
      <c r="M183" s="93">
        <f>SUM(COUNTIF('Round 2 - RIVER'!B89,"="&amp;$B$2+1))+(COUNTIF('Round 2 - RIVER'!C89,"="&amp;$C$2+1))+(COUNTIF('Round 2 - RIVER'!D89,"="&amp;$D$2+1))+(COUNTIF('Round 2 - RIVER'!E89,"="&amp;$E$2+1))+(COUNTIF('Round 2 - RIVER'!F89,"="&amp;$F$2+1))+(COUNTIF('Round 2 - RIVER'!G89,"="&amp;$G$2+1))+(COUNTIF('Round 2 - RIVER'!H89,"="&amp;$H$2+1))+(COUNTIF('Round 2 - RIVER'!I89,"="&amp;$I$2+1))+(COUNTIF('Round 2 - RIVER'!J89,"="&amp;$J$2+1))+(COUNTIF('Round 2 - RIVER'!L89,"="&amp;$L$2+1))+(COUNTIF('Round 2 - RIVER'!M89,"="&amp;$M$2+1))+(COUNTIF('Round 2 - RIVER'!N89,"="&amp;$N$2+1))+(COUNTIF('Round 2 - RIVER'!O89,"="&amp;$O$2+1))+(COUNTIF('Round 2 - RIVER'!P89,"="&amp;$P$2+1))+(COUNTIF('Round 2 - RIVER'!Q89,"="&amp;$Q$2+1))+(COUNTIF('Round 2 - RIVER'!R89,"="&amp;$R$2+1))+(COUNTIF('Round 2 - RIVER'!S89,"="&amp;$S$2+1))+(COUNTIF('Round 2 - RIVER'!T89,"="&amp;$T$2+1))</f>
        <v>0</v>
      </c>
      <c r="N183" s="93">
        <f>SUM(COUNTIF('Round 2 - RIVER'!B89,"="&amp;$B$2+2))+(COUNTIF('Round 2 - RIVER'!C89,"="&amp;$C$2+2))+(COUNTIF('Round 2 - RIVER'!D89,"="&amp;$D$2+2))+(COUNTIF('Round 2 - RIVER'!E89,"="&amp;$E$2+2))+(COUNTIF('Round 2 - RIVER'!F89,"="&amp;$F$2+2))+(COUNTIF('Round 2 - RIVER'!G89,"="&amp;$G$2+2))+(COUNTIF('Round 2 - RIVER'!H89,"="&amp;$H$2+2))+(COUNTIF('Round 2 - RIVER'!I89,"="&amp;$I$2+2))+(COUNTIF('Round 2 - RIVER'!J89,"="&amp;$J$2+2))+(COUNTIF('Round 2 - RIVER'!L89,"="&amp;$L$2+2))+(COUNTIF('Round 2 - RIVER'!M89,"="&amp;$M$2+2))+(COUNTIF('Round 2 - RIVER'!N89,"="&amp;$N$2+2))+(COUNTIF('Round 2 - RIVER'!O89,"="&amp;$O$2+2))+(COUNTIF('Round 2 - RIVER'!P89,"="&amp;$P$2+2))+(COUNTIF('Round 2 - RIVER'!Q89,"="&amp;$Q$2+2))+(COUNTIF('Round 2 - RIVER'!R89,"="&amp;$R$2+2))+(COUNTIF('Round 2 - RIVER'!S89,"="&amp;$S$2+2))+(COUNTIF('Round 2 - RIVER'!T89,"="&amp;$T$2+2))</f>
        <v>0</v>
      </c>
      <c r="O183" s="93">
        <f>SUM(COUNTIF('Round 2 - RIVER'!B89,"&gt;"&amp;$B$2+2.1))+(COUNTIF('Round 2 - RIVER'!C89,"&gt;"&amp;$C$2+2.1))+(COUNTIF('Round 2 - RIVER'!D89,"&gt;"&amp;$D$2+2.1))+(COUNTIF('Round 2 - RIVER'!E89,"&gt;"&amp;$E$2+2.1))+(COUNTIF('Round 2 - RIVER'!F89,"&gt;"&amp;$F$2+2.1))+(COUNTIF('Round 2 - RIVER'!G89,"&gt;"&amp;$G$2+2.1))+(COUNTIF('Round 2 - RIVER'!H89,"&gt;"&amp;$H$2+2.1))+(COUNTIF('Round 2 - RIVER'!I89,"&gt;"&amp;$I$2+2.1))+(COUNTIF('Round 2 - RIVER'!J89,"&gt;"&amp;$J$2+2.1))+(COUNTIF('Round 2 - RIVER'!L89,"&gt;"&amp;$L$2+2.1))+(COUNTIF('Round 2 - RIVER'!M89,"&gt;"&amp;$M$2+2.1))+(COUNTIF('Round 2 - RIVER'!N89,"&gt;"&amp;$N$2+2.1))+(COUNTIF('Round 2 - RIVER'!O89,"&gt;"&amp;$O$2+2.1))+(COUNTIF('Round 2 - RIVER'!P89,"&gt;"&amp;$P$2+2.1))+(COUNTIF('Round 2 - RIVER'!Q89,"&gt;"&amp;$Q$2+2.1))+(COUNTIF('Round 2 - RIVER'!R89,"&gt;"&amp;$R$2+2.1))+(COUNTIF('Round 2 - RIVER'!S89,"&gt;"&amp;$S$2+2.1))+(COUNTIF('Round 2 - RIVER'!T89,"&gt;"&amp;$T$2+2.1))</f>
        <v>0</v>
      </c>
      <c r="Q183" s="92"/>
      <c r="R183" s="93"/>
      <c r="S183" s="93"/>
      <c r="T183" s="93"/>
      <c r="U183" s="93"/>
      <c r="V183" s="93"/>
      <c r="X183" s="92">
        <f>SUM(C183,J183,Q183)</f>
        <v>0</v>
      </c>
      <c r="Y183" s="93">
        <f t="shared" ref="Y183:Y187" si="170">SUM(D183,K183,R183)</f>
        <v>0</v>
      </c>
      <c r="Z183" s="93">
        <f t="shared" ref="Z183:Z187" si="171">SUM(E183,L183,S183)</f>
        <v>0</v>
      </c>
      <c r="AA183" s="93">
        <f t="shared" ref="AA183:AA187" si="172">SUM(F183,M183,T183)</f>
        <v>0</v>
      </c>
      <c r="AB183" s="93">
        <f t="shared" ref="AB183:AB187" si="173">SUM(G183,N183,U183)</f>
        <v>0</v>
      </c>
      <c r="AC183" s="93">
        <f>SUM(H183,O183,V183)</f>
        <v>0</v>
      </c>
    </row>
    <row r="184" spans="1:29" x14ac:dyDescent="0.2">
      <c r="A184" s="35" t="str">
        <f>'Players by Team'!G51</f>
        <v>Hannah Fisch</v>
      </c>
      <c r="B184" s="95"/>
      <c r="C184" s="99">
        <f>SUM(COUNTIF('Round 1 - HILLS'!B90,"&lt;"&amp;$B$3-1.9))+(COUNTIF('Round 1 - HILLS'!C90,"&lt;"&amp;$C$3-1.9))+(COUNTIF('Round 1 - HILLS'!D90,"&lt;"&amp;$D$3-1.9))+(COUNTIF('Round 1 - HILLS'!E90,"&lt;"&amp;$E$3-1.9))+(COUNTIF('Round 1 - HILLS'!F90,"&lt;"&amp;$F$3-1.9))+(COUNTIF('Round 1 - HILLS'!G90,"&lt;"&amp;$G$3-1.9))+(COUNTIF('Round 1 - HILLS'!H90,"&lt;"&amp;$H$3-1.9))+(COUNTIF('Round 1 - HILLS'!I90,"&lt;"&amp;$I$3-1.9))+(COUNTIF('Round 1 - HILLS'!J90,"&lt;"&amp;$J$3-1.9))+(COUNTIF('Round 1 - HILLS'!L90,"&lt;"&amp;$L$3-1.9))+(COUNTIF('Round 1 - HILLS'!M90,"&lt;"&amp;$M$3-1.9))+(COUNTIF('Round 1 - HILLS'!N90,"&lt;"&amp;$N$3-1.9))+(COUNTIF('Round 1 - HILLS'!O90,"&lt;"&amp;$O$3-1.9))+(COUNTIF('Round 1 - HILLS'!P90,"&lt;"&amp;$P$3-1.9))+(COUNTIF('Round 1 - HILLS'!Q90,"&lt;"&amp;$Q$3-1.9))+(COUNTIF('Round 1 - HILLS'!R90,"&lt;"&amp;$R$3-1.9))+(COUNTIF('Round 1 - HILLS'!S90,"&lt;"&amp;$S$3-1.9))+(COUNTIF('Round 1 - HILLS'!T90,"&lt;"&amp;$T$3-1.9))</f>
        <v>0</v>
      </c>
      <c r="D184" s="100">
        <f>SUM(COUNTIF('Round 1 - HILLS'!B90,"="&amp;$B$3-1))+(COUNTIF('Round 1 - HILLS'!C90,"="&amp;$C$3-1))+(COUNTIF('Round 1 - HILLS'!D90,"="&amp;$D$3-1))+(COUNTIF('Round 1 - HILLS'!E90,"="&amp;$E$3-1))+(COUNTIF('Round 1 - HILLS'!F90,"="&amp;$F$3-1))+(COUNTIF('Round 1 - HILLS'!G90,"="&amp;$G$3-1))+(COUNTIF('Round 1 - HILLS'!H90,"="&amp;$H$3-1))+(COUNTIF('Round 1 - HILLS'!I90,"="&amp;$I$3-1))+(COUNTIF('Round 1 - HILLS'!J90,"="&amp;$J$3-1))+(COUNTIF('Round 1 - HILLS'!L90,"="&amp;$L$3-1))+(COUNTIF('Round 1 - HILLS'!M90,"="&amp;$M$3-1))+(COUNTIF('Round 1 - HILLS'!N90,"="&amp;$N$3-1))+(COUNTIF('Round 1 - HILLS'!O90,"="&amp;$O$3-1))+(COUNTIF('Round 1 - HILLS'!P90,"="&amp;$P$3-1))+(COUNTIF('Round 1 - HILLS'!Q90,"="&amp;$Q$3-1))+(COUNTIF('Round 1 - HILLS'!R90,"="&amp;$R$3-1))+(COUNTIF('Round 1 - HILLS'!S90,"="&amp;$S$3-1))+(COUNTIF('Round 1 - HILLS'!T90,"="&amp;$T$3-1))</f>
        <v>0</v>
      </c>
      <c r="E184" s="100">
        <f>SUM(COUNTIF('Round 1 - HILLS'!B90,"="&amp;$B$3))+(COUNTIF('Round 1 - HILLS'!C90,"="&amp;$C$3))+(COUNTIF('Round 1 - HILLS'!D90,"="&amp;$D$3))+(COUNTIF('Round 1 - HILLS'!E90,"="&amp;$E$3))+(COUNTIF('Round 1 - HILLS'!F90,"="&amp;$F$3))+(COUNTIF('Round 1 - HILLS'!G90,"="&amp;$G$3))+(COUNTIF('Round 1 - HILLS'!H90,"="&amp;$H$3))+(COUNTIF('Round 1 - HILLS'!I90,"="&amp;$I$3))+(COUNTIF('Round 1 - HILLS'!J90,"="&amp;$J$3))+(COUNTIF('Round 1 - HILLS'!L90,"="&amp;$L$3))+(COUNTIF('Round 1 - HILLS'!M90,"="&amp;$M$3))+(COUNTIF('Round 1 - HILLS'!N90,"="&amp;$N$3))+(COUNTIF('Round 1 - HILLS'!O90,"="&amp;$O$3))+(COUNTIF('Round 1 - HILLS'!P90,"="&amp;$P$3))+(COUNTIF('Round 1 - HILLS'!Q90,"="&amp;$Q$3))+(COUNTIF('Round 1 - HILLS'!R90,"="&amp;$R$3))+(COUNTIF('Round 1 - HILLS'!S90,"="&amp;$S$3))+(COUNTIF('Round 1 - HILLS'!T90,"="&amp;$T$3))</f>
        <v>0</v>
      </c>
      <c r="F184" s="100">
        <f>SUM(COUNTIF('Round 1 - HILLS'!B90,"="&amp;$B$3+1))+(COUNTIF('Round 1 - HILLS'!C90,"="&amp;$C$3+1))+(COUNTIF('Round 1 - HILLS'!D90,"="&amp;$D$3+1))+(COUNTIF('Round 1 - HILLS'!E90,"="&amp;$E$3+1))+(COUNTIF('Round 1 - HILLS'!F90,"="&amp;$F$3+1))+(COUNTIF('Round 1 - HILLS'!G90,"="&amp;$G$3+1))+(COUNTIF('Round 1 - HILLS'!H90,"="&amp;$H$3+1))+(COUNTIF('Round 1 - HILLS'!I90,"="&amp;$I$3+1))+(COUNTIF('Round 1 - HILLS'!J90,"="&amp;$J$3+1))+(COUNTIF('Round 1 - HILLS'!L90,"="&amp;$L$3+1))+(COUNTIF('Round 1 - HILLS'!M90,"="&amp;$M$3+1))+(COUNTIF('Round 1 - HILLS'!N90,"="&amp;$N$3+1))+(COUNTIF('Round 1 - HILLS'!O90,"="&amp;$O$3+1))+(COUNTIF('Round 1 - HILLS'!P90,"="&amp;$P$3+1))+(COUNTIF('Round 1 - HILLS'!Q90,"="&amp;$Q$3+1))+(COUNTIF('Round 1 - HILLS'!R90,"="&amp;$R$3+1))+(COUNTIF('Round 1 - HILLS'!S90,"="&amp;$S$3+1))+(COUNTIF('Round 1 - HILLS'!T90,"="&amp;$T$3+1))</f>
        <v>0</v>
      </c>
      <c r="G184" s="100">
        <f>SUM(COUNTIF('Round 1 - HILLS'!B90,"="&amp;$B$3+2))+(COUNTIF('Round 1 - HILLS'!C90,"="&amp;$C$3+2))+(COUNTIF('Round 1 - HILLS'!D90,"="&amp;$D$3+2))+(COUNTIF('Round 1 - HILLS'!E90,"="&amp;$E$3+2))+(COUNTIF('Round 1 - HILLS'!F90,"="&amp;$F$3+2))+(COUNTIF('Round 1 - HILLS'!G90,"="&amp;$G$3+2))+(COUNTIF('Round 1 - HILLS'!H90,"="&amp;$H$3+2))+(COUNTIF('Round 1 - HILLS'!I90,"="&amp;$I$3+2))+(COUNTIF('Round 1 - HILLS'!J90,"="&amp;$J$3+2))+(COUNTIF('Round 1 - HILLS'!L90,"="&amp;$L$3+2))+(COUNTIF('Round 1 - HILLS'!M90,"="&amp;$M$3+2))+(COUNTIF('Round 1 - HILLS'!N90,"="&amp;$N$3+2))+(COUNTIF('Round 1 - HILLS'!O90,"="&amp;$O$3+2))+(COUNTIF('Round 1 - HILLS'!P90,"="&amp;$P$3+2))+(COUNTIF('Round 1 - HILLS'!Q90,"="&amp;$Q$3+2))+(COUNTIF('Round 1 - HILLS'!R90,"="&amp;$R$3+2))+(COUNTIF('Round 1 - HILLS'!S90,"="&amp;$S$3+2))+(COUNTIF('Round 1 - HILLS'!T90,"="&amp;$T$3+2))</f>
        <v>0</v>
      </c>
      <c r="H184" s="100">
        <f>SUM(COUNTIF('Round 1 - HILLS'!B90,"&gt;"&amp;$B$3+2.1))+(COUNTIF('Round 1 - HILLS'!C90,"&gt;"&amp;$C$3+2.1))+(COUNTIF('Round 1 - HILLS'!D90,"&gt;"&amp;$D$3+2.1))+(COUNTIF('Round 1 - HILLS'!E90,"&gt;"&amp;$E$3+2.1))+(COUNTIF('Round 1 - HILLS'!F90,"&gt;"&amp;$F$3+2.1))+(COUNTIF('Round 1 - HILLS'!G90,"&gt;"&amp;$G$3+2.1))+(COUNTIF('Round 1 - HILLS'!H90,"&gt;"&amp;$H$3+2.1))+(COUNTIF('Round 1 - HILLS'!I90,"&gt;"&amp;$I$3+2.1))+(COUNTIF('Round 1 - HILLS'!J90,"&gt;"&amp;$J$3+2.1))+(COUNTIF('Round 1 - HILLS'!L90,"&gt;"&amp;$L$3+2.1))+(COUNTIF('Round 1 - HILLS'!M90,"&gt;"&amp;$M$3+2.1))+(COUNTIF('Round 1 - HILLS'!N90,"&gt;"&amp;$N$3+2.1))+(COUNTIF('Round 1 - HILLS'!O90,"&gt;"&amp;$O$3+2.1))+(COUNTIF('Round 1 - HILLS'!P90,"&gt;"&amp;$P$3+2.1))+(COUNTIF('Round 1 - HILLS'!Q90,"&gt;"&amp;$Q$3+2.1))+(COUNTIF('Round 1 - HILLS'!R90,"&gt;"&amp;$R$3+2.1))+(COUNTIF('Round 1 - HILLS'!S90,"&gt;"&amp;$S$3+2.1))+(COUNTIF('Round 1 - HILLS'!T90,"&gt;"&amp;$T$3+2.1))</f>
        <v>0</v>
      </c>
      <c r="J184" s="99">
        <f>SUM(COUNTIF('Round 2 - RIVER'!B90,"&lt;"&amp;$B$2-1.9))+(COUNTIF('Round 2 - RIVER'!C90,"&lt;"&amp;$C$2-1.9))+(COUNTIF('Round 2 - RIVER'!D90,"&lt;"&amp;$D$2-1.9))+(COUNTIF('Round 2 - RIVER'!E90,"&lt;"&amp;$E$2-1.9))+(COUNTIF('Round 2 - RIVER'!F90,"&lt;"&amp;$F$2-1.9))+(COUNTIF('Round 2 - RIVER'!G90,"&lt;"&amp;$G$2-1.9))+(COUNTIF('Round 2 - RIVER'!H90,"&lt;"&amp;$H$2-1.9))+(COUNTIF('Round 2 - RIVER'!I90,"&lt;"&amp;$I$2-1.9))+(COUNTIF('Round 2 - RIVER'!J90,"&lt;"&amp;$J$2-1.9))+(COUNTIF('Round 2 - RIVER'!L90,"&lt;"&amp;$L$2-1.9))+(COUNTIF('Round 2 - RIVER'!M90,"&lt;"&amp;$M$2-1.9))+(COUNTIF('Round 2 - RIVER'!N90,"&lt;"&amp;$N$2-1.9))+(COUNTIF('Round 2 - RIVER'!O90,"&lt;"&amp;$O$2-1.9))+(COUNTIF('Round 2 - RIVER'!P90,"&lt;"&amp;$P$2-1.9))+(COUNTIF('Round 2 - RIVER'!Q90,"&lt;"&amp;$Q$2-1.9))+(COUNTIF('Round 2 - RIVER'!R90,"&lt;"&amp;$R$2-1.9))+(COUNTIF('Round 2 - RIVER'!S90,"&lt;"&amp;$S$2-1.9))+(COUNTIF('Round 2 - RIVER'!T90,"&lt;"&amp;$T$2-1.9))</f>
        <v>0</v>
      </c>
      <c r="K184" s="100">
        <f>SUM(COUNTIF('Round 2 - RIVER'!B90,"="&amp;$B$2-1))+(COUNTIF('Round 2 - RIVER'!C90,"="&amp;$C$2-1))+(COUNTIF('Round 2 - RIVER'!D90,"="&amp;$D$2-1))+(COUNTIF('Round 2 - RIVER'!E90,"="&amp;$E$2-1))+(COUNTIF('Round 2 - RIVER'!F90,"="&amp;$F$2-1))+(COUNTIF('Round 2 - RIVER'!G90,"="&amp;$G$2-1))+(COUNTIF('Round 2 - RIVER'!H90,"="&amp;$H$2-1))+(COUNTIF('Round 2 - RIVER'!I90,"="&amp;$I$2-1))+(COUNTIF('Round 2 - RIVER'!J90,"="&amp;$J$2-1))+(COUNTIF('Round 2 - RIVER'!L90,"="&amp;$L$2-1))+(COUNTIF('Round 2 - RIVER'!M90,"="&amp;$M$2-1))+(COUNTIF('Round 2 - RIVER'!N90,"="&amp;$N$2-1))+(COUNTIF('Round 2 - RIVER'!O90,"="&amp;$O$2-1))+(COUNTIF('Round 2 - RIVER'!P90,"="&amp;$P$2-1))+(COUNTIF('Round 2 - RIVER'!Q90,"="&amp;$Q$2-1))+(COUNTIF('Round 2 - RIVER'!R90,"="&amp;$R$2-1))+(COUNTIF('Round 2 - RIVER'!S90,"="&amp;$S$2-1))+(COUNTIF('Round 2 - RIVER'!T90,"="&amp;$T$2-1))</f>
        <v>0</v>
      </c>
      <c r="L184" s="100">
        <f>SUM(COUNTIF('Round 2 - RIVER'!B90,"="&amp;$B$2))+(COUNTIF('Round 2 - RIVER'!C90,"="&amp;$C$2))+(COUNTIF('Round 2 - RIVER'!D90,"="&amp;$D$2))+(COUNTIF('Round 2 - RIVER'!E90,"="&amp;$E$2))+(COUNTIF('Round 2 - RIVER'!F90,"="&amp;$F$2))+(COUNTIF('Round 2 - RIVER'!G90,"="&amp;$G$2))+(COUNTIF('Round 2 - RIVER'!H90,"="&amp;$H$2))+(COUNTIF('Round 2 - RIVER'!I90,"="&amp;$I$2))+(COUNTIF('Round 2 - RIVER'!J90,"="&amp;$J$2))+(COUNTIF('Round 2 - RIVER'!L90,"="&amp;$L$2))+(COUNTIF('Round 2 - RIVER'!M90,"="&amp;$M$2))+(COUNTIF('Round 2 - RIVER'!N90,"="&amp;$N$2))+(COUNTIF('Round 2 - RIVER'!O90,"="&amp;$O$2))+(COUNTIF('Round 2 - RIVER'!P90,"="&amp;$P$2))+(COUNTIF('Round 2 - RIVER'!Q90,"="&amp;$Q$2))+(COUNTIF('Round 2 - RIVER'!R90,"="&amp;$R$2))+(COUNTIF('Round 2 - RIVER'!S90,"="&amp;$S$2))+(COUNTIF('Round 2 - RIVER'!T90,"="&amp;$T$2))</f>
        <v>0</v>
      </c>
      <c r="M184" s="100">
        <f>SUM(COUNTIF('Round 2 - RIVER'!B83,"="&amp;$B$2+1))+(COUNTIF('Round 2 - RIVER'!C83,"="&amp;$C$2+1))+(COUNTIF('Round 2 - RIVER'!D83,"="&amp;$D$2+1))+(COUNTIF('Round 2 - RIVER'!E83,"="&amp;$E$2+1))+(COUNTIF('Round 2 - RIVER'!F83,"="&amp;$F$2+1))+(COUNTIF('Round 2 - RIVER'!G83,"="&amp;$G$2+1))+(COUNTIF('Round 2 - RIVER'!H83,"="&amp;$H$2+1))+(COUNTIF('Round 2 - RIVER'!I83,"="&amp;$I$2+1))+(COUNTIF('Round 2 - RIVER'!J83,"="&amp;$J$2+1))+(COUNTIF('Round 2 - RIVER'!L83,"="&amp;$L$2+1))+(COUNTIF('Round 2 - RIVER'!M83,"="&amp;$M$2+1))+(COUNTIF('Round 2 - RIVER'!N83,"="&amp;$N$2+1))+(COUNTIF('Round 2 - RIVER'!O83,"="&amp;$O$2+1))+(COUNTIF('Round 2 - RIVER'!P83,"="&amp;$P$2+1))+(COUNTIF('Round 2 - RIVER'!Q83,"="&amp;$Q$2+1))+(COUNTIF('Round 2 - RIVER'!R83,"="&amp;$R$2+1))+(COUNTIF('Round 2 - RIVER'!S83,"="&amp;$S$2+1))+(COUNTIF('Round 2 - RIVER'!T83,"="&amp;$T$2+1))</f>
        <v>0</v>
      </c>
      <c r="N184" s="100">
        <f>SUM(COUNTIF('Round 2 - RIVER'!B90,"="&amp;$B$2+2))+(COUNTIF('Round 2 - RIVER'!C90,"="&amp;$C$2+2))+(COUNTIF('Round 2 - RIVER'!D90,"="&amp;$D$2+2))+(COUNTIF('Round 2 - RIVER'!E90,"="&amp;$E$2+2))+(COUNTIF('Round 2 - RIVER'!F90,"="&amp;$F$2+2))+(COUNTIF('Round 2 - RIVER'!G90,"="&amp;$G$2+2))+(COUNTIF('Round 2 - RIVER'!H90,"="&amp;$H$2+2))+(COUNTIF('Round 2 - RIVER'!I90,"="&amp;$I$2+2))+(COUNTIF('Round 2 - RIVER'!J90,"="&amp;$J$2+2))+(COUNTIF('Round 2 - RIVER'!L90,"="&amp;$L$2+2))+(COUNTIF('Round 2 - RIVER'!M90,"="&amp;$M$2+2))+(COUNTIF('Round 2 - RIVER'!N90,"="&amp;$N$2+2))+(COUNTIF('Round 2 - RIVER'!O90,"="&amp;$O$2+2))+(COUNTIF('Round 2 - RIVER'!P90,"="&amp;$P$2+2))+(COUNTIF('Round 2 - RIVER'!Q90,"="&amp;$Q$2+2))+(COUNTIF('Round 2 - RIVER'!R90,"="&amp;$R$2+2))+(COUNTIF('Round 2 - RIVER'!S90,"="&amp;$S$2+2))+(COUNTIF('Round 2 - RIVER'!T90,"="&amp;$T$2+2))</f>
        <v>0</v>
      </c>
      <c r="O184" s="100">
        <f>SUM(COUNTIF('Round 2 - RIVER'!B90,"&gt;"&amp;$B$2+2.1))+(COUNTIF('Round 2 - RIVER'!C90,"&gt;"&amp;$C$2+2.1))+(COUNTIF('Round 2 - RIVER'!D90,"&gt;"&amp;$D$2+2.1))+(COUNTIF('Round 2 - RIVER'!E90,"&gt;"&amp;$E$2+2.1))+(COUNTIF('Round 2 - RIVER'!F90,"&gt;"&amp;$F$2+2.1))+(COUNTIF('Round 2 - RIVER'!G90,"&gt;"&amp;$G$2+2.1))+(COUNTIF('Round 2 - RIVER'!H90,"&gt;"&amp;$H$2+2.1))+(COUNTIF('Round 2 - RIVER'!I90,"&gt;"&amp;$I$2+2.1))+(COUNTIF('Round 2 - RIVER'!J90,"&gt;"&amp;$J$2+2.1))+(COUNTIF('Round 2 - RIVER'!L90,"&gt;"&amp;$L$2+2.1))+(COUNTIF('Round 2 - RIVER'!M90,"&gt;"&amp;$M$2+2.1))+(COUNTIF('Round 2 - RIVER'!N90,"&gt;"&amp;$N$2+2.1))+(COUNTIF('Round 2 - RIVER'!O90,"&gt;"&amp;$O$2+2.1))+(COUNTIF('Round 2 - RIVER'!P90,"&gt;"&amp;$P$2+2.1))+(COUNTIF('Round 2 - RIVER'!Q90,"&gt;"&amp;$Q$2+2.1))+(COUNTIF('Round 2 - RIVER'!R90,"&gt;"&amp;$R$2+2.1))+(COUNTIF('Round 2 - RIVER'!S90,"&gt;"&amp;$S$2+2.1))+(COUNTIF('Round 2 - RIVER'!T90,"&gt;"&amp;$T$2+2.1))</f>
        <v>0</v>
      </c>
      <c r="Q184" s="94"/>
      <c r="R184" s="94"/>
      <c r="S184" s="94"/>
      <c r="T184" s="94"/>
      <c r="U184" s="94"/>
      <c r="V184" s="94"/>
      <c r="X184" s="99">
        <f t="shared" ref="X184:X187" si="174">SUM(C184,J184,Q184)</f>
        <v>0</v>
      </c>
      <c r="Y184" s="100">
        <f t="shared" si="170"/>
        <v>0</v>
      </c>
      <c r="Z184" s="100">
        <f t="shared" si="171"/>
        <v>0</v>
      </c>
      <c r="AA184" s="100">
        <f t="shared" si="172"/>
        <v>0</v>
      </c>
      <c r="AB184" s="100">
        <f t="shared" si="173"/>
        <v>0</v>
      </c>
      <c r="AC184" s="100">
        <f t="shared" ref="AC184:AC187" si="175">SUM(H184,O184,V184)</f>
        <v>0</v>
      </c>
    </row>
    <row r="185" spans="1:29" x14ac:dyDescent="0.2">
      <c r="A185" s="35" t="str">
        <f>'Players by Team'!G52</f>
        <v>Erica Lee</v>
      </c>
      <c r="B185" s="95"/>
      <c r="C185" s="92">
        <f>SUM(COUNTIF('Round 1 - HILLS'!B91,"&lt;"&amp;$B$3-1.9))+(COUNTIF('Round 1 - HILLS'!C91,"&lt;"&amp;$C$3-1.9))+(COUNTIF('Round 1 - HILLS'!D91,"&lt;"&amp;$D$3-1.9))+(COUNTIF('Round 1 - HILLS'!E91,"&lt;"&amp;$E$3-1.9))+(COUNTIF('Round 1 - HILLS'!F91,"&lt;"&amp;$F$3-1.9))+(COUNTIF('Round 1 - HILLS'!G91,"&lt;"&amp;$G$3-1.9))+(COUNTIF('Round 1 - HILLS'!H91,"&lt;"&amp;$H$3-1.9))+(COUNTIF('Round 1 - HILLS'!I91,"&lt;"&amp;$I$3-1.9))+(COUNTIF('Round 1 - HILLS'!J91,"&lt;"&amp;$J$3-1.9))+(COUNTIF('Round 1 - HILLS'!L91,"&lt;"&amp;$L$3-1.9))+(COUNTIF('Round 1 - HILLS'!M91,"&lt;"&amp;$M$3-1.9))+(COUNTIF('Round 1 - HILLS'!N91,"&lt;"&amp;$N$3-1.9))+(COUNTIF('Round 1 - HILLS'!O91,"&lt;"&amp;$O$3-1.9))+(COUNTIF('Round 1 - HILLS'!P91,"&lt;"&amp;$P$3-1.9))+(COUNTIF('Round 1 - HILLS'!Q91,"&lt;"&amp;$Q$3-1.9))+(COUNTIF('Round 1 - HILLS'!R91,"&lt;"&amp;$R$3-1.9))+(COUNTIF('Round 1 - HILLS'!S91,"&lt;"&amp;$S$3-1.9))+(COUNTIF('Round 1 - HILLS'!T91,"&lt;"&amp;$T$3-1.9))</f>
        <v>0</v>
      </c>
      <c r="D185" s="93">
        <f>SUM(COUNTIF('Round 1 - HILLS'!B91,"="&amp;$B$3-1))+(COUNTIF('Round 1 - HILLS'!C91,"="&amp;$C$3-1))+(COUNTIF('Round 1 - HILLS'!D91,"="&amp;$D$3-1))+(COUNTIF('Round 1 - HILLS'!E91,"="&amp;$E$3-1))+(COUNTIF('Round 1 - HILLS'!F91,"="&amp;$F$3-1))+(COUNTIF('Round 1 - HILLS'!G91,"="&amp;$G$3-1))+(COUNTIF('Round 1 - HILLS'!H91,"="&amp;$H$3-1))+(COUNTIF('Round 1 - HILLS'!I91,"="&amp;$I$3-1))+(COUNTIF('Round 1 - HILLS'!J91,"="&amp;$J$3-1))+(COUNTIF('Round 1 - HILLS'!L91,"="&amp;$L$3-1))+(COUNTIF('Round 1 - HILLS'!M91,"="&amp;$M$3-1))+(COUNTIF('Round 1 - HILLS'!N91,"="&amp;$N$3-1))+(COUNTIF('Round 1 - HILLS'!O91,"="&amp;$O$3-1))+(COUNTIF('Round 1 - HILLS'!P91,"="&amp;$P$3-1))+(COUNTIF('Round 1 - HILLS'!Q91,"="&amp;$Q$3-1))+(COUNTIF('Round 1 - HILLS'!R91,"="&amp;$R$3-1))+(COUNTIF('Round 1 - HILLS'!S91,"="&amp;$S$3-1))+(COUNTIF('Round 1 - HILLS'!T91,"="&amp;$T$3-1))</f>
        <v>0</v>
      </c>
      <c r="E185" s="93">
        <f>SUM(COUNTIF('Round 1 - HILLS'!B91,"="&amp;$B$3))+(COUNTIF('Round 1 - HILLS'!C91,"="&amp;$C$3))+(COUNTIF('Round 1 - HILLS'!D91,"="&amp;$D$3))+(COUNTIF('Round 1 - HILLS'!E91,"="&amp;$E$3))+(COUNTIF('Round 1 - HILLS'!F91,"="&amp;$F$3))+(COUNTIF('Round 1 - HILLS'!G91,"="&amp;$G$3))+(COUNTIF('Round 1 - HILLS'!H91,"="&amp;$H$3))+(COUNTIF('Round 1 - HILLS'!I91,"="&amp;$I$3))+(COUNTIF('Round 1 - HILLS'!J91,"="&amp;$J$3))+(COUNTIF('Round 1 - HILLS'!L91,"="&amp;$L$3))+(COUNTIF('Round 1 - HILLS'!M91,"="&amp;$M$3))+(COUNTIF('Round 1 - HILLS'!N91,"="&amp;$N$3))+(COUNTIF('Round 1 - HILLS'!O91,"="&amp;$O$3))+(COUNTIF('Round 1 - HILLS'!P91,"="&amp;$P$3))+(COUNTIF('Round 1 - HILLS'!Q91,"="&amp;$Q$3))+(COUNTIF('Round 1 - HILLS'!R91,"="&amp;$R$3))+(COUNTIF('Round 1 - HILLS'!S91,"="&amp;$S$3))+(COUNTIF('Round 1 - HILLS'!T91,"="&amp;$T$3))</f>
        <v>0</v>
      </c>
      <c r="F185" s="93">
        <f>SUM(COUNTIF('Round 1 - HILLS'!B91,"="&amp;$B$3+1))+(COUNTIF('Round 1 - HILLS'!C91,"="&amp;$C$3+1))+(COUNTIF('Round 1 - HILLS'!D91,"="&amp;$D$3+1))+(COUNTIF('Round 1 - HILLS'!E91,"="&amp;$E$3+1))+(COUNTIF('Round 1 - HILLS'!F91,"="&amp;$F$3+1))+(COUNTIF('Round 1 - HILLS'!G91,"="&amp;$G$3+1))+(COUNTIF('Round 1 - HILLS'!H91,"="&amp;$H$3+1))+(COUNTIF('Round 1 - HILLS'!I91,"="&amp;$I$3+1))+(COUNTIF('Round 1 - HILLS'!J91,"="&amp;$J$3+1))+(COUNTIF('Round 1 - HILLS'!L91,"="&amp;$L$3+1))+(COUNTIF('Round 1 - HILLS'!M91,"="&amp;$M$3+1))+(COUNTIF('Round 1 - HILLS'!N91,"="&amp;$N$3+1))+(COUNTIF('Round 1 - HILLS'!O91,"="&amp;$O$3+1))+(COUNTIF('Round 1 - HILLS'!P91,"="&amp;$P$3+1))+(COUNTIF('Round 1 - HILLS'!Q91,"="&amp;$Q$3+1))+(COUNTIF('Round 1 - HILLS'!R91,"="&amp;$R$3+1))+(COUNTIF('Round 1 - HILLS'!S91,"="&amp;$S$3+1))+(COUNTIF('Round 1 - HILLS'!T91,"="&amp;$T$3+1))</f>
        <v>0</v>
      </c>
      <c r="G185" s="93">
        <f>SUM(COUNTIF('Round 1 - HILLS'!B91,"="&amp;$B$3+2))+(COUNTIF('Round 1 - HILLS'!C91,"="&amp;$C$3+2))+(COUNTIF('Round 1 - HILLS'!D91,"="&amp;$D$3+2))+(COUNTIF('Round 1 - HILLS'!E91,"="&amp;$E$3+2))+(COUNTIF('Round 1 - HILLS'!F91,"="&amp;$F$3+2))+(COUNTIF('Round 1 - HILLS'!G91,"="&amp;$G$3+2))+(COUNTIF('Round 1 - HILLS'!H91,"="&amp;$H$3+2))+(COUNTIF('Round 1 - HILLS'!I91,"="&amp;$I$3+2))+(COUNTIF('Round 1 - HILLS'!J91,"="&amp;$J$3+2))+(COUNTIF('Round 1 - HILLS'!L91,"="&amp;$L$3+2))+(COUNTIF('Round 1 - HILLS'!M91,"="&amp;$M$3+2))+(COUNTIF('Round 1 - HILLS'!N91,"="&amp;$N$3+2))+(COUNTIF('Round 1 - HILLS'!O91,"="&amp;$O$3+2))+(COUNTIF('Round 1 - HILLS'!P91,"="&amp;$P$3+2))+(COUNTIF('Round 1 - HILLS'!Q91,"="&amp;$Q$3+2))+(COUNTIF('Round 1 - HILLS'!R91,"="&amp;$R$3+2))+(COUNTIF('Round 1 - HILLS'!S91,"="&amp;$S$3+2))+(COUNTIF('Round 1 - HILLS'!T91,"="&amp;$T$3+2))</f>
        <v>0</v>
      </c>
      <c r="H185" s="93">
        <f>SUM(COUNTIF('Round 1 - HILLS'!B91,"&gt;"&amp;$B$3+2.1))+(COUNTIF('Round 1 - HILLS'!C91,"&gt;"&amp;$C$3+2.1))+(COUNTIF('Round 1 - HILLS'!D91,"&gt;"&amp;$D$3+2.1))+(COUNTIF('Round 1 - HILLS'!E91,"&gt;"&amp;$E$3+2.1))+(COUNTIF('Round 1 - HILLS'!F91,"&gt;"&amp;$F$3+2.1))+(COUNTIF('Round 1 - HILLS'!G91,"&gt;"&amp;$G$3+2.1))+(COUNTIF('Round 1 - HILLS'!H91,"&gt;"&amp;$H$3+2.1))+(COUNTIF('Round 1 - HILLS'!I91,"&gt;"&amp;$I$3+2.1))+(COUNTIF('Round 1 - HILLS'!J91,"&gt;"&amp;$J$3+2.1))+(COUNTIF('Round 1 - HILLS'!L91,"&gt;"&amp;$L$3+2.1))+(COUNTIF('Round 1 - HILLS'!M91,"&gt;"&amp;$M$3+2.1))+(COUNTIF('Round 1 - HILLS'!N91,"&gt;"&amp;$N$3+2.1))+(COUNTIF('Round 1 - HILLS'!O91,"&gt;"&amp;$O$3+2.1))+(COUNTIF('Round 1 - HILLS'!P91,"&gt;"&amp;$P$3+2.1))+(COUNTIF('Round 1 - HILLS'!Q91,"&gt;"&amp;$Q$3+2.1))+(COUNTIF('Round 1 - HILLS'!R91,"&gt;"&amp;$R$3+2.1))+(COUNTIF('Round 1 - HILLS'!S91,"&gt;"&amp;$S$3+2.1))+(COUNTIF('Round 1 - HILLS'!T91,"&gt;"&amp;$T$3+2.1))</f>
        <v>0</v>
      </c>
      <c r="J185" s="92">
        <f>SUM(COUNTIF('Round 2 - RIVER'!B91,"&lt;"&amp;$B$2-1.9))+(COUNTIF('Round 2 - RIVER'!C91,"&lt;"&amp;$C$2-1.9))+(COUNTIF('Round 2 - RIVER'!D91,"&lt;"&amp;$D$2-1.9))+(COUNTIF('Round 2 - RIVER'!E91,"&lt;"&amp;$E$2-1.9))+(COUNTIF('Round 2 - RIVER'!F91,"&lt;"&amp;$F$2-1.9))+(COUNTIF('Round 2 - RIVER'!G91,"&lt;"&amp;$G$2-1.9))+(COUNTIF('Round 2 - RIVER'!H91,"&lt;"&amp;$H$2-1.9))+(COUNTIF('Round 2 - RIVER'!I91,"&lt;"&amp;$I$2-1.9))+(COUNTIF('Round 2 - RIVER'!J91,"&lt;"&amp;$J$2-1.9))+(COUNTIF('Round 2 - RIVER'!L91,"&lt;"&amp;$L$2-1.9))+(COUNTIF('Round 2 - RIVER'!M91,"&lt;"&amp;$M$2-1.9))+(COUNTIF('Round 2 - RIVER'!N91,"&lt;"&amp;$N$2-1.9))+(COUNTIF('Round 2 - RIVER'!O91,"&lt;"&amp;$O$2-1.9))+(COUNTIF('Round 2 - RIVER'!P91,"&lt;"&amp;$P$2-1.9))+(COUNTIF('Round 2 - RIVER'!Q91,"&lt;"&amp;$Q$2-1.9))+(COUNTIF('Round 2 - RIVER'!R91,"&lt;"&amp;$R$2-1.9))+(COUNTIF('Round 2 - RIVER'!S91,"&lt;"&amp;$S$2-1.9))+(COUNTIF('Round 2 - RIVER'!T91,"&lt;"&amp;$T$2-1.9))</f>
        <v>0</v>
      </c>
      <c r="K185" s="93">
        <f>SUM(COUNTIF('Round 2 - RIVER'!B91,"="&amp;$B$2-1))+(COUNTIF('Round 2 - RIVER'!C91,"="&amp;$C$2-1))+(COUNTIF('Round 2 - RIVER'!D91,"="&amp;$D$2-1))+(COUNTIF('Round 2 - RIVER'!E91,"="&amp;$E$2-1))+(COUNTIF('Round 2 - RIVER'!F91,"="&amp;$F$2-1))+(COUNTIF('Round 2 - RIVER'!G91,"="&amp;$G$2-1))+(COUNTIF('Round 2 - RIVER'!H91,"="&amp;$H$2-1))+(COUNTIF('Round 2 - RIVER'!I91,"="&amp;$I$2-1))+(COUNTIF('Round 2 - RIVER'!J91,"="&amp;$J$2-1))+(COUNTIF('Round 2 - RIVER'!L91,"="&amp;$L$2-1))+(COUNTIF('Round 2 - RIVER'!M91,"="&amp;$M$2-1))+(COUNTIF('Round 2 - RIVER'!N91,"="&amp;$N$2-1))+(COUNTIF('Round 2 - RIVER'!O91,"="&amp;$O$2-1))+(COUNTIF('Round 2 - RIVER'!P91,"="&amp;$P$2-1))+(COUNTIF('Round 2 - RIVER'!Q91,"="&amp;$Q$2-1))+(COUNTIF('Round 2 - RIVER'!R91,"="&amp;$R$2-1))+(COUNTIF('Round 2 - RIVER'!S91,"="&amp;$S$2-1))+(COUNTIF('Round 2 - RIVER'!T91,"="&amp;$T$2-1))</f>
        <v>0</v>
      </c>
      <c r="L185" s="93">
        <f>SUM(COUNTIF('Round 2 - RIVER'!B91,"="&amp;$B$2))+(COUNTIF('Round 2 - RIVER'!C91,"="&amp;$C$2))+(COUNTIF('Round 2 - RIVER'!D91,"="&amp;$D$2))+(COUNTIF('Round 2 - RIVER'!E91,"="&amp;$E$2))+(COUNTIF('Round 2 - RIVER'!F91,"="&amp;$F$2))+(COUNTIF('Round 2 - RIVER'!G91,"="&amp;$G$2))+(COUNTIF('Round 2 - RIVER'!H91,"="&amp;$H$2))+(COUNTIF('Round 2 - RIVER'!I91,"="&amp;$I$2))+(COUNTIF('Round 2 - RIVER'!J91,"="&amp;$J$2))+(COUNTIF('Round 2 - RIVER'!L91,"="&amp;$L$2))+(COUNTIF('Round 2 - RIVER'!M91,"="&amp;$M$2))+(COUNTIF('Round 2 - RIVER'!N91,"="&amp;$N$2))+(COUNTIF('Round 2 - RIVER'!O91,"="&amp;$O$2))+(COUNTIF('Round 2 - RIVER'!P91,"="&amp;$P$2))+(COUNTIF('Round 2 - RIVER'!Q91,"="&amp;$Q$2))+(COUNTIF('Round 2 - RIVER'!R91,"="&amp;$R$2))+(COUNTIF('Round 2 - RIVER'!S91,"="&amp;$S$2))+(COUNTIF('Round 2 - RIVER'!T91,"="&amp;$T$2))</f>
        <v>0</v>
      </c>
      <c r="M185" s="93">
        <f>SUM(COUNTIF('Round 2 - RIVER'!B84,"="&amp;$B$2+1))+(COUNTIF('Round 2 - RIVER'!C84,"="&amp;$C$2+1))+(COUNTIF('Round 2 - RIVER'!D84,"="&amp;$D$2+1))+(COUNTIF('Round 2 - RIVER'!E84,"="&amp;$E$2+1))+(COUNTIF('Round 2 - RIVER'!F84,"="&amp;$F$2+1))+(COUNTIF('Round 2 - RIVER'!G84,"="&amp;$G$2+1))+(COUNTIF('Round 2 - RIVER'!H84,"="&amp;$H$2+1))+(COUNTIF('Round 2 - RIVER'!I84,"="&amp;$I$2+1))+(COUNTIF('Round 2 - RIVER'!J84,"="&amp;$J$2+1))+(COUNTIF('Round 2 - RIVER'!L84,"="&amp;$L$2+1))+(COUNTIF('Round 2 - RIVER'!M84,"="&amp;$M$2+1))+(COUNTIF('Round 2 - RIVER'!N84,"="&amp;$N$2+1))+(COUNTIF('Round 2 - RIVER'!O84,"="&amp;$O$2+1))+(COUNTIF('Round 2 - RIVER'!P84,"="&amp;$P$2+1))+(COUNTIF('Round 2 - RIVER'!Q84,"="&amp;$Q$2+1))+(COUNTIF('Round 2 - RIVER'!R84,"="&amp;$R$2+1))+(COUNTIF('Round 2 - RIVER'!S84,"="&amp;$S$2+1))+(COUNTIF('Round 2 - RIVER'!T84,"="&amp;$T$2+1))</f>
        <v>0</v>
      </c>
      <c r="N185" s="93">
        <f>SUM(COUNTIF('Round 2 - RIVER'!B91,"="&amp;$B$2+2))+(COUNTIF('Round 2 - RIVER'!C91,"="&amp;$C$2+2))+(COUNTIF('Round 2 - RIVER'!D91,"="&amp;$D$2+2))+(COUNTIF('Round 2 - RIVER'!E91,"="&amp;$E$2+2))+(COUNTIF('Round 2 - RIVER'!F91,"="&amp;$F$2+2))+(COUNTIF('Round 2 - RIVER'!G91,"="&amp;$G$2+2))+(COUNTIF('Round 2 - RIVER'!H91,"="&amp;$H$2+2))+(COUNTIF('Round 2 - RIVER'!I91,"="&amp;$I$2+2))+(COUNTIF('Round 2 - RIVER'!J91,"="&amp;$J$2+2))+(COUNTIF('Round 2 - RIVER'!L91,"="&amp;$L$2+2))+(COUNTIF('Round 2 - RIVER'!M91,"="&amp;$M$2+2))+(COUNTIF('Round 2 - RIVER'!N91,"="&amp;$N$2+2))+(COUNTIF('Round 2 - RIVER'!O91,"="&amp;$O$2+2))+(COUNTIF('Round 2 - RIVER'!P91,"="&amp;$P$2+2))+(COUNTIF('Round 2 - RIVER'!Q91,"="&amp;$Q$2+2))+(COUNTIF('Round 2 - RIVER'!R91,"="&amp;$R$2+2))+(COUNTIF('Round 2 - RIVER'!S91,"="&amp;$S$2+2))+(COUNTIF('Round 2 - RIVER'!T91,"="&amp;$T$2+2))</f>
        <v>0</v>
      </c>
      <c r="O185" s="93">
        <f>SUM(COUNTIF('Round 2 - RIVER'!B91,"&gt;"&amp;$B$2+2.1))+(COUNTIF('Round 2 - RIVER'!C91,"&gt;"&amp;$C$2+2.1))+(COUNTIF('Round 2 - RIVER'!D91,"&gt;"&amp;$D$2+2.1))+(COUNTIF('Round 2 - RIVER'!E91,"&gt;"&amp;$E$2+2.1))+(COUNTIF('Round 2 - RIVER'!F91,"&gt;"&amp;$F$2+2.1))+(COUNTIF('Round 2 - RIVER'!G91,"&gt;"&amp;$G$2+2.1))+(COUNTIF('Round 2 - RIVER'!H91,"&gt;"&amp;$H$2+2.1))+(COUNTIF('Round 2 - RIVER'!I91,"&gt;"&amp;$I$2+2.1))+(COUNTIF('Round 2 - RIVER'!J91,"&gt;"&amp;$J$2+2.1))+(COUNTIF('Round 2 - RIVER'!L91,"&gt;"&amp;$L$2+2.1))+(COUNTIF('Round 2 - RIVER'!M91,"&gt;"&amp;$M$2+2.1))+(COUNTIF('Round 2 - RIVER'!N91,"&gt;"&amp;$N$2+2.1))+(COUNTIF('Round 2 - RIVER'!O91,"&gt;"&amp;$O$2+2.1))+(COUNTIF('Round 2 - RIVER'!P91,"&gt;"&amp;$P$2+2.1))+(COUNTIF('Round 2 - RIVER'!Q91,"&gt;"&amp;$Q$2+2.1))+(COUNTIF('Round 2 - RIVER'!R91,"&gt;"&amp;$R$2+2.1))+(COUNTIF('Round 2 - RIVER'!S91,"&gt;"&amp;$S$2+2.1))+(COUNTIF('Round 2 - RIVER'!T91,"&gt;"&amp;$T$2+2.1))</f>
        <v>0</v>
      </c>
      <c r="Q185" s="92"/>
      <c r="R185" s="93"/>
      <c r="S185" s="93"/>
      <c r="T185" s="93"/>
      <c r="U185" s="93"/>
      <c r="V185" s="93"/>
      <c r="X185" s="92">
        <f t="shared" si="174"/>
        <v>0</v>
      </c>
      <c r="Y185" s="93">
        <f t="shared" si="170"/>
        <v>0</v>
      </c>
      <c r="Z185" s="93">
        <f t="shared" si="171"/>
        <v>0</v>
      </c>
      <c r="AA185" s="93">
        <f t="shared" si="172"/>
        <v>0</v>
      </c>
      <c r="AB185" s="93">
        <f t="shared" si="173"/>
        <v>0</v>
      </c>
      <c r="AC185" s="93">
        <f t="shared" si="175"/>
        <v>0</v>
      </c>
    </row>
    <row r="186" spans="1:29" x14ac:dyDescent="0.2">
      <c r="A186" s="35" t="str">
        <f>'Players by Team'!G53</f>
        <v>Savannah Bowers</v>
      </c>
      <c r="B186" s="95"/>
      <c r="C186" s="99">
        <f>SUM(COUNTIF('Round 1 - HILLS'!B92,"&lt;"&amp;$B$3-1.9))+(COUNTIF('Round 1 - HILLS'!C92,"&lt;"&amp;$C$3-1.9))+(COUNTIF('Round 1 - HILLS'!D92,"&lt;"&amp;$D$3-1.9))+(COUNTIF('Round 1 - HILLS'!E92,"&lt;"&amp;$E$3-1.9))+(COUNTIF('Round 1 - HILLS'!F92,"&lt;"&amp;$F$3-1.9))+(COUNTIF('Round 1 - HILLS'!G92,"&lt;"&amp;$G$3-1.9))+(COUNTIF('Round 1 - HILLS'!H92,"&lt;"&amp;$H$3-1.9))+(COUNTIF('Round 1 - HILLS'!I92,"&lt;"&amp;$I$3-1.9))+(COUNTIF('Round 1 - HILLS'!J92,"&lt;"&amp;$J$3-1.9))+(COUNTIF('Round 1 - HILLS'!L92,"&lt;"&amp;$L$3-1.9))+(COUNTIF('Round 1 - HILLS'!M92,"&lt;"&amp;$M$3-1.9))+(COUNTIF('Round 1 - HILLS'!N92,"&lt;"&amp;$N$3-1.9))+(COUNTIF('Round 1 - HILLS'!O92,"&lt;"&amp;$O$3-1.9))+(COUNTIF('Round 1 - HILLS'!P92,"&lt;"&amp;$P$3-1.9))+(COUNTIF('Round 1 - HILLS'!Q92,"&lt;"&amp;$Q$3-1.9))+(COUNTIF('Round 1 - HILLS'!R92,"&lt;"&amp;$R$3-1.9))+(COUNTIF('Round 1 - HILLS'!S92,"&lt;"&amp;$S$3-1.9))+(COUNTIF('Round 1 - HILLS'!T92,"&lt;"&amp;$T$3-1.9))</f>
        <v>0</v>
      </c>
      <c r="D186" s="100">
        <f>SUM(COUNTIF('Round 1 - HILLS'!B92,"="&amp;$B$3-1))+(COUNTIF('Round 1 - HILLS'!C92,"="&amp;$C$3-1))+(COUNTIF('Round 1 - HILLS'!D92,"="&amp;$D$3-1))+(COUNTIF('Round 1 - HILLS'!E92,"="&amp;$E$3-1))+(COUNTIF('Round 1 - HILLS'!F92,"="&amp;$F$3-1))+(COUNTIF('Round 1 - HILLS'!G92,"="&amp;$G$3-1))+(COUNTIF('Round 1 - HILLS'!H92,"="&amp;$H$3-1))+(COUNTIF('Round 1 - HILLS'!I92,"="&amp;$I$3-1))+(COUNTIF('Round 1 - HILLS'!J92,"="&amp;$J$3-1))+(COUNTIF('Round 1 - HILLS'!L92,"="&amp;$L$3-1))+(COUNTIF('Round 1 - HILLS'!M92,"="&amp;$M$3-1))+(COUNTIF('Round 1 - HILLS'!N92,"="&amp;$N$3-1))+(COUNTIF('Round 1 - HILLS'!O92,"="&amp;$O$3-1))+(COUNTIF('Round 1 - HILLS'!P92,"="&amp;$P$3-1))+(COUNTIF('Round 1 - HILLS'!Q92,"="&amp;$Q$3-1))+(COUNTIF('Round 1 - HILLS'!R92,"="&amp;$R$3-1))+(COUNTIF('Round 1 - HILLS'!S92,"="&amp;$S$3-1))+(COUNTIF('Round 1 - HILLS'!T92,"="&amp;$T$3-1))</f>
        <v>0</v>
      </c>
      <c r="E186" s="100">
        <f>SUM(COUNTIF('Round 1 - HILLS'!B92,"="&amp;$B$3))+(COUNTIF('Round 1 - HILLS'!C92,"="&amp;$C$3))+(COUNTIF('Round 1 - HILLS'!D92,"="&amp;$D$3))+(COUNTIF('Round 1 - HILLS'!E92,"="&amp;$E$3))+(COUNTIF('Round 1 - HILLS'!F92,"="&amp;$F$3))+(COUNTIF('Round 1 - HILLS'!G92,"="&amp;$G$3))+(COUNTIF('Round 1 - HILLS'!H92,"="&amp;$H$3))+(COUNTIF('Round 1 - HILLS'!I92,"="&amp;$I$3))+(COUNTIF('Round 1 - HILLS'!J92,"="&amp;$J$3))+(COUNTIF('Round 1 - HILLS'!L92,"="&amp;$L$3))+(COUNTIF('Round 1 - HILLS'!M92,"="&amp;$M$3))+(COUNTIF('Round 1 - HILLS'!N92,"="&amp;$N$3))+(COUNTIF('Round 1 - HILLS'!O92,"="&amp;$O$3))+(COUNTIF('Round 1 - HILLS'!P92,"="&amp;$P$3))+(COUNTIF('Round 1 - HILLS'!Q92,"="&amp;$Q$3))+(COUNTIF('Round 1 - HILLS'!R92,"="&amp;$R$3))+(COUNTIF('Round 1 - HILLS'!S92,"="&amp;$S$3))+(COUNTIF('Round 1 - HILLS'!T92,"="&amp;$T$3))</f>
        <v>0</v>
      </c>
      <c r="F186" s="100">
        <f>SUM(COUNTIF('Round 1 - HILLS'!B92,"="&amp;$B$3+1))+(COUNTIF('Round 1 - HILLS'!C92,"="&amp;$C$3+1))+(COUNTIF('Round 1 - HILLS'!D92,"="&amp;$D$3+1))+(COUNTIF('Round 1 - HILLS'!E92,"="&amp;$E$3+1))+(COUNTIF('Round 1 - HILLS'!F92,"="&amp;$F$3+1))+(COUNTIF('Round 1 - HILLS'!G92,"="&amp;$G$3+1))+(COUNTIF('Round 1 - HILLS'!H92,"="&amp;$H$3+1))+(COUNTIF('Round 1 - HILLS'!I92,"="&amp;$I$3+1))+(COUNTIF('Round 1 - HILLS'!J92,"="&amp;$J$3+1))+(COUNTIF('Round 1 - HILLS'!L92,"="&amp;$L$3+1))+(COUNTIF('Round 1 - HILLS'!M92,"="&amp;$M$3+1))+(COUNTIF('Round 1 - HILLS'!N92,"="&amp;$N$3+1))+(COUNTIF('Round 1 - HILLS'!O92,"="&amp;$O$3+1))+(COUNTIF('Round 1 - HILLS'!P92,"="&amp;$P$3+1))+(COUNTIF('Round 1 - HILLS'!Q92,"="&amp;$Q$3+1))+(COUNTIF('Round 1 - HILLS'!R92,"="&amp;$R$3+1))+(COUNTIF('Round 1 - HILLS'!S92,"="&amp;$S$3+1))+(COUNTIF('Round 1 - HILLS'!T92,"="&amp;$T$3+1))</f>
        <v>0</v>
      </c>
      <c r="G186" s="100">
        <f>SUM(COUNTIF('Round 1 - HILLS'!B92,"="&amp;$B$3+2))+(COUNTIF('Round 1 - HILLS'!C92,"="&amp;$C$3+2))+(COUNTIF('Round 1 - HILLS'!D92,"="&amp;$D$3+2))+(COUNTIF('Round 1 - HILLS'!E92,"="&amp;$E$3+2))+(COUNTIF('Round 1 - HILLS'!F92,"="&amp;$F$3+2))+(COUNTIF('Round 1 - HILLS'!G92,"="&amp;$G$3+2))+(COUNTIF('Round 1 - HILLS'!H92,"="&amp;$H$3+2))+(COUNTIF('Round 1 - HILLS'!I92,"="&amp;$I$3+2))+(COUNTIF('Round 1 - HILLS'!J92,"="&amp;$J$3+2))+(COUNTIF('Round 1 - HILLS'!L92,"="&amp;$L$3+2))+(COUNTIF('Round 1 - HILLS'!M92,"="&amp;$M$3+2))+(COUNTIF('Round 1 - HILLS'!N92,"="&amp;$N$3+2))+(COUNTIF('Round 1 - HILLS'!O92,"="&amp;$O$3+2))+(COUNTIF('Round 1 - HILLS'!P92,"="&amp;$P$3+2))+(COUNTIF('Round 1 - HILLS'!Q92,"="&amp;$Q$3+2))+(COUNTIF('Round 1 - HILLS'!R92,"="&amp;$R$3+2))+(COUNTIF('Round 1 - HILLS'!S92,"="&amp;$S$3+2))+(COUNTIF('Round 1 - HILLS'!T92,"="&amp;$T$3+2))</f>
        <v>0</v>
      </c>
      <c r="H186" s="100">
        <f>SUM(COUNTIF('Round 1 - HILLS'!B92,"&gt;"&amp;$B$3+2.1))+(COUNTIF('Round 1 - HILLS'!C92,"&gt;"&amp;$C$3+2.1))+(COUNTIF('Round 1 - HILLS'!D92,"&gt;"&amp;$D$3+2.1))+(COUNTIF('Round 1 - HILLS'!E92,"&gt;"&amp;$E$3+2.1))+(COUNTIF('Round 1 - HILLS'!F92,"&gt;"&amp;$F$3+2.1))+(COUNTIF('Round 1 - HILLS'!G92,"&gt;"&amp;$G$3+2.1))+(COUNTIF('Round 1 - HILLS'!H92,"&gt;"&amp;$H$3+2.1))+(COUNTIF('Round 1 - HILLS'!I92,"&gt;"&amp;$I$3+2.1))+(COUNTIF('Round 1 - HILLS'!J92,"&gt;"&amp;$J$3+2.1))+(COUNTIF('Round 1 - HILLS'!L92,"&gt;"&amp;$L$3+2.1))+(COUNTIF('Round 1 - HILLS'!M92,"&gt;"&amp;$M$3+2.1))+(COUNTIF('Round 1 - HILLS'!N92,"&gt;"&amp;$N$3+2.1))+(COUNTIF('Round 1 - HILLS'!O92,"&gt;"&amp;$O$3+2.1))+(COUNTIF('Round 1 - HILLS'!P92,"&gt;"&amp;$P$3+2.1))+(COUNTIF('Round 1 - HILLS'!Q92,"&gt;"&amp;$Q$3+2.1))+(COUNTIF('Round 1 - HILLS'!R92,"&gt;"&amp;$R$3+2.1))+(COUNTIF('Round 1 - HILLS'!S92,"&gt;"&amp;$S$3+2.1))+(COUNTIF('Round 1 - HILLS'!T92,"&gt;"&amp;$T$3+2.1))</f>
        <v>0</v>
      </c>
      <c r="J186" s="99">
        <f>SUM(COUNTIF('Round 2 - RIVER'!B92,"&lt;"&amp;$B$2-1.9))+(COUNTIF('Round 2 - RIVER'!C92,"&lt;"&amp;$C$2-1.9))+(COUNTIF('Round 2 - RIVER'!D92,"&lt;"&amp;$D$2-1.9))+(COUNTIF('Round 2 - RIVER'!E92,"&lt;"&amp;$E$2-1.9))+(COUNTIF('Round 2 - RIVER'!F92,"&lt;"&amp;$F$2-1.9))+(COUNTIF('Round 2 - RIVER'!G92,"&lt;"&amp;$G$2-1.9))+(COUNTIF('Round 2 - RIVER'!H92,"&lt;"&amp;$H$2-1.9))+(COUNTIF('Round 2 - RIVER'!I92,"&lt;"&amp;$I$2-1.9))+(COUNTIF('Round 2 - RIVER'!J92,"&lt;"&amp;$J$2-1.9))+(COUNTIF('Round 2 - RIVER'!L92,"&lt;"&amp;$L$2-1.9))+(COUNTIF('Round 2 - RIVER'!M92,"&lt;"&amp;$M$2-1.9))+(COUNTIF('Round 2 - RIVER'!N92,"&lt;"&amp;$N$2-1.9))+(COUNTIF('Round 2 - RIVER'!O92,"&lt;"&amp;$O$2-1.9))+(COUNTIF('Round 2 - RIVER'!P92,"&lt;"&amp;$P$2-1.9))+(COUNTIF('Round 2 - RIVER'!Q92,"&lt;"&amp;$Q$2-1.9))+(COUNTIF('Round 2 - RIVER'!R92,"&lt;"&amp;$R$2-1.9))+(COUNTIF('Round 2 - RIVER'!S92,"&lt;"&amp;$S$2-1.9))+(COUNTIF('Round 2 - RIVER'!T92,"&lt;"&amp;$T$2-1.9))</f>
        <v>0</v>
      </c>
      <c r="K186" s="100">
        <f>SUM(COUNTIF('Round 2 - RIVER'!B92,"="&amp;$B$2-1))+(COUNTIF('Round 2 - RIVER'!C92,"="&amp;$C$2-1))+(COUNTIF('Round 2 - RIVER'!D92,"="&amp;$D$2-1))+(COUNTIF('Round 2 - RIVER'!E92,"="&amp;$E$2-1))+(COUNTIF('Round 2 - RIVER'!F92,"="&amp;$F$2-1))+(COUNTIF('Round 2 - RIVER'!G92,"="&amp;$G$2-1))+(COUNTIF('Round 2 - RIVER'!H92,"="&amp;$H$2-1))+(COUNTIF('Round 2 - RIVER'!I92,"="&amp;$I$2-1))+(COUNTIF('Round 2 - RIVER'!J92,"="&amp;$J$2-1))+(COUNTIF('Round 2 - RIVER'!L92,"="&amp;$L$2-1))+(COUNTIF('Round 2 - RIVER'!M92,"="&amp;$M$2-1))+(COUNTIF('Round 2 - RIVER'!N92,"="&amp;$N$2-1))+(COUNTIF('Round 2 - RIVER'!O92,"="&amp;$O$2-1))+(COUNTIF('Round 2 - RIVER'!P92,"="&amp;$P$2-1))+(COUNTIF('Round 2 - RIVER'!Q92,"="&amp;$Q$2-1))+(COUNTIF('Round 2 - RIVER'!R92,"="&amp;$R$2-1))+(COUNTIF('Round 2 - RIVER'!S92,"="&amp;$S$2-1))+(COUNTIF('Round 2 - RIVER'!T92,"="&amp;$T$2-1))</f>
        <v>0</v>
      </c>
      <c r="L186" s="100">
        <f>SUM(COUNTIF('Round 2 - RIVER'!B92,"="&amp;$B$2))+(COUNTIF('Round 2 - RIVER'!C92,"="&amp;$C$2))+(COUNTIF('Round 2 - RIVER'!D92,"="&amp;$D$2))+(COUNTIF('Round 2 - RIVER'!E92,"="&amp;$E$2))+(COUNTIF('Round 2 - RIVER'!F92,"="&amp;$F$2))+(COUNTIF('Round 2 - RIVER'!G92,"="&amp;$G$2))+(COUNTIF('Round 2 - RIVER'!H92,"="&amp;$H$2))+(COUNTIF('Round 2 - RIVER'!I92,"="&amp;$I$2))+(COUNTIF('Round 2 - RIVER'!J92,"="&amp;$J$2))+(COUNTIF('Round 2 - RIVER'!L92,"="&amp;$L$2))+(COUNTIF('Round 2 - RIVER'!M92,"="&amp;$M$2))+(COUNTIF('Round 2 - RIVER'!N92,"="&amp;$N$2))+(COUNTIF('Round 2 - RIVER'!O92,"="&amp;$O$2))+(COUNTIF('Round 2 - RIVER'!P92,"="&amp;$P$2))+(COUNTIF('Round 2 - RIVER'!Q92,"="&amp;$Q$2))+(COUNTIF('Round 2 - RIVER'!R92,"="&amp;$R$2))+(COUNTIF('Round 2 - RIVER'!S92,"="&amp;$S$2))+(COUNTIF('Round 2 - RIVER'!T92,"="&amp;$T$2))</f>
        <v>0</v>
      </c>
      <c r="M186" s="100">
        <f>SUM(COUNTIF('Round 2 - RIVER'!B85,"="&amp;$B$2+1))+(COUNTIF('Round 2 - RIVER'!C85,"="&amp;$C$2+1))+(COUNTIF('Round 2 - RIVER'!D85,"="&amp;$D$2+1))+(COUNTIF('Round 2 - RIVER'!E85,"="&amp;$E$2+1))+(COUNTIF('Round 2 - RIVER'!F85,"="&amp;$F$2+1))+(COUNTIF('Round 2 - RIVER'!G85,"="&amp;$G$2+1))+(COUNTIF('Round 2 - RIVER'!H85,"="&amp;$H$2+1))+(COUNTIF('Round 2 - RIVER'!I85,"="&amp;$I$2+1))+(COUNTIF('Round 2 - RIVER'!J85,"="&amp;$J$2+1))+(COUNTIF('Round 2 - RIVER'!L85,"="&amp;$L$2+1))+(COUNTIF('Round 2 - RIVER'!M85,"="&amp;$M$2+1))+(COUNTIF('Round 2 - RIVER'!N85,"="&amp;$N$2+1))+(COUNTIF('Round 2 - RIVER'!O85,"="&amp;$O$2+1))+(COUNTIF('Round 2 - RIVER'!P85,"="&amp;$P$2+1))+(COUNTIF('Round 2 - RIVER'!Q85,"="&amp;$Q$2+1))+(COUNTIF('Round 2 - RIVER'!R85,"="&amp;$R$2+1))+(COUNTIF('Round 2 - RIVER'!S85,"="&amp;$S$2+1))+(COUNTIF('Round 2 - RIVER'!T85,"="&amp;$T$2+1))</f>
        <v>0</v>
      </c>
      <c r="N186" s="100">
        <f>SUM(COUNTIF('Round 2 - RIVER'!B92,"="&amp;$B$2+2))+(COUNTIF('Round 2 - RIVER'!C92,"="&amp;$C$2+2))+(COUNTIF('Round 2 - RIVER'!D92,"="&amp;$D$2+2))+(COUNTIF('Round 2 - RIVER'!E92,"="&amp;$E$2+2))+(COUNTIF('Round 2 - RIVER'!F92,"="&amp;$F$2+2))+(COUNTIF('Round 2 - RIVER'!G92,"="&amp;$G$2+2))+(COUNTIF('Round 2 - RIVER'!H92,"="&amp;$H$2+2))+(COUNTIF('Round 2 - RIVER'!I92,"="&amp;$I$2+2))+(COUNTIF('Round 2 - RIVER'!J92,"="&amp;$J$2+2))+(COUNTIF('Round 2 - RIVER'!L92,"="&amp;$L$2+2))+(COUNTIF('Round 2 - RIVER'!M92,"="&amp;$M$2+2))+(COUNTIF('Round 2 - RIVER'!N92,"="&amp;$N$2+2))+(COUNTIF('Round 2 - RIVER'!O92,"="&amp;$O$2+2))+(COUNTIF('Round 2 - RIVER'!P92,"="&amp;$P$2+2))+(COUNTIF('Round 2 - RIVER'!Q92,"="&amp;$Q$2+2))+(COUNTIF('Round 2 - RIVER'!R92,"="&amp;$R$2+2))+(COUNTIF('Round 2 - RIVER'!S92,"="&amp;$S$2+2))+(COUNTIF('Round 2 - RIVER'!T92,"="&amp;$T$2+2))</f>
        <v>0</v>
      </c>
      <c r="O186" s="100">
        <f>SUM(COUNTIF('Round 2 - RIVER'!B92,"&gt;"&amp;$B$2+2.1))+(COUNTIF('Round 2 - RIVER'!C92,"&gt;"&amp;$C$2+2.1))+(COUNTIF('Round 2 - RIVER'!D92,"&gt;"&amp;$D$2+2.1))+(COUNTIF('Round 2 - RIVER'!E92,"&gt;"&amp;$E$2+2.1))+(COUNTIF('Round 2 - RIVER'!F92,"&gt;"&amp;$F$2+2.1))+(COUNTIF('Round 2 - RIVER'!G92,"&gt;"&amp;$G$2+2.1))+(COUNTIF('Round 2 - RIVER'!H92,"&gt;"&amp;$H$2+2.1))+(COUNTIF('Round 2 - RIVER'!I92,"&gt;"&amp;$I$2+2.1))+(COUNTIF('Round 2 - RIVER'!J92,"&gt;"&amp;$J$2+2.1))+(COUNTIF('Round 2 - RIVER'!L92,"&gt;"&amp;$L$2+2.1))+(COUNTIF('Round 2 - RIVER'!M92,"&gt;"&amp;$M$2+2.1))+(COUNTIF('Round 2 - RIVER'!N92,"&gt;"&amp;$N$2+2.1))+(COUNTIF('Round 2 - RIVER'!O92,"&gt;"&amp;$O$2+2.1))+(COUNTIF('Round 2 - RIVER'!P92,"&gt;"&amp;$P$2+2.1))+(COUNTIF('Round 2 - RIVER'!Q92,"&gt;"&amp;$Q$2+2.1))+(COUNTIF('Round 2 - RIVER'!R92,"&gt;"&amp;$R$2+2.1))+(COUNTIF('Round 2 - RIVER'!S92,"&gt;"&amp;$S$2+2.1))+(COUNTIF('Round 2 - RIVER'!T92,"&gt;"&amp;$T$2+2.1))</f>
        <v>0</v>
      </c>
      <c r="Q186" s="94"/>
      <c r="R186" s="94"/>
      <c r="S186" s="94"/>
      <c r="T186" s="94"/>
      <c r="U186" s="94"/>
      <c r="V186" s="94"/>
      <c r="X186" s="99">
        <f t="shared" si="174"/>
        <v>0</v>
      </c>
      <c r="Y186" s="100">
        <f t="shared" si="170"/>
        <v>0</v>
      </c>
      <c r="Z186" s="100">
        <f t="shared" si="171"/>
        <v>0</v>
      </c>
      <c r="AA186" s="100">
        <f t="shared" si="172"/>
        <v>0</v>
      </c>
      <c r="AB186" s="100">
        <f t="shared" si="173"/>
        <v>0</v>
      </c>
      <c r="AC186" s="100">
        <f t="shared" si="175"/>
        <v>0</v>
      </c>
    </row>
    <row r="187" spans="1:29" x14ac:dyDescent="0.2">
      <c r="A187" s="35" t="str">
        <f>'Players by Team'!G54</f>
        <v>Kelsey Milburn</v>
      </c>
      <c r="B187" s="95"/>
      <c r="C187" s="92">
        <f>SUM(COUNTIF('Round 1 - HILLS'!B93,"&lt;"&amp;$B$3-1.9))+(COUNTIF('Round 1 - HILLS'!C93,"&lt;"&amp;$C$3-1.9))+(COUNTIF('Round 1 - HILLS'!D93,"&lt;"&amp;$D$3-1.9))+(COUNTIF('Round 1 - HILLS'!E93,"&lt;"&amp;$E$3-1.9))+(COUNTIF('Round 1 - HILLS'!F93,"&lt;"&amp;$F$3-1.9))+(COUNTIF('Round 1 - HILLS'!G93,"&lt;"&amp;$G$3-1.9))+(COUNTIF('Round 1 - HILLS'!H93,"&lt;"&amp;$H$3-1.9))+(COUNTIF('Round 1 - HILLS'!I93,"&lt;"&amp;$I$3-1.9))+(COUNTIF('Round 1 - HILLS'!J93,"&lt;"&amp;$J$3-1.9))+(COUNTIF('Round 1 - HILLS'!L93,"&lt;"&amp;$L$3-1.9))+(COUNTIF('Round 1 - HILLS'!M93,"&lt;"&amp;$M$3-1.9))+(COUNTIF('Round 1 - HILLS'!N93,"&lt;"&amp;$N$3-1.9))+(COUNTIF('Round 1 - HILLS'!O93,"&lt;"&amp;$O$3-1.9))+(COUNTIF('Round 1 - HILLS'!P93,"&lt;"&amp;$P$3-1.9))+(COUNTIF('Round 1 - HILLS'!Q93,"&lt;"&amp;$Q$3-1.9))+(COUNTIF('Round 1 - HILLS'!R93,"&lt;"&amp;$R$3-1.9))+(COUNTIF('Round 1 - HILLS'!S93,"&lt;"&amp;$S$3-1.9))+(COUNTIF('Round 1 - HILLS'!T93,"&lt;"&amp;$T$3-1.9))</f>
        <v>0</v>
      </c>
      <c r="D187" s="93">
        <f>SUM(COUNTIF('Round 1 - HILLS'!B93,"="&amp;$B$3-1))+(COUNTIF('Round 1 - HILLS'!C93,"="&amp;$C$3-1))+(COUNTIF('Round 1 - HILLS'!D93,"="&amp;$D$3-1))+(COUNTIF('Round 1 - HILLS'!E93,"="&amp;$E$3-1))+(COUNTIF('Round 1 - HILLS'!F93,"="&amp;$F$3-1))+(COUNTIF('Round 1 - HILLS'!G93,"="&amp;$G$3-1))+(COUNTIF('Round 1 - HILLS'!H93,"="&amp;$H$3-1))+(COUNTIF('Round 1 - HILLS'!I93,"="&amp;$I$3-1))+(COUNTIF('Round 1 - HILLS'!J93,"="&amp;$J$3-1))+(COUNTIF('Round 1 - HILLS'!L93,"="&amp;$L$3-1))+(COUNTIF('Round 1 - HILLS'!M93,"="&amp;$M$3-1))+(COUNTIF('Round 1 - HILLS'!N93,"="&amp;$N$3-1))+(COUNTIF('Round 1 - HILLS'!O93,"="&amp;$O$3-1))+(COUNTIF('Round 1 - HILLS'!P93,"="&amp;$P$3-1))+(COUNTIF('Round 1 - HILLS'!Q93,"="&amp;$Q$3-1))+(COUNTIF('Round 1 - HILLS'!R93,"="&amp;$R$3-1))+(COUNTIF('Round 1 - HILLS'!S93,"="&amp;$S$3-1))+(COUNTIF('Round 1 - HILLS'!T93,"="&amp;$T$3-1))</f>
        <v>0</v>
      </c>
      <c r="E187" s="93">
        <f>SUM(COUNTIF('Round 1 - HILLS'!B93,"="&amp;$B$3))+(COUNTIF('Round 1 - HILLS'!C93,"="&amp;$C$3))+(COUNTIF('Round 1 - HILLS'!D93,"="&amp;$D$3))+(COUNTIF('Round 1 - HILLS'!E93,"="&amp;$E$3))+(COUNTIF('Round 1 - HILLS'!F93,"="&amp;$F$3))+(COUNTIF('Round 1 - HILLS'!G93,"="&amp;$G$3))+(COUNTIF('Round 1 - HILLS'!H93,"="&amp;$H$3))+(COUNTIF('Round 1 - HILLS'!I93,"="&amp;$I$3))+(COUNTIF('Round 1 - HILLS'!J93,"="&amp;$J$3))+(COUNTIF('Round 1 - HILLS'!L93,"="&amp;$L$3))+(COUNTIF('Round 1 - HILLS'!M93,"="&amp;$M$3))+(COUNTIF('Round 1 - HILLS'!N93,"="&amp;$N$3))+(COUNTIF('Round 1 - HILLS'!O93,"="&amp;$O$3))+(COUNTIF('Round 1 - HILLS'!P93,"="&amp;$P$3))+(COUNTIF('Round 1 - HILLS'!Q93,"="&amp;$Q$3))+(COUNTIF('Round 1 - HILLS'!R93,"="&amp;$R$3))+(COUNTIF('Round 1 - HILLS'!S93,"="&amp;$S$3))+(COUNTIF('Round 1 - HILLS'!T93,"="&amp;$T$3))</f>
        <v>0</v>
      </c>
      <c r="F187" s="93">
        <f>SUM(COUNTIF('Round 1 - HILLS'!B93,"="&amp;$B$3+1))+(COUNTIF('Round 1 - HILLS'!C93,"="&amp;$C$3+1))+(COUNTIF('Round 1 - HILLS'!D93,"="&amp;$D$3+1))+(COUNTIF('Round 1 - HILLS'!E93,"="&amp;$E$3+1))+(COUNTIF('Round 1 - HILLS'!F93,"="&amp;$F$3+1))+(COUNTIF('Round 1 - HILLS'!G93,"="&amp;$G$3+1))+(COUNTIF('Round 1 - HILLS'!H93,"="&amp;$H$3+1))+(COUNTIF('Round 1 - HILLS'!I93,"="&amp;$I$3+1))+(COUNTIF('Round 1 - HILLS'!J93,"="&amp;$J$3+1))+(COUNTIF('Round 1 - HILLS'!L93,"="&amp;$L$3+1))+(COUNTIF('Round 1 - HILLS'!M93,"="&amp;$M$3+1))+(COUNTIF('Round 1 - HILLS'!N93,"="&amp;$N$3+1))+(COUNTIF('Round 1 - HILLS'!O93,"="&amp;$O$3+1))+(COUNTIF('Round 1 - HILLS'!P93,"="&amp;$P$3+1))+(COUNTIF('Round 1 - HILLS'!Q93,"="&amp;$Q$3+1))+(COUNTIF('Round 1 - HILLS'!R93,"="&amp;$R$3+1))+(COUNTIF('Round 1 - HILLS'!S93,"="&amp;$S$3+1))+(COUNTIF('Round 1 - HILLS'!T93,"="&amp;$T$3+1))</f>
        <v>0</v>
      </c>
      <c r="G187" s="93">
        <f>SUM(COUNTIF('Round 1 - HILLS'!B93,"="&amp;$B$3+2))+(COUNTIF('Round 1 - HILLS'!C93,"="&amp;$C$3+2))+(COUNTIF('Round 1 - HILLS'!D93,"="&amp;$D$3+2))+(COUNTIF('Round 1 - HILLS'!E93,"="&amp;$E$3+2))+(COUNTIF('Round 1 - HILLS'!F93,"="&amp;$F$3+2))+(COUNTIF('Round 1 - HILLS'!G93,"="&amp;$G$3+2))+(COUNTIF('Round 1 - HILLS'!H93,"="&amp;$H$3+2))+(COUNTIF('Round 1 - HILLS'!I93,"="&amp;$I$3+2))+(COUNTIF('Round 1 - HILLS'!J93,"="&amp;$J$3+2))+(COUNTIF('Round 1 - HILLS'!L93,"="&amp;$L$3+2))+(COUNTIF('Round 1 - HILLS'!M93,"="&amp;$M$3+2))+(COUNTIF('Round 1 - HILLS'!N93,"="&amp;$N$3+2))+(COUNTIF('Round 1 - HILLS'!O93,"="&amp;$O$3+2))+(COUNTIF('Round 1 - HILLS'!P93,"="&amp;$P$3+2))+(COUNTIF('Round 1 - HILLS'!Q93,"="&amp;$Q$3+2))+(COUNTIF('Round 1 - HILLS'!R93,"="&amp;$R$3+2))+(COUNTIF('Round 1 - HILLS'!S93,"="&amp;$S$3+2))+(COUNTIF('Round 1 - HILLS'!T93,"="&amp;$T$3+2))</f>
        <v>0</v>
      </c>
      <c r="H187" s="93">
        <f>SUM(COUNTIF('Round 1 - HILLS'!B93,"&gt;"&amp;$B$3+2.1))+(COUNTIF('Round 1 - HILLS'!C93,"&gt;"&amp;$C$3+2.1))+(COUNTIF('Round 1 - HILLS'!D93,"&gt;"&amp;$D$3+2.1))+(COUNTIF('Round 1 - HILLS'!E93,"&gt;"&amp;$E$3+2.1))+(COUNTIF('Round 1 - HILLS'!F93,"&gt;"&amp;$F$3+2.1))+(COUNTIF('Round 1 - HILLS'!G93,"&gt;"&amp;$G$3+2.1))+(COUNTIF('Round 1 - HILLS'!H93,"&gt;"&amp;$H$3+2.1))+(COUNTIF('Round 1 - HILLS'!I93,"&gt;"&amp;$I$3+2.1))+(COUNTIF('Round 1 - HILLS'!J93,"&gt;"&amp;$J$3+2.1))+(COUNTIF('Round 1 - HILLS'!L93,"&gt;"&amp;$L$3+2.1))+(COUNTIF('Round 1 - HILLS'!M93,"&gt;"&amp;$M$3+2.1))+(COUNTIF('Round 1 - HILLS'!N93,"&gt;"&amp;$N$3+2.1))+(COUNTIF('Round 1 - HILLS'!O93,"&gt;"&amp;$O$3+2.1))+(COUNTIF('Round 1 - HILLS'!P93,"&gt;"&amp;$P$3+2.1))+(COUNTIF('Round 1 - HILLS'!Q93,"&gt;"&amp;$Q$3+2.1))+(COUNTIF('Round 1 - HILLS'!R93,"&gt;"&amp;$R$3+2.1))+(COUNTIF('Round 1 - HILLS'!S93,"&gt;"&amp;$S$3+2.1))+(COUNTIF('Round 1 - HILLS'!T93,"&gt;"&amp;$T$3+2.1))</f>
        <v>0</v>
      </c>
      <c r="J187" s="92">
        <f>SUM(COUNTIF('Round 2 - RIVER'!B93,"&lt;"&amp;$B$2-1.9))+(COUNTIF('Round 2 - RIVER'!C93,"&lt;"&amp;$C$2-1.9))+(COUNTIF('Round 2 - RIVER'!D93,"&lt;"&amp;$D$2-1.9))+(COUNTIF('Round 2 - RIVER'!E93,"&lt;"&amp;$E$2-1.9))+(COUNTIF('Round 2 - RIVER'!F93,"&lt;"&amp;$F$2-1.9))+(COUNTIF('Round 2 - RIVER'!G93,"&lt;"&amp;$G$2-1.9))+(COUNTIF('Round 2 - RIVER'!H93,"&lt;"&amp;$H$2-1.9))+(COUNTIF('Round 2 - RIVER'!I93,"&lt;"&amp;$I$2-1.9))+(COUNTIF('Round 2 - RIVER'!J93,"&lt;"&amp;$J$2-1.9))+(COUNTIF('Round 2 - RIVER'!L93,"&lt;"&amp;$L$2-1.9))+(COUNTIF('Round 2 - RIVER'!M93,"&lt;"&amp;$M$2-1.9))+(COUNTIF('Round 2 - RIVER'!N93,"&lt;"&amp;$N$2-1.9))+(COUNTIF('Round 2 - RIVER'!O93,"&lt;"&amp;$O$2-1.9))+(COUNTIF('Round 2 - RIVER'!P93,"&lt;"&amp;$P$2-1.9))+(COUNTIF('Round 2 - RIVER'!Q93,"&lt;"&amp;$Q$2-1.9))+(COUNTIF('Round 2 - RIVER'!R93,"&lt;"&amp;$R$2-1.9))+(COUNTIF('Round 2 - RIVER'!S93,"&lt;"&amp;$S$2-1.9))+(COUNTIF('Round 2 - RIVER'!T93,"&lt;"&amp;$T$2-1.9))</f>
        <v>0</v>
      </c>
      <c r="K187" s="93">
        <f>SUM(COUNTIF('Round 2 - RIVER'!B93,"="&amp;$B$2-1))+(COUNTIF('Round 2 - RIVER'!C93,"="&amp;$C$2-1))+(COUNTIF('Round 2 - RIVER'!D93,"="&amp;$D$2-1))+(COUNTIF('Round 2 - RIVER'!E93,"="&amp;$E$2-1))+(COUNTIF('Round 2 - RIVER'!F93,"="&amp;$F$2-1))+(COUNTIF('Round 2 - RIVER'!G93,"="&amp;$G$2-1))+(COUNTIF('Round 2 - RIVER'!H93,"="&amp;$H$2-1))+(COUNTIF('Round 2 - RIVER'!I93,"="&amp;$I$2-1))+(COUNTIF('Round 2 - RIVER'!J93,"="&amp;$J$2-1))+(COUNTIF('Round 2 - RIVER'!L93,"="&amp;$L$2-1))+(COUNTIF('Round 2 - RIVER'!M93,"="&amp;$M$2-1))+(COUNTIF('Round 2 - RIVER'!N93,"="&amp;$N$2-1))+(COUNTIF('Round 2 - RIVER'!O93,"="&amp;$O$2-1))+(COUNTIF('Round 2 - RIVER'!P93,"="&amp;$P$2-1))+(COUNTIF('Round 2 - RIVER'!Q93,"="&amp;$Q$2-1))+(COUNTIF('Round 2 - RIVER'!R93,"="&amp;$R$2-1))+(COUNTIF('Round 2 - RIVER'!S93,"="&amp;$S$2-1))+(COUNTIF('Round 2 - RIVER'!T93,"="&amp;$T$2-1))</f>
        <v>0</v>
      </c>
      <c r="L187" s="93">
        <f>SUM(COUNTIF('Round 2 - RIVER'!B93,"="&amp;$B$2))+(COUNTIF('Round 2 - RIVER'!C93,"="&amp;$C$2))+(COUNTIF('Round 2 - RIVER'!D93,"="&amp;$D$2))+(COUNTIF('Round 2 - RIVER'!E93,"="&amp;$E$2))+(COUNTIF('Round 2 - RIVER'!F93,"="&amp;$F$2))+(COUNTIF('Round 2 - RIVER'!G93,"="&amp;$G$2))+(COUNTIF('Round 2 - RIVER'!H93,"="&amp;$H$2))+(COUNTIF('Round 2 - RIVER'!I93,"="&amp;$I$2))+(COUNTIF('Round 2 - RIVER'!J93,"="&amp;$J$2))+(COUNTIF('Round 2 - RIVER'!L93,"="&amp;$L$2))+(COUNTIF('Round 2 - RIVER'!M93,"="&amp;$M$2))+(COUNTIF('Round 2 - RIVER'!N93,"="&amp;$N$2))+(COUNTIF('Round 2 - RIVER'!O93,"="&amp;$O$2))+(COUNTIF('Round 2 - RIVER'!P93,"="&amp;$P$2))+(COUNTIF('Round 2 - RIVER'!Q93,"="&amp;$Q$2))+(COUNTIF('Round 2 - RIVER'!R93,"="&amp;$R$2))+(COUNTIF('Round 2 - RIVER'!S93,"="&amp;$S$2))+(COUNTIF('Round 2 - RIVER'!T93,"="&amp;$T$2))</f>
        <v>0</v>
      </c>
      <c r="M187" s="93">
        <f>SUM(COUNTIF('Round 2 - RIVER'!B86,"="&amp;$B$2+1))+(COUNTIF('Round 2 - RIVER'!C86,"="&amp;$C$2+1))+(COUNTIF('Round 2 - RIVER'!D86,"="&amp;$D$2+1))+(COUNTIF('Round 2 - RIVER'!E86,"="&amp;$E$2+1))+(COUNTIF('Round 2 - RIVER'!F86,"="&amp;$F$2+1))+(COUNTIF('Round 2 - RIVER'!G86,"="&amp;$G$2+1))+(COUNTIF('Round 2 - RIVER'!H86,"="&amp;$H$2+1))+(COUNTIF('Round 2 - RIVER'!I86,"="&amp;$I$2+1))+(COUNTIF('Round 2 - RIVER'!J86,"="&amp;$J$2+1))+(COUNTIF('Round 2 - RIVER'!L86,"="&amp;$L$2+1))+(COUNTIF('Round 2 - RIVER'!M86,"="&amp;$M$2+1))+(COUNTIF('Round 2 - RIVER'!N86,"="&amp;$N$2+1))+(COUNTIF('Round 2 - RIVER'!O86,"="&amp;$O$2+1))+(COUNTIF('Round 2 - RIVER'!P86,"="&amp;$P$2+1))+(COUNTIF('Round 2 - RIVER'!Q86,"="&amp;$Q$2+1))+(COUNTIF('Round 2 - RIVER'!R86,"="&amp;$R$2+1))+(COUNTIF('Round 2 - RIVER'!S86,"="&amp;$S$2+1))+(COUNTIF('Round 2 - RIVER'!T86,"="&amp;$T$2+1))</f>
        <v>0</v>
      </c>
      <c r="N187" s="93">
        <f>SUM(COUNTIF('Round 2 - RIVER'!B93,"="&amp;$B$2+2))+(COUNTIF('Round 2 - RIVER'!C93,"="&amp;$C$2+2))+(COUNTIF('Round 2 - RIVER'!D93,"="&amp;$D$2+2))+(COUNTIF('Round 2 - RIVER'!E93,"="&amp;$E$2+2))+(COUNTIF('Round 2 - RIVER'!F93,"="&amp;$F$2+2))+(COUNTIF('Round 2 - RIVER'!G93,"="&amp;$G$2+2))+(COUNTIF('Round 2 - RIVER'!H93,"="&amp;$H$2+2))+(COUNTIF('Round 2 - RIVER'!I93,"="&amp;$I$2+2))+(COUNTIF('Round 2 - RIVER'!J93,"="&amp;$J$2+2))+(COUNTIF('Round 2 - RIVER'!L93,"="&amp;$L$2+2))+(COUNTIF('Round 2 - RIVER'!M93,"="&amp;$M$2+2))+(COUNTIF('Round 2 - RIVER'!N93,"="&amp;$N$2+2))+(COUNTIF('Round 2 - RIVER'!O93,"="&amp;$O$2+2))+(COUNTIF('Round 2 - RIVER'!P93,"="&amp;$P$2+2))+(COUNTIF('Round 2 - RIVER'!Q93,"="&amp;$Q$2+2))+(COUNTIF('Round 2 - RIVER'!R93,"="&amp;$R$2+2))+(COUNTIF('Round 2 - RIVER'!S93,"="&amp;$S$2+2))+(COUNTIF('Round 2 - RIVER'!T93,"="&amp;$T$2+2))</f>
        <v>0</v>
      </c>
      <c r="O187" s="93">
        <f>SUM(COUNTIF('Round 2 - RIVER'!B93,"&gt;"&amp;$B$2+2.1))+(COUNTIF('Round 2 - RIVER'!C93,"&gt;"&amp;$C$2+2.1))+(COUNTIF('Round 2 - RIVER'!D93,"&gt;"&amp;$D$2+2.1))+(COUNTIF('Round 2 - RIVER'!E93,"&gt;"&amp;$E$2+2.1))+(COUNTIF('Round 2 - RIVER'!F93,"&gt;"&amp;$F$2+2.1))+(COUNTIF('Round 2 - RIVER'!G93,"&gt;"&amp;$G$2+2.1))+(COUNTIF('Round 2 - RIVER'!H93,"&gt;"&amp;$H$2+2.1))+(COUNTIF('Round 2 - RIVER'!I93,"&gt;"&amp;$I$2+2.1))+(COUNTIF('Round 2 - RIVER'!J93,"&gt;"&amp;$J$2+2.1))+(COUNTIF('Round 2 - RIVER'!L93,"&gt;"&amp;$L$2+2.1))+(COUNTIF('Round 2 - RIVER'!M93,"&gt;"&amp;$M$2+2.1))+(COUNTIF('Round 2 - RIVER'!N93,"&gt;"&amp;$N$2+2.1))+(COUNTIF('Round 2 - RIVER'!O93,"&gt;"&amp;$O$2+2.1))+(COUNTIF('Round 2 - RIVER'!P93,"&gt;"&amp;$P$2+2.1))+(COUNTIF('Round 2 - RIVER'!Q93,"&gt;"&amp;$Q$2+2.1))+(COUNTIF('Round 2 - RIVER'!R93,"&gt;"&amp;$R$2+2.1))+(COUNTIF('Round 2 - RIVER'!S93,"&gt;"&amp;$S$2+2.1))+(COUNTIF('Round 2 - RIVER'!T93,"&gt;"&amp;$T$2+2.1))</f>
        <v>0</v>
      </c>
      <c r="Q187" s="92"/>
      <c r="R187" s="93"/>
      <c r="S187" s="93"/>
      <c r="T187" s="93"/>
      <c r="U187" s="93"/>
      <c r="V187" s="93"/>
      <c r="X187" s="92">
        <f t="shared" si="174"/>
        <v>0</v>
      </c>
      <c r="Y187" s="93">
        <f t="shared" si="170"/>
        <v>0</v>
      </c>
      <c r="Z187" s="93">
        <f t="shared" si="171"/>
        <v>0</v>
      </c>
      <c r="AA187" s="93">
        <f t="shared" si="172"/>
        <v>0</v>
      </c>
      <c r="AB187" s="93">
        <f t="shared" si="173"/>
        <v>0</v>
      </c>
      <c r="AC187" s="93">
        <f t="shared" si="175"/>
        <v>0</v>
      </c>
    </row>
    <row r="189" spans="1:29" ht="15.75" x14ac:dyDescent="0.25">
      <c r="A189" s="108" t="str">
        <f>'Players by Team'!M49</f>
        <v>REAGAN</v>
      </c>
      <c r="C189" s="90">
        <f t="shared" ref="C189:H189" si="176">SUM(C190:C194)</f>
        <v>0</v>
      </c>
      <c r="D189" s="90">
        <f t="shared" si="176"/>
        <v>0</v>
      </c>
      <c r="E189" s="90">
        <f t="shared" si="176"/>
        <v>0</v>
      </c>
      <c r="F189" s="90">
        <f t="shared" si="176"/>
        <v>0</v>
      </c>
      <c r="G189" s="90">
        <f t="shared" si="176"/>
        <v>0</v>
      </c>
      <c r="H189" s="90">
        <f t="shared" si="176"/>
        <v>0</v>
      </c>
      <c r="J189" s="90">
        <f t="shared" ref="J189:O189" si="177">SUM(J190:J194)</f>
        <v>0</v>
      </c>
      <c r="K189" s="90">
        <f t="shared" si="177"/>
        <v>0</v>
      </c>
      <c r="L189" s="90">
        <f t="shared" si="177"/>
        <v>0</v>
      </c>
      <c r="M189" s="90">
        <f t="shared" si="177"/>
        <v>0</v>
      </c>
      <c r="N189" s="90">
        <f t="shared" si="177"/>
        <v>0</v>
      </c>
      <c r="O189" s="90">
        <f t="shared" si="177"/>
        <v>0</v>
      </c>
      <c r="Q189" s="90">
        <f t="shared" ref="Q189:V189" si="178">SUM(Q190:Q194)</f>
        <v>0</v>
      </c>
      <c r="R189" s="90">
        <f t="shared" si="178"/>
        <v>0</v>
      </c>
      <c r="S189" s="90">
        <f t="shared" si="178"/>
        <v>0</v>
      </c>
      <c r="T189" s="90">
        <f t="shared" si="178"/>
        <v>0</v>
      </c>
      <c r="U189" s="90">
        <f t="shared" si="178"/>
        <v>0</v>
      </c>
      <c r="V189" s="90">
        <f t="shared" si="178"/>
        <v>0</v>
      </c>
      <c r="X189" s="90">
        <f t="shared" ref="X189:AC189" si="179">SUM(X190:X194)</f>
        <v>0</v>
      </c>
      <c r="Y189" s="90">
        <f t="shared" si="179"/>
        <v>0</v>
      </c>
      <c r="Z189" s="90">
        <f t="shared" si="179"/>
        <v>0</v>
      </c>
      <c r="AA189" s="90">
        <f t="shared" si="179"/>
        <v>0</v>
      </c>
      <c r="AB189" s="90">
        <f t="shared" si="179"/>
        <v>0</v>
      </c>
      <c r="AC189" s="90">
        <f t="shared" si="179"/>
        <v>0</v>
      </c>
    </row>
    <row r="190" spans="1:29" x14ac:dyDescent="0.2">
      <c r="A190" s="35" t="str">
        <f>'Players by Team'!M50</f>
        <v>Camille Pazouki</v>
      </c>
      <c r="B190" s="95"/>
      <c r="C190" s="99">
        <f>SUM(COUNTIF('Round 1 - RIVER'!B96,"&lt;"&amp;$B$2-1.9))+(COUNTIF('Round 1 - RIVER'!C96,"&lt;"&amp;$C$2-1.9))+(COUNTIF('Round 1 - RIVER'!D96,"&lt;"&amp;$D$2-1.9))+(COUNTIF('Round 1 - RIVER'!E96,"&lt;"&amp;$E$2-1.9))+(COUNTIF('Round 1 - RIVER'!F96,"&lt;"&amp;$F$2-1.9))+(COUNTIF('Round 1 - RIVER'!G96,"&lt;"&amp;$G$2-1.9))+(COUNTIF('Round 1 - RIVER'!H96,"&lt;"&amp;$H$2-1.9))+(COUNTIF('Round 1 - RIVER'!I96,"&lt;"&amp;$I$2-1.9))+(COUNTIF('Round 1 - RIVER'!J96,"&lt;"&amp;$J$2-1.9))+(COUNTIF('Round 1 - RIVER'!L96,"&lt;"&amp;$L$2-1.9))+(COUNTIF('Round 1 - RIVER'!M96,"&lt;"&amp;$M$2-1.9))+(COUNTIF('Round 1 - RIVER'!N96,"&lt;"&amp;$N$2-1.9))+(COUNTIF('Round 1 - RIVER'!O96,"&lt;"&amp;$O$2-1.9))+(COUNTIF('Round 1 - RIVER'!P96,"&lt;"&amp;$P$2-1.9))+(COUNTIF('Round 1 - RIVER'!Q96,"&lt;"&amp;$Q$2-1.9))+(COUNTIF('Round 1 - RIVER'!R96,"&lt;"&amp;$R$2-1.9))+(COUNTIF('Round 1 - RIVER'!S96,"&lt;"&amp;$S$2-1.9))+(COUNTIF('Round 1 - RIVER'!T96,"&lt;"&amp;$T$2-1.9))</f>
        <v>0</v>
      </c>
      <c r="D190" s="100">
        <f>SUM(COUNTIF('Round 1 - RIVER'!B96,"="&amp;$B$2-1))+(COUNTIF('Round 1 - RIVER'!C96,"="&amp;$C$2-1))+(COUNTIF('Round 1 - RIVER'!D96,"="&amp;$D$2-1))+(COUNTIF('Round 1 - RIVER'!E96,"="&amp;$E$2-1))+(COUNTIF('Round 1 - RIVER'!F96,"="&amp;$F$2-1))+(COUNTIF('Round 1 - RIVER'!G96,"="&amp;$G$2-1))+(COUNTIF('Round 1 - RIVER'!H96,"="&amp;$H$2-1))+(COUNTIF('Round 1 - RIVER'!I96,"="&amp;$I$2-1))+(COUNTIF('Round 1 - RIVER'!J96,"="&amp;$J$2-1))+(COUNTIF('Round 1 - RIVER'!L96,"="&amp;$L$2-1))+(COUNTIF('Round 1 - RIVER'!M96,"="&amp;$M$2-1))+(COUNTIF('Round 1 - RIVER'!N96,"="&amp;$N$2-1))+(COUNTIF('Round 1 - RIVER'!O96,"="&amp;$O$2-1))+(COUNTIF('Round 1 - RIVER'!P96,"="&amp;$P$2-1))+(COUNTIF('Round 1 - RIVER'!Q96,"="&amp;$Q$2-1))+(COUNTIF('Round 1 - RIVER'!R96,"="&amp;$R$2-1))+(COUNTIF('Round 1 - RIVER'!S96,"="&amp;$S$2-1))+(COUNTIF('Round 1 - RIVER'!T96,"="&amp;$T$2-1))</f>
        <v>0</v>
      </c>
      <c r="E190" s="100">
        <f>SUM(COUNTIF('Round 1 - RIVER'!B96,"="&amp;$B$3))+(COUNTIF('Round 1 - RIVER'!C96,"="&amp;$C$3))+(COUNTIF('Round 1 - RIVER'!D96,"="&amp;$D$3))+(COUNTIF('Round 1 - RIVER'!E96,"="&amp;$E$3))+(COUNTIF('Round 1 - RIVER'!F96,"="&amp;$F$3))+(COUNTIF('Round 1 - RIVER'!G96,"="&amp;$G$3))+(COUNTIF('Round 1 - RIVER'!H96,"="&amp;$H$3))+(COUNTIF('Round 1 - RIVER'!I96,"="&amp;$I$3))+(COUNTIF('Round 1 - RIVER'!J96,"="&amp;$J$3))+(COUNTIF('Round 1 - RIVER'!L96,"="&amp;$L$3))+(COUNTIF('Round 1 - RIVER'!M96,"="&amp;$M$3))+(COUNTIF('Round 1 - RIVER'!N96,"="&amp;$N$3))+(COUNTIF('Round 1 - RIVER'!O96,"="&amp;$O$3))+(COUNTIF('Round 1 - RIVER'!P96,"="&amp;$P$3))+(COUNTIF('Round 1 - RIVER'!Q96,"="&amp;$Q$3))+(COUNTIF('Round 1 - RIVER'!R96,"="&amp;$R$3))+(COUNTIF('Round 1 - RIVER'!S96,"="&amp;$S$3))+(COUNTIF('Round 1 - RIVER'!T96,"="&amp;$T$3))</f>
        <v>0</v>
      </c>
      <c r="F190" s="100">
        <f>SUM(COUNTIF('Round 1 - RIVER'!B96,"="&amp;$B$2+1))+(COUNTIF('Round 1 - RIVER'!C96,"="&amp;$C$2+1))+(COUNTIF('Round 1 - RIVER'!D96,"="&amp;$D$2+1))+(COUNTIF('Round 1 - RIVER'!E96,"="&amp;$E$2+1))+(COUNTIF('Round 1 - RIVER'!F96,"="&amp;$F$2+1))+(COUNTIF('Round 1 - RIVER'!G96,"="&amp;$G$2+1))+(COUNTIF('Round 1 - RIVER'!H96,"="&amp;$H$2+1))+(COUNTIF('Round 1 - RIVER'!I96,"="&amp;$I$2+1))+(COUNTIF('Round 1 - RIVER'!J96,"="&amp;$J$2+1))+(COUNTIF('Round 1 - RIVER'!L96,"="&amp;$L$2+1))+(COUNTIF('Round 1 - RIVER'!M96,"="&amp;$M$2+1))+(COUNTIF('Round 1 - RIVER'!N96,"="&amp;$N$2+1))+(COUNTIF('Round 1 - RIVER'!O96,"="&amp;$O$2+1))+(COUNTIF('Round 1 - RIVER'!P96,"="&amp;$P$2+1))+(COUNTIF('Round 1 - RIVER'!Q96,"="&amp;$Q$2+1))+(COUNTIF('Round 1 - RIVER'!R96,"="&amp;$R$2+1))+(COUNTIF('Round 1 - RIVER'!S96,"="&amp;$S$2+1))+(COUNTIF('Round 1 - RIVER'!T96,"="&amp;$T$2+1))</f>
        <v>0</v>
      </c>
      <c r="G190" s="100">
        <f>SUM(COUNTIF('Round 1 - RIVER'!B96,"="&amp;$B$2+2))+(COUNTIF('Round 1 - RIVER'!C96,"="&amp;$C$2+2))+(COUNTIF('Round 1 - RIVER'!D96,"="&amp;$D$2+2))+(COUNTIF('Round 1 - RIVER'!E96,"="&amp;$E$2+2))+(COUNTIF('Round 1 - RIVER'!F96,"="&amp;$F$2+2))+(COUNTIF('Round 1 - RIVER'!G96,"="&amp;$G$2+2))+(COUNTIF('Round 1 - RIVER'!H96,"="&amp;$H$2+2))+(COUNTIF('Round 1 - RIVER'!I96,"="&amp;$I$2+2))+(COUNTIF('Round 1 - RIVER'!J96,"="&amp;$J$2+2))+(COUNTIF('Round 1 - RIVER'!L96,"="&amp;$L$2+2))+(COUNTIF('Round 1 - RIVER'!M96,"="&amp;$M$2+2))+(COUNTIF('Round 1 - RIVER'!N96,"="&amp;$N$2+2))+(COUNTIF('Round 1 - RIVER'!O96,"="&amp;$O$2+2))+(COUNTIF('Round 1 - RIVER'!P96,"="&amp;$P$2+2))+(COUNTIF('Round 1 - RIVER'!Q96,"="&amp;$Q$2+2))+(COUNTIF('Round 1 - RIVER'!R96,"="&amp;$R$2+2))+(COUNTIF('Round 1 - RIVER'!S96,"="&amp;$S$2+2))+(COUNTIF('Round 1 - RIVER'!T96,"="&amp;$T$2+2))</f>
        <v>0</v>
      </c>
      <c r="H190" s="100">
        <f>SUM(COUNTIF('Round 1 - RIVER'!B96,"&gt;"&amp;$B$2+2.1))+(COUNTIF('Round 1 - RIVER'!C96,"&gt;"&amp;$C$2+2.1))+(COUNTIF('Round 1 - RIVER'!D96,"&gt;"&amp;$D$2+2.1))+(COUNTIF('Round 1 - RIVER'!E96,"&gt;"&amp;$E$2+2.1))+(COUNTIF('Round 1 - RIVER'!F96,"&gt;"&amp;$F$2+2.1))+(COUNTIF('Round 1 - RIVER'!G96,"&gt;"&amp;$G$2+2.1))+(COUNTIF('Round 1 - RIVER'!H96,"&gt;"&amp;$H$2+2.1))+(COUNTIF('Round 1 - RIVER'!I96,"&gt;"&amp;$I$2+2.1))+(COUNTIF('Round 1 - RIVER'!J96,"&gt;"&amp;$J$2+2.1))+(COUNTIF('Round 1 - RIVER'!L96,"&gt;"&amp;$L$2+2.1))+(COUNTIF('Round 1 - RIVER'!M96,"&gt;"&amp;$M$2+2.1))+(COUNTIF('Round 1 - RIVER'!N96,"&gt;"&amp;$N$2+2.1))+(COUNTIF('Round 1 - RIVER'!O96,"&gt;"&amp;$O$2+2.1))+(COUNTIF('Round 1 - RIVER'!P96,"&gt;"&amp;$P$2+2.1))+(COUNTIF('Round 1 - RIVER'!Q96,"&gt;"&amp;$Q$2+2.1))+(COUNTIF('Round 1 - RIVER'!R96,"&gt;"&amp;$R$2+2.1))+(COUNTIF('Round 1 - RIVER'!S96,"&gt;"&amp;$S$2+2.1))+(COUNTIF('Round 1 - RIVER'!T96,"&gt;"&amp;$T$2+2.1))</f>
        <v>0</v>
      </c>
      <c r="I190" s="77"/>
      <c r="J190" s="99">
        <f>SUM(COUNTIF('Round 2 - HILLS'!B96,"&lt;"&amp;$B$3-1.9))+(COUNTIF('Round 2 - HILLS'!C96,"&lt;"&amp;$C$3-1.9))+(COUNTIF('Round 2 - HILLS'!D96,"&lt;"&amp;$D$3-1.9))+(COUNTIF('Round 2 - HILLS'!E96,"&lt;"&amp;$E$3-1.9))+(COUNTIF('Round 2 - HILLS'!F96,"&lt;"&amp;$F$3-1.9))+(COUNTIF('Round 2 - HILLS'!G96,"&lt;"&amp;$G$3-1.9))+(COUNTIF('Round 2 - HILLS'!H96,"&lt;"&amp;$H$3-1.9))+(COUNTIF('Round 2 - HILLS'!I96,"&lt;"&amp;$I$3-1.9))+(COUNTIF('Round 2 - HILLS'!J96,"&lt;"&amp;$J$3-1.9))+(COUNTIF('Round 2 - HILLS'!L96,"&lt;"&amp;$L$3-1.9))+(COUNTIF('Round 2 - HILLS'!M96,"&lt;"&amp;$M$3-1.9))+(COUNTIF('Round 2 - HILLS'!N96,"&lt;"&amp;$N$3-1.9))+(COUNTIF('Round 2 - HILLS'!O96,"&lt;"&amp;$O$3-1.9))+(COUNTIF('Round 2 - HILLS'!P96,"&lt;"&amp;$P$3-1.9))+(COUNTIF('Round 2 - HILLS'!Q96,"&lt;"&amp;$Q$3-1.9))+(COUNTIF('Round 2 - HILLS'!R96,"&lt;"&amp;$R$3-1.9))+(COUNTIF('Round 2 - HILLS'!S96,"&lt;"&amp;$S$3-1.9))+(COUNTIF('Round 2 - HILLS'!T96,"&lt;"&amp;$T$3-1.9))</f>
        <v>0</v>
      </c>
      <c r="K190" s="100">
        <f>SUM(COUNTIF('Round 2 - HILLS'!B96,"="&amp;$B$3-1))+(COUNTIF('Round 2 - HILLS'!C96,"="&amp;$C$3-1))+(COUNTIF('Round 2 - HILLS'!D96,"="&amp;$D$3-1))+(COUNTIF('Round 2 - HILLS'!E96,"="&amp;$E$3-1))+(COUNTIF('Round 2 - HILLS'!F96,"="&amp;$F$3-1))+(COUNTIF('Round 2 - HILLS'!G96,"="&amp;$G$3-1))+(COUNTIF('Round 2 - HILLS'!H96,"="&amp;$H$3-1))+(COUNTIF('Round 2 - HILLS'!I96,"="&amp;$I$3-1))+(COUNTIF('Round 2 - HILLS'!J96,"="&amp;$J$3-1))+(COUNTIF('Round 2 - HILLS'!L96,"="&amp;$L$3-1))+(COUNTIF('Round 2 - HILLS'!M96,"="&amp;$M$3-1))+(COUNTIF('Round 2 - HILLS'!N96,"="&amp;$N$3-1))+(COUNTIF('Round 2 - HILLS'!O96,"="&amp;$O$3-1))+(COUNTIF('Round 2 - HILLS'!P96,"="&amp;$P$3-1))+(COUNTIF('Round 2 - HILLS'!Q96,"="&amp;$Q$3-1))+(COUNTIF('Round 2 - HILLS'!R96,"="&amp;$R$3-1))+(COUNTIF('Round 2 - HILLS'!S96,"="&amp;$S$3-1))+(COUNTIF('Round 2 - HILLS'!T96,"="&amp;$T$3-1))</f>
        <v>0</v>
      </c>
      <c r="L190" s="100">
        <f>SUM(COUNTIF('Round 2 - HILLS'!B96,"="&amp;$B$3))+(COUNTIF('Round 2 - HILLS'!C96,"="&amp;$C$3))+(COUNTIF('Round 2 - HILLS'!D96,"="&amp;$D$3))+(COUNTIF('Round 2 - HILLS'!E96,"="&amp;$E$3))+(COUNTIF('Round 2 - HILLS'!F96,"="&amp;$F$3))+(COUNTIF('Round 2 - HILLS'!G96,"="&amp;$G$3))+(COUNTIF('Round 2 - HILLS'!H96,"="&amp;$H$3))+(COUNTIF('Round 2 - HILLS'!I96,"="&amp;$I$3))+(COUNTIF('Round 2 - HILLS'!J96,"="&amp;$J$3))+(COUNTIF('Round 2 - HILLS'!L96,"="&amp;$L$3))+(COUNTIF('Round 2 - HILLS'!M96,"="&amp;$M$3))+(COUNTIF('Round 2 - HILLS'!N96,"="&amp;$N$3))+(COUNTIF('Round 2 - HILLS'!O96,"="&amp;$O$3))+(COUNTIF('Round 2 - HILLS'!P96,"="&amp;$P$3))+(COUNTIF('Round 2 - HILLS'!Q96,"="&amp;$Q$3))+(COUNTIF('Round 2 - HILLS'!R96,"="&amp;$R$3))+(COUNTIF('Round 2 - HILLS'!S96,"="&amp;$S$3))+(COUNTIF('Round 2 - HILLS'!T96,"="&amp;$T$3))</f>
        <v>0</v>
      </c>
      <c r="M190" s="100">
        <f>SUM(COUNTIF('Round 2 - HILLS'!B96,"="&amp;$B$3+1))+(COUNTIF('Round 2 - HILLS'!C96,"="&amp;$C$3+1))+(COUNTIF('Round 2 - HILLS'!D96,"="&amp;$D$3+1))+(COUNTIF('Round 2 - HILLS'!E96,"="&amp;$E$3+1))+(COUNTIF('Round 2 - HILLS'!F96,"="&amp;$F$3+1))+(COUNTIF('Round 2 - HILLS'!G96,"="&amp;$G$3+1))+(COUNTIF('Round 2 - HILLS'!H96,"="&amp;$H$3+1))+(COUNTIF('Round 2 - HILLS'!I96,"="&amp;$I$3+1))+(COUNTIF('Round 2 - HILLS'!J96,"="&amp;$J$3+1))+(COUNTIF('Round 2 - HILLS'!L96,"="&amp;$L$3+1))+(COUNTIF('Round 2 - HILLS'!M96,"="&amp;$M$3+1))+(COUNTIF('Round 2 - HILLS'!N96,"="&amp;$N$3+1))+(COUNTIF('Round 2 - HILLS'!O96,"="&amp;$O$3+1))+(COUNTIF('Round 2 - HILLS'!P96,"="&amp;$P$3+1))+(COUNTIF('Round 2 - HILLS'!Q96,"="&amp;$Q$3+1))+(COUNTIF('Round 2 - HILLS'!R96,"="&amp;$R$3+1))+(COUNTIF('Round 2 - HILLS'!S96,"="&amp;$S$3+1))+(COUNTIF('Round 2 - HILLS'!T96,"="&amp;$T$3+1))</f>
        <v>0</v>
      </c>
      <c r="N190" s="100">
        <f>SUM(COUNTIF('Round 2 - HILLS'!B96,"="&amp;$B$3+2))+(COUNTIF('Round 2 - HILLS'!C96,"="&amp;$C$3+2))+(COUNTIF('Round 2 - HILLS'!D96,"="&amp;$D$3+2))+(COUNTIF('Round 2 - HILLS'!E96,"="&amp;$E$3+2))+(COUNTIF('Round 2 - HILLS'!F96,"="&amp;$F$3+2))+(COUNTIF('Round 2 - HILLS'!G96,"="&amp;$G$3+2))+(COUNTIF('Round 2 - HILLS'!H96,"="&amp;$H$3+2))+(COUNTIF('Round 2 - HILLS'!I96,"="&amp;$I$3+2))+(COUNTIF('Round 2 - HILLS'!J96,"="&amp;$J$3+2))+(COUNTIF('Round 2 - HILLS'!L96,"="&amp;$L$3+2))+(COUNTIF('Round 2 - HILLS'!M96,"="&amp;$M$3+2))+(COUNTIF('Round 2 - HILLS'!N96,"="&amp;$N$3+2))+(COUNTIF('Round 2 - HILLS'!O96,"="&amp;$O$3+2))+(COUNTIF('Round 2 - HILLS'!P96,"="&amp;$P$3+2))+(COUNTIF('Round 2 - HILLS'!Q96,"="&amp;$Q$3+2))+(COUNTIF('Round 2 - HILLS'!R96,"="&amp;$R$3+2))+(COUNTIF('Round 2 - HILLS'!S96,"="&amp;$S$3+2))+(COUNTIF('Round 2 - HILLS'!T96,"="&amp;$T$3+2))</f>
        <v>0</v>
      </c>
      <c r="O190" s="100">
        <f>SUM(COUNTIF('Round 2 - HILLS'!B96,"&gt;"&amp;$B$3+2.1))+(COUNTIF('Round 2 - HILLS'!C96,"&gt;"&amp;$C$3+2.1))+(COUNTIF('Round 2 - HILLS'!D96,"&gt;"&amp;$D$3+2.1))+(COUNTIF('Round 2 - HILLS'!E96,"&gt;"&amp;$E$3+2.1))+(COUNTIF('Round 2 - HILLS'!F96,"&gt;"&amp;$F$3+2.1))+(COUNTIF('Round 2 - HILLS'!G96,"&gt;"&amp;$G$3+2.1))+(COUNTIF('Round 2 - HILLS'!H96,"&gt;"&amp;$H$3+2.1))+(COUNTIF('Round 2 - HILLS'!I96,"&gt;"&amp;$I$3+2.1))+(COUNTIF('Round 2 - HILLS'!J96,"&gt;"&amp;$J$3+2.1))+(COUNTIF('Round 2 - HILLS'!L96,"&gt;"&amp;$L$3+2.1))+(COUNTIF('Round 2 - HILLS'!M96,"&gt;"&amp;$M$3+2.1))+(COUNTIF('Round 2 - HILLS'!N96,"&gt;"&amp;$N$3+2.1))+(COUNTIF('Round 2 - HILLS'!O96,"&gt;"&amp;$O$3+2.1))+(COUNTIF('Round 2 - HILLS'!P96,"&gt;"&amp;$P$3+2.1))+(COUNTIF('Round 2 - HILLS'!Q96,"&gt;"&amp;$Q$3+2.1))+(COUNTIF('Round 2 - HILLS'!R96,"&gt;"&amp;$R$3+2.1))+(COUNTIF('Round 2 - HILLS'!S96,"&gt;"&amp;$S$3+2.1))+(COUNTIF('Round 2 - HILLS'!T96,"&gt;"&amp;$T$3+2.1))</f>
        <v>0</v>
      </c>
      <c r="Q190" s="92"/>
      <c r="R190" s="93"/>
      <c r="S190" s="93"/>
      <c r="T190" s="93"/>
      <c r="U190" s="93"/>
      <c r="V190" s="93"/>
      <c r="X190" s="92">
        <f>SUM(C190,J190,Q190)</f>
        <v>0</v>
      </c>
      <c r="Y190" s="93">
        <f t="shared" ref="Y190:Y194" si="180">SUM(D190,K190,R190)</f>
        <v>0</v>
      </c>
      <c r="Z190" s="93">
        <f t="shared" ref="Z190:Z194" si="181">SUM(E190,L190,S190)</f>
        <v>0</v>
      </c>
      <c r="AA190" s="93">
        <f t="shared" ref="AA190:AA194" si="182">SUM(F190,M190,T190)</f>
        <v>0</v>
      </c>
      <c r="AB190" s="93">
        <f t="shared" ref="AB190:AB194" si="183">SUM(G190,N190,U190)</f>
        <v>0</v>
      </c>
      <c r="AC190" s="93">
        <f>SUM(H190,O190,V190)</f>
        <v>0</v>
      </c>
    </row>
    <row r="191" spans="1:29" x14ac:dyDescent="0.2">
      <c r="A191" s="35" t="str">
        <f>'Players by Team'!M51</f>
        <v>Lydia Portlock</v>
      </c>
      <c r="B191" s="95"/>
      <c r="C191" s="105">
        <f>SUM(COUNTIF('Round 1 - RIVER'!B97,"&lt;"&amp;$B$2-1.9))+(COUNTIF('Round 1 - RIVER'!C97,"&lt;"&amp;$C$2-1.9))+(COUNTIF('Round 1 - RIVER'!D97,"&lt;"&amp;$D$2-1.9))+(COUNTIF('Round 1 - RIVER'!E97,"&lt;"&amp;$E$2-1.9))+(COUNTIF('Round 1 - RIVER'!F97,"&lt;"&amp;$F$2-1.9))+(COUNTIF('Round 1 - RIVER'!G97,"&lt;"&amp;$G$2-1.9))+(COUNTIF('Round 1 - RIVER'!H97,"&lt;"&amp;$H$2-1.9))+(COUNTIF('Round 1 - RIVER'!I97,"&lt;"&amp;$I$2-1.9))+(COUNTIF('Round 1 - RIVER'!J97,"&lt;"&amp;$J$2-1.9))+(COUNTIF('Round 1 - RIVER'!L97,"&lt;"&amp;$L$2-1.9))+(COUNTIF('Round 1 - RIVER'!M97,"&lt;"&amp;$M$2-1.9))+(COUNTIF('Round 1 - RIVER'!N97,"&lt;"&amp;$N$2-1.9))+(COUNTIF('Round 1 - RIVER'!O97,"&lt;"&amp;$O$2-1.9))+(COUNTIF('Round 1 - RIVER'!P97,"&lt;"&amp;$P$2-1.9))+(COUNTIF('Round 1 - RIVER'!Q97,"&lt;"&amp;$Q$2-1.9))+(COUNTIF('Round 1 - RIVER'!R97,"&lt;"&amp;$R$2-1.9))+(COUNTIF('Round 1 - RIVER'!S97,"&lt;"&amp;$S$2-1.9))+(COUNTIF('Round 1 - RIVER'!T97,"&lt;"&amp;$T$2-1.9))</f>
        <v>0</v>
      </c>
      <c r="D191" s="106">
        <f>SUM(COUNTIF('Round 1 - RIVER'!B97,"="&amp;$B$2-1))+(COUNTIF('Round 1 - RIVER'!C97,"="&amp;$C$2-1))+(COUNTIF('Round 1 - RIVER'!D97,"="&amp;$D$2-1))+(COUNTIF('Round 1 - RIVER'!E97,"="&amp;$E$2-1))+(COUNTIF('Round 1 - RIVER'!F97,"="&amp;$F$2-1))+(COUNTIF('Round 1 - RIVER'!G97,"="&amp;$G$2-1))+(COUNTIF('Round 1 - RIVER'!H97,"="&amp;$H$2-1))+(COUNTIF('Round 1 - RIVER'!I97,"="&amp;$I$2-1))+(COUNTIF('Round 1 - RIVER'!J97,"="&amp;$J$2-1))+(COUNTIF('Round 1 - RIVER'!L97,"="&amp;$L$2-1))+(COUNTIF('Round 1 - RIVER'!M97,"="&amp;$M$2-1))+(COUNTIF('Round 1 - RIVER'!N97,"="&amp;$N$2-1))+(COUNTIF('Round 1 - RIVER'!O97,"="&amp;$O$2-1))+(COUNTIF('Round 1 - RIVER'!P97,"="&amp;$P$2-1))+(COUNTIF('Round 1 - RIVER'!Q97,"="&amp;$Q$2-1))+(COUNTIF('Round 1 - RIVER'!R97,"="&amp;$R$2-1))+(COUNTIF('Round 1 - RIVER'!S97,"="&amp;$S$2-1))+(COUNTIF('Round 1 - RIVER'!T97,"="&amp;$T$2-1))</f>
        <v>0</v>
      </c>
      <c r="E191" s="106">
        <f>SUM(COUNTIF('Round 1 - RIVER'!B97,"="&amp;$B$3))+(COUNTIF('Round 1 - RIVER'!C97,"="&amp;$C$3))+(COUNTIF('Round 1 - RIVER'!D97,"="&amp;$D$3))+(COUNTIF('Round 1 - RIVER'!E97,"="&amp;$E$3))+(COUNTIF('Round 1 - RIVER'!F97,"="&amp;$F$3))+(COUNTIF('Round 1 - RIVER'!G97,"="&amp;$G$3))+(COUNTIF('Round 1 - RIVER'!H97,"="&amp;$H$3))+(COUNTIF('Round 1 - RIVER'!I97,"="&amp;$I$3))+(COUNTIF('Round 1 - RIVER'!J97,"="&amp;$J$3))+(COUNTIF('Round 1 - RIVER'!L97,"="&amp;$L$3))+(COUNTIF('Round 1 - RIVER'!M97,"="&amp;$M$3))+(COUNTIF('Round 1 - RIVER'!N97,"="&amp;$N$3))+(COUNTIF('Round 1 - RIVER'!O97,"="&amp;$O$3))+(COUNTIF('Round 1 - RIVER'!P97,"="&amp;$P$3))+(COUNTIF('Round 1 - RIVER'!Q97,"="&amp;$Q$3))+(COUNTIF('Round 1 - RIVER'!R97,"="&amp;$R$3))+(COUNTIF('Round 1 - RIVER'!S97,"="&amp;$S$3))+(COUNTIF('Round 1 - RIVER'!T97,"="&amp;$T$3))</f>
        <v>0</v>
      </c>
      <c r="F191" s="106">
        <f>SUM(COUNTIF('Round 1 - RIVER'!B97,"="&amp;$B$2+1))+(COUNTIF('Round 1 - RIVER'!C97,"="&amp;$C$2+1))+(COUNTIF('Round 1 - RIVER'!D97,"="&amp;$D$2+1))+(COUNTIF('Round 1 - RIVER'!E97,"="&amp;$E$2+1))+(COUNTIF('Round 1 - RIVER'!F97,"="&amp;$F$2+1))+(COUNTIF('Round 1 - RIVER'!G97,"="&amp;$G$2+1))+(COUNTIF('Round 1 - RIVER'!H97,"="&amp;$H$2+1))+(COUNTIF('Round 1 - RIVER'!I97,"="&amp;$I$2+1))+(COUNTIF('Round 1 - RIVER'!J97,"="&amp;$J$2+1))+(COUNTIF('Round 1 - RIVER'!L97,"="&amp;$L$2+1))+(COUNTIF('Round 1 - RIVER'!M97,"="&amp;$M$2+1))+(COUNTIF('Round 1 - RIVER'!N97,"="&amp;$N$2+1))+(COUNTIF('Round 1 - RIVER'!O97,"="&amp;$O$2+1))+(COUNTIF('Round 1 - RIVER'!P97,"="&amp;$P$2+1))+(COUNTIF('Round 1 - RIVER'!Q97,"="&amp;$Q$2+1))+(COUNTIF('Round 1 - RIVER'!R97,"="&amp;$R$2+1))+(COUNTIF('Round 1 - RIVER'!S97,"="&amp;$S$2+1))+(COUNTIF('Round 1 - RIVER'!T97,"="&amp;$T$2+1))</f>
        <v>0</v>
      </c>
      <c r="G191" s="106">
        <f>SUM(COUNTIF('Round 1 - RIVER'!B97,"="&amp;$B$2+2))+(COUNTIF('Round 1 - RIVER'!C97,"="&amp;$C$2+2))+(COUNTIF('Round 1 - RIVER'!D97,"="&amp;$D$2+2))+(COUNTIF('Round 1 - RIVER'!E97,"="&amp;$E$2+2))+(COUNTIF('Round 1 - RIVER'!F97,"="&amp;$F$2+2))+(COUNTIF('Round 1 - RIVER'!G97,"="&amp;$G$2+2))+(COUNTIF('Round 1 - RIVER'!H97,"="&amp;$H$2+2))+(COUNTIF('Round 1 - RIVER'!I97,"="&amp;$I$2+2))+(COUNTIF('Round 1 - RIVER'!J97,"="&amp;$J$2+2))+(COUNTIF('Round 1 - RIVER'!L97,"="&amp;$L$2+2))+(COUNTIF('Round 1 - RIVER'!M97,"="&amp;$M$2+2))+(COUNTIF('Round 1 - RIVER'!N97,"="&amp;$N$2+2))+(COUNTIF('Round 1 - RIVER'!O97,"="&amp;$O$2+2))+(COUNTIF('Round 1 - RIVER'!P97,"="&amp;$P$2+2))+(COUNTIF('Round 1 - RIVER'!Q97,"="&amp;$Q$2+2))+(COUNTIF('Round 1 - RIVER'!R97,"="&amp;$R$2+2))+(COUNTIF('Round 1 - RIVER'!S97,"="&amp;$S$2+2))+(COUNTIF('Round 1 - RIVER'!T97,"="&amp;$T$2+2))</f>
        <v>0</v>
      </c>
      <c r="H191" s="106">
        <f>SUM(COUNTIF('Round 1 - RIVER'!B97,"&gt;"&amp;$B$2+2.1))+(COUNTIF('Round 1 - RIVER'!C97,"&gt;"&amp;$C$2+2.1))+(COUNTIF('Round 1 - RIVER'!D97,"&gt;"&amp;$D$2+2.1))+(COUNTIF('Round 1 - RIVER'!E97,"&gt;"&amp;$E$2+2.1))+(COUNTIF('Round 1 - RIVER'!F97,"&gt;"&amp;$F$2+2.1))+(COUNTIF('Round 1 - RIVER'!G97,"&gt;"&amp;$G$2+2.1))+(COUNTIF('Round 1 - RIVER'!H97,"&gt;"&amp;$H$2+2.1))+(COUNTIF('Round 1 - RIVER'!I97,"&gt;"&amp;$I$2+2.1))+(COUNTIF('Round 1 - RIVER'!J97,"&gt;"&amp;$J$2+2.1))+(COUNTIF('Round 1 - RIVER'!L97,"&gt;"&amp;$L$2+2.1))+(COUNTIF('Round 1 - RIVER'!M97,"&gt;"&amp;$M$2+2.1))+(COUNTIF('Round 1 - RIVER'!N97,"&gt;"&amp;$N$2+2.1))+(COUNTIF('Round 1 - RIVER'!O97,"&gt;"&amp;$O$2+2.1))+(COUNTIF('Round 1 - RIVER'!P97,"&gt;"&amp;$P$2+2.1))+(COUNTIF('Round 1 - RIVER'!Q97,"&gt;"&amp;$Q$2+2.1))+(COUNTIF('Round 1 - RIVER'!R97,"&gt;"&amp;$R$2+2.1))+(COUNTIF('Round 1 - RIVER'!S97,"&gt;"&amp;$S$2+2.1))+(COUNTIF('Round 1 - RIVER'!T97,"&gt;"&amp;$T$2+2.1))</f>
        <v>0</v>
      </c>
      <c r="I191" s="77"/>
      <c r="J191" s="105">
        <f>SUM(COUNTIF('Round 2 - HILLS'!B97,"&lt;"&amp;$B$3-1.9))+(COUNTIF('Round 2 - HILLS'!C97,"&lt;"&amp;$C$3-1.9))+(COUNTIF('Round 2 - HILLS'!D97,"&lt;"&amp;$D$3-1.9))+(COUNTIF('Round 2 - HILLS'!E97,"&lt;"&amp;$E$3-1.9))+(COUNTIF('Round 2 - HILLS'!F97,"&lt;"&amp;$F$3-1.9))+(COUNTIF('Round 2 - HILLS'!G97,"&lt;"&amp;$G$3-1.9))+(COUNTIF('Round 2 - HILLS'!H97,"&lt;"&amp;$H$3-1.9))+(COUNTIF('Round 2 - HILLS'!I97,"&lt;"&amp;$I$3-1.9))+(COUNTIF('Round 2 - HILLS'!J97,"&lt;"&amp;$J$3-1.9))+(COUNTIF('Round 2 - HILLS'!L97,"&lt;"&amp;$L$3-1.9))+(COUNTIF('Round 2 - HILLS'!M97,"&lt;"&amp;$M$3-1.9))+(COUNTIF('Round 2 - HILLS'!N97,"&lt;"&amp;$N$3-1.9))+(COUNTIF('Round 2 - HILLS'!O97,"&lt;"&amp;$O$3-1.9))+(COUNTIF('Round 2 - HILLS'!P97,"&lt;"&amp;$P$3-1.9))+(COUNTIF('Round 2 - HILLS'!Q97,"&lt;"&amp;$Q$3-1.9))+(COUNTIF('Round 2 - HILLS'!R97,"&lt;"&amp;$R$3-1.9))+(COUNTIF('Round 2 - HILLS'!S97,"&lt;"&amp;$S$3-1.9))+(COUNTIF('Round 2 - HILLS'!T97,"&lt;"&amp;$T$3-1.9))</f>
        <v>0</v>
      </c>
      <c r="K191" s="106">
        <f>SUM(COUNTIF('Round 2 - HILLS'!B97,"="&amp;$B$3-1))+(COUNTIF('Round 2 - HILLS'!C97,"="&amp;$C$3-1))+(COUNTIF('Round 2 - HILLS'!D97,"="&amp;$D$3-1))+(COUNTIF('Round 2 - HILLS'!E97,"="&amp;$E$3-1))+(COUNTIF('Round 2 - HILLS'!F97,"="&amp;$F$3-1))+(COUNTIF('Round 2 - HILLS'!G97,"="&amp;$G$3-1))+(COUNTIF('Round 2 - HILLS'!H97,"="&amp;$H$3-1))+(COUNTIF('Round 2 - HILLS'!I97,"="&amp;$I$3-1))+(COUNTIF('Round 2 - HILLS'!J97,"="&amp;$J$3-1))+(COUNTIF('Round 2 - HILLS'!L97,"="&amp;$L$3-1))+(COUNTIF('Round 2 - HILLS'!M97,"="&amp;$M$3-1))+(COUNTIF('Round 2 - HILLS'!N97,"="&amp;$N$3-1))+(COUNTIF('Round 2 - HILLS'!O97,"="&amp;$O$3-1))+(COUNTIF('Round 2 - HILLS'!P97,"="&amp;$P$3-1))+(COUNTIF('Round 2 - HILLS'!Q97,"="&amp;$Q$3-1))+(COUNTIF('Round 2 - HILLS'!R97,"="&amp;$R$3-1))+(COUNTIF('Round 2 - HILLS'!S97,"="&amp;$S$3-1))+(COUNTIF('Round 2 - HILLS'!T97,"="&amp;$T$3-1))</f>
        <v>0</v>
      </c>
      <c r="L191" s="106">
        <f>SUM(COUNTIF('Round 2 - HILLS'!B97,"="&amp;$B$3))+(COUNTIF('Round 2 - HILLS'!C97,"="&amp;$C$3))+(COUNTIF('Round 2 - HILLS'!D97,"="&amp;$D$3))+(COUNTIF('Round 2 - HILLS'!E97,"="&amp;$E$3))+(COUNTIF('Round 2 - HILLS'!F97,"="&amp;$F$3))+(COUNTIF('Round 2 - HILLS'!G97,"="&amp;$G$3))+(COUNTIF('Round 2 - HILLS'!H97,"="&amp;$H$3))+(COUNTIF('Round 2 - HILLS'!I97,"="&amp;$I$3))+(COUNTIF('Round 2 - HILLS'!J97,"="&amp;$J$3))+(COUNTIF('Round 2 - HILLS'!L97,"="&amp;$L$3))+(COUNTIF('Round 2 - HILLS'!M97,"="&amp;$M$3))+(COUNTIF('Round 2 - HILLS'!N97,"="&amp;$N$3))+(COUNTIF('Round 2 - HILLS'!O97,"="&amp;$O$3))+(COUNTIF('Round 2 - HILLS'!P97,"="&amp;$P$3))+(COUNTIF('Round 2 - HILLS'!Q97,"="&amp;$Q$3))+(COUNTIF('Round 2 - HILLS'!R97,"="&amp;$R$3))+(COUNTIF('Round 2 - HILLS'!S97,"="&amp;$S$3))+(COUNTIF('Round 2 - HILLS'!T97,"="&amp;$T$3))</f>
        <v>0</v>
      </c>
      <c r="M191" s="106">
        <f>SUM(COUNTIF('Round 2 - HILLS'!B97,"="&amp;$B$3+1))+(COUNTIF('Round 2 - HILLS'!C97,"="&amp;$C$3+1))+(COUNTIF('Round 2 - HILLS'!D97,"="&amp;$D$3+1))+(COUNTIF('Round 2 - HILLS'!E97,"="&amp;$E$3+1))+(COUNTIF('Round 2 - HILLS'!F97,"="&amp;$F$3+1))+(COUNTIF('Round 2 - HILLS'!G97,"="&amp;$G$3+1))+(COUNTIF('Round 2 - HILLS'!H97,"="&amp;$H$3+1))+(COUNTIF('Round 2 - HILLS'!I97,"="&amp;$I$3+1))+(COUNTIF('Round 2 - HILLS'!J97,"="&amp;$J$3+1))+(COUNTIF('Round 2 - HILLS'!L97,"="&amp;$L$3+1))+(COUNTIF('Round 2 - HILLS'!M97,"="&amp;$M$3+1))+(COUNTIF('Round 2 - HILLS'!N97,"="&amp;$N$3+1))+(COUNTIF('Round 2 - HILLS'!O97,"="&amp;$O$3+1))+(COUNTIF('Round 2 - HILLS'!P97,"="&amp;$P$3+1))+(COUNTIF('Round 2 - HILLS'!Q97,"="&amp;$Q$3+1))+(COUNTIF('Round 2 - HILLS'!R97,"="&amp;$R$3+1))+(COUNTIF('Round 2 - HILLS'!S97,"="&amp;$S$3+1))+(COUNTIF('Round 2 - HILLS'!T97,"="&amp;$T$3+1))</f>
        <v>0</v>
      </c>
      <c r="N191" s="106">
        <f>SUM(COUNTIF('Round 2 - HILLS'!B97,"="&amp;$B$3+2))+(COUNTIF('Round 2 - HILLS'!C97,"="&amp;$C$3+2))+(COUNTIF('Round 2 - HILLS'!D97,"="&amp;$D$3+2))+(COUNTIF('Round 2 - HILLS'!E97,"="&amp;$E$3+2))+(COUNTIF('Round 2 - HILLS'!F97,"="&amp;$F$3+2))+(COUNTIF('Round 2 - HILLS'!G97,"="&amp;$G$3+2))+(COUNTIF('Round 2 - HILLS'!H97,"="&amp;$H$3+2))+(COUNTIF('Round 2 - HILLS'!I97,"="&amp;$I$3+2))+(COUNTIF('Round 2 - HILLS'!J97,"="&amp;$J$3+2))+(COUNTIF('Round 2 - HILLS'!L97,"="&amp;$L$3+2))+(COUNTIF('Round 2 - HILLS'!M97,"="&amp;$M$3+2))+(COUNTIF('Round 2 - HILLS'!N97,"="&amp;$N$3+2))+(COUNTIF('Round 2 - HILLS'!O97,"="&amp;$O$3+2))+(COUNTIF('Round 2 - HILLS'!P97,"="&amp;$P$3+2))+(COUNTIF('Round 2 - HILLS'!Q97,"="&amp;$Q$3+2))+(COUNTIF('Round 2 - HILLS'!R97,"="&amp;$R$3+2))+(COUNTIF('Round 2 - HILLS'!S97,"="&amp;$S$3+2))+(COUNTIF('Round 2 - HILLS'!T97,"="&amp;$T$3+2))</f>
        <v>0</v>
      </c>
      <c r="O191" s="106">
        <f>SUM(COUNTIF('Round 2 - HILLS'!B97,"&gt;"&amp;$B$3+2.1))+(COUNTIF('Round 2 - HILLS'!C97,"&gt;"&amp;$C$3+2.1))+(COUNTIF('Round 2 - HILLS'!D97,"&gt;"&amp;$D$3+2.1))+(COUNTIF('Round 2 - HILLS'!E97,"&gt;"&amp;$E$3+2.1))+(COUNTIF('Round 2 - HILLS'!F97,"&gt;"&amp;$F$3+2.1))+(COUNTIF('Round 2 - HILLS'!G97,"&gt;"&amp;$G$3+2.1))+(COUNTIF('Round 2 - HILLS'!H97,"&gt;"&amp;$H$3+2.1))+(COUNTIF('Round 2 - HILLS'!I97,"&gt;"&amp;$I$3+2.1))+(COUNTIF('Round 2 - HILLS'!J97,"&gt;"&amp;$J$3+2.1))+(COUNTIF('Round 2 - HILLS'!L97,"&gt;"&amp;$L$3+2.1))+(COUNTIF('Round 2 - HILLS'!M97,"&gt;"&amp;$M$3+2.1))+(COUNTIF('Round 2 - HILLS'!N97,"&gt;"&amp;$N$3+2.1))+(COUNTIF('Round 2 - HILLS'!O97,"&gt;"&amp;$O$3+2.1))+(COUNTIF('Round 2 - HILLS'!P97,"&gt;"&amp;$P$3+2.1))+(COUNTIF('Round 2 - HILLS'!Q97,"&gt;"&amp;$Q$3+2.1))+(COUNTIF('Round 2 - HILLS'!R97,"&gt;"&amp;$R$3+2.1))+(COUNTIF('Round 2 - HILLS'!S97,"&gt;"&amp;$S$3+2.1))+(COUNTIF('Round 2 - HILLS'!T97,"&gt;"&amp;$T$3+2.1))</f>
        <v>0</v>
      </c>
      <c r="Q191" s="94"/>
      <c r="R191" s="94"/>
      <c r="S191" s="94"/>
      <c r="T191" s="94"/>
      <c r="U191" s="94"/>
      <c r="V191" s="94"/>
      <c r="X191" s="99">
        <f t="shared" ref="X191:X194" si="184">SUM(C191,J191,Q191)</f>
        <v>0</v>
      </c>
      <c r="Y191" s="100">
        <f t="shared" si="180"/>
        <v>0</v>
      </c>
      <c r="Z191" s="100">
        <f t="shared" si="181"/>
        <v>0</v>
      </c>
      <c r="AA191" s="100">
        <f t="shared" si="182"/>
        <v>0</v>
      </c>
      <c r="AB191" s="100">
        <f t="shared" si="183"/>
        <v>0</v>
      </c>
      <c r="AC191" s="100">
        <f t="shared" ref="AC191:AC194" si="185">SUM(H191,O191,V191)</f>
        <v>0</v>
      </c>
    </row>
    <row r="192" spans="1:29" x14ac:dyDescent="0.2">
      <c r="A192" s="35" t="str">
        <f>'Players by Team'!M52</f>
        <v>Marissa Loya</v>
      </c>
      <c r="B192" s="95"/>
      <c r="C192" s="99">
        <f>SUM(COUNTIF('Round 1 - RIVER'!B98,"&lt;"&amp;$B$2-1.9))+(COUNTIF('Round 1 - RIVER'!C98,"&lt;"&amp;$C$2-1.9))+(COUNTIF('Round 1 - RIVER'!D98,"&lt;"&amp;$D$2-1.9))+(COUNTIF('Round 1 - RIVER'!E98,"&lt;"&amp;$E$2-1.9))+(COUNTIF('Round 1 - RIVER'!F98,"&lt;"&amp;$F$2-1.9))+(COUNTIF('Round 1 - RIVER'!G98,"&lt;"&amp;$G$2-1.9))+(COUNTIF('Round 1 - RIVER'!H98,"&lt;"&amp;$H$2-1.9))+(COUNTIF('Round 1 - RIVER'!I98,"&lt;"&amp;$I$2-1.9))+(COUNTIF('Round 1 - RIVER'!J98,"&lt;"&amp;$J$2-1.9))+(COUNTIF('Round 1 - RIVER'!L98,"&lt;"&amp;$L$2-1.9))+(COUNTIF('Round 1 - RIVER'!M98,"&lt;"&amp;$M$2-1.9))+(COUNTIF('Round 1 - RIVER'!N98,"&lt;"&amp;$N$2-1.9))+(COUNTIF('Round 1 - RIVER'!O98,"&lt;"&amp;$O$2-1.9))+(COUNTIF('Round 1 - RIVER'!P98,"&lt;"&amp;$P$2-1.9))+(COUNTIF('Round 1 - RIVER'!Q98,"&lt;"&amp;$Q$2-1.9))+(COUNTIF('Round 1 - RIVER'!R98,"&lt;"&amp;$R$2-1.9))+(COUNTIF('Round 1 - RIVER'!S98,"&lt;"&amp;$S$2-1.9))+(COUNTIF('Round 1 - RIVER'!T98,"&lt;"&amp;$T$2-1.9))</f>
        <v>0</v>
      </c>
      <c r="D192" s="100">
        <f>SUM(COUNTIF('Round 1 - RIVER'!B98,"="&amp;$B$2-1))+(COUNTIF('Round 1 - RIVER'!C98,"="&amp;$C$2-1))+(COUNTIF('Round 1 - RIVER'!D98,"="&amp;$D$2-1))+(COUNTIF('Round 1 - RIVER'!E98,"="&amp;$E$2-1))+(COUNTIF('Round 1 - RIVER'!F98,"="&amp;$F$2-1))+(COUNTIF('Round 1 - RIVER'!G98,"="&amp;$G$2-1))+(COUNTIF('Round 1 - RIVER'!H98,"="&amp;$H$2-1))+(COUNTIF('Round 1 - RIVER'!I98,"="&amp;$I$2-1))+(COUNTIF('Round 1 - RIVER'!J98,"="&amp;$J$2-1))+(COUNTIF('Round 1 - RIVER'!L98,"="&amp;$L$2-1))+(COUNTIF('Round 1 - RIVER'!M98,"="&amp;$M$2-1))+(COUNTIF('Round 1 - RIVER'!N98,"="&amp;$N$2-1))+(COUNTIF('Round 1 - RIVER'!O98,"="&amp;$O$2-1))+(COUNTIF('Round 1 - RIVER'!P98,"="&amp;$P$2-1))+(COUNTIF('Round 1 - RIVER'!Q98,"="&amp;$Q$2-1))+(COUNTIF('Round 1 - RIVER'!R98,"="&amp;$R$2-1))+(COUNTIF('Round 1 - RIVER'!S98,"="&amp;$S$2-1))+(COUNTIF('Round 1 - RIVER'!T98,"="&amp;$T$2-1))</f>
        <v>0</v>
      </c>
      <c r="E192" s="100">
        <f>SUM(COUNTIF('Round 1 - RIVER'!B98,"="&amp;$B$3))+(COUNTIF('Round 1 - RIVER'!C98,"="&amp;$C$3))+(COUNTIF('Round 1 - RIVER'!D98,"="&amp;$D$3))+(COUNTIF('Round 1 - RIVER'!E98,"="&amp;$E$3))+(COUNTIF('Round 1 - RIVER'!F98,"="&amp;$F$3))+(COUNTIF('Round 1 - RIVER'!G98,"="&amp;$G$3))+(COUNTIF('Round 1 - RIVER'!H98,"="&amp;$H$3))+(COUNTIF('Round 1 - RIVER'!I98,"="&amp;$I$3))+(COUNTIF('Round 1 - RIVER'!J98,"="&amp;$J$3))+(COUNTIF('Round 1 - RIVER'!L98,"="&amp;$L$3))+(COUNTIF('Round 1 - RIVER'!M98,"="&amp;$M$3))+(COUNTIF('Round 1 - RIVER'!N98,"="&amp;$N$3))+(COUNTIF('Round 1 - RIVER'!O98,"="&amp;$O$3))+(COUNTIF('Round 1 - RIVER'!P98,"="&amp;$P$3))+(COUNTIF('Round 1 - RIVER'!Q98,"="&amp;$Q$3))+(COUNTIF('Round 1 - RIVER'!R98,"="&amp;$R$3))+(COUNTIF('Round 1 - RIVER'!S98,"="&amp;$S$3))+(COUNTIF('Round 1 - RIVER'!T98,"="&amp;$T$3))</f>
        <v>0</v>
      </c>
      <c r="F192" s="100">
        <f>SUM(COUNTIF('Round 1 - RIVER'!B98,"="&amp;$B$2+1))+(COUNTIF('Round 1 - RIVER'!C98,"="&amp;$C$2+1))+(COUNTIF('Round 1 - RIVER'!D98,"="&amp;$D$2+1))+(COUNTIF('Round 1 - RIVER'!E98,"="&amp;$E$2+1))+(COUNTIF('Round 1 - RIVER'!F98,"="&amp;$F$2+1))+(COUNTIF('Round 1 - RIVER'!G98,"="&amp;$G$2+1))+(COUNTIF('Round 1 - RIVER'!H98,"="&amp;$H$2+1))+(COUNTIF('Round 1 - RIVER'!I98,"="&amp;$I$2+1))+(COUNTIF('Round 1 - RIVER'!J98,"="&amp;$J$2+1))+(COUNTIF('Round 1 - RIVER'!L98,"="&amp;$L$2+1))+(COUNTIF('Round 1 - RIVER'!M98,"="&amp;$M$2+1))+(COUNTIF('Round 1 - RIVER'!N98,"="&amp;$N$2+1))+(COUNTIF('Round 1 - RIVER'!O98,"="&amp;$O$2+1))+(COUNTIF('Round 1 - RIVER'!P98,"="&amp;$P$2+1))+(COUNTIF('Round 1 - RIVER'!Q98,"="&amp;$Q$2+1))+(COUNTIF('Round 1 - RIVER'!R98,"="&amp;$R$2+1))+(COUNTIF('Round 1 - RIVER'!S98,"="&amp;$S$2+1))+(COUNTIF('Round 1 - RIVER'!T98,"="&amp;$T$2+1))</f>
        <v>0</v>
      </c>
      <c r="G192" s="100">
        <f>SUM(COUNTIF('Round 1 - RIVER'!B98,"="&amp;$B$2+2))+(COUNTIF('Round 1 - RIVER'!C98,"="&amp;$C$2+2))+(COUNTIF('Round 1 - RIVER'!D98,"="&amp;$D$2+2))+(COUNTIF('Round 1 - RIVER'!E98,"="&amp;$E$2+2))+(COUNTIF('Round 1 - RIVER'!F98,"="&amp;$F$2+2))+(COUNTIF('Round 1 - RIVER'!G98,"="&amp;$G$2+2))+(COUNTIF('Round 1 - RIVER'!H98,"="&amp;$H$2+2))+(COUNTIF('Round 1 - RIVER'!I98,"="&amp;$I$2+2))+(COUNTIF('Round 1 - RIVER'!J98,"="&amp;$J$2+2))+(COUNTIF('Round 1 - RIVER'!L98,"="&amp;$L$2+2))+(COUNTIF('Round 1 - RIVER'!M98,"="&amp;$M$2+2))+(COUNTIF('Round 1 - RIVER'!N98,"="&amp;$N$2+2))+(COUNTIF('Round 1 - RIVER'!O98,"="&amp;$O$2+2))+(COUNTIF('Round 1 - RIVER'!P98,"="&amp;$P$2+2))+(COUNTIF('Round 1 - RIVER'!Q98,"="&amp;$Q$2+2))+(COUNTIF('Round 1 - RIVER'!R98,"="&amp;$R$2+2))+(COUNTIF('Round 1 - RIVER'!S98,"="&amp;$S$2+2))+(COUNTIF('Round 1 - RIVER'!T98,"="&amp;$T$2+2))</f>
        <v>0</v>
      </c>
      <c r="H192" s="100">
        <f>SUM(COUNTIF('Round 1 - RIVER'!B98,"&gt;"&amp;$B$2+2.1))+(COUNTIF('Round 1 - RIVER'!C98,"&gt;"&amp;$C$2+2.1))+(COUNTIF('Round 1 - RIVER'!D98,"&gt;"&amp;$D$2+2.1))+(COUNTIF('Round 1 - RIVER'!E98,"&gt;"&amp;$E$2+2.1))+(COUNTIF('Round 1 - RIVER'!F98,"&gt;"&amp;$F$2+2.1))+(COUNTIF('Round 1 - RIVER'!G98,"&gt;"&amp;$G$2+2.1))+(COUNTIF('Round 1 - RIVER'!H98,"&gt;"&amp;$H$2+2.1))+(COUNTIF('Round 1 - RIVER'!I98,"&gt;"&amp;$I$2+2.1))+(COUNTIF('Round 1 - RIVER'!J98,"&gt;"&amp;$J$2+2.1))+(COUNTIF('Round 1 - RIVER'!L98,"&gt;"&amp;$L$2+2.1))+(COUNTIF('Round 1 - RIVER'!M98,"&gt;"&amp;$M$2+2.1))+(COUNTIF('Round 1 - RIVER'!N98,"&gt;"&amp;$N$2+2.1))+(COUNTIF('Round 1 - RIVER'!O98,"&gt;"&amp;$O$2+2.1))+(COUNTIF('Round 1 - RIVER'!P98,"&gt;"&amp;$P$2+2.1))+(COUNTIF('Round 1 - RIVER'!Q98,"&gt;"&amp;$Q$2+2.1))+(COUNTIF('Round 1 - RIVER'!R98,"&gt;"&amp;$R$2+2.1))+(COUNTIF('Round 1 - RIVER'!S98,"&gt;"&amp;$S$2+2.1))+(COUNTIF('Round 1 - RIVER'!T98,"&gt;"&amp;$T$2+2.1))</f>
        <v>0</v>
      </c>
      <c r="I192" s="77"/>
      <c r="J192" s="99">
        <f>SUM(COUNTIF('Round 2 - HILLS'!B98,"&lt;"&amp;$B$3-1.9))+(COUNTIF('Round 2 - HILLS'!C98,"&lt;"&amp;$C$3-1.9))+(COUNTIF('Round 2 - HILLS'!D98,"&lt;"&amp;$D$3-1.9))+(COUNTIF('Round 2 - HILLS'!E98,"&lt;"&amp;$E$3-1.9))+(COUNTIF('Round 2 - HILLS'!F98,"&lt;"&amp;$F$3-1.9))+(COUNTIF('Round 2 - HILLS'!G98,"&lt;"&amp;$G$3-1.9))+(COUNTIF('Round 2 - HILLS'!H98,"&lt;"&amp;$H$3-1.9))+(COUNTIF('Round 2 - HILLS'!I98,"&lt;"&amp;$I$3-1.9))+(COUNTIF('Round 2 - HILLS'!J98,"&lt;"&amp;$J$3-1.9))+(COUNTIF('Round 2 - HILLS'!L98,"&lt;"&amp;$L$3-1.9))+(COUNTIF('Round 2 - HILLS'!M98,"&lt;"&amp;$M$3-1.9))+(COUNTIF('Round 2 - HILLS'!N98,"&lt;"&amp;$N$3-1.9))+(COUNTIF('Round 2 - HILLS'!O98,"&lt;"&amp;$O$3-1.9))+(COUNTIF('Round 2 - HILLS'!P98,"&lt;"&amp;$P$3-1.9))+(COUNTIF('Round 2 - HILLS'!Q98,"&lt;"&amp;$Q$3-1.9))+(COUNTIF('Round 2 - HILLS'!R98,"&lt;"&amp;$R$3-1.9))+(COUNTIF('Round 2 - HILLS'!S98,"&lt;"&amp;$S$3-1.9))+(COUNTIF('Round 2 - HILLS'!T98,"&lt;"&amp;$T$3-1.9))</f>
        <v>0</v>
      </c>
      <c r="K192" s="100">
        <f>SUM(COUNTIF('Round 2 - HILLS'!B98,"="&amp;$B$3-1))+(COUNTIF('Round 2 - HILLS'!C98,"="&amp;$C$3-1))+(COUNTIF('Round 2 - HILLS'!D98,"="&amp;$D$3-1))+(COUNTIF('Round 2 - HILLS'!E98,"="&amp;$E$3-1))+(COUNTIF('Round 2 - HILLS'!F98,"="&amp;$F$3-1))+(COUNTIF('Round 2 - HILLS'!G98,"="&amp;$G$3-1))+(COUNTIF('Round 2 - HILLS'!H98,"="&amp;$H$3-1))+(COUNTIF('Round 2 - HILLS'!I98,"="&amp;$I$3-1))+(COUNTIF('Round 2 - HILLS'!J98,"="&amp;$J$3-1))+(COUNTIF('Round 2 - HILLS'!L98,"="&amp;$L$3-1))+(COUNTIF('Round 2 - HILLS'!M98,"="&amp;$M$3-1))+(COUNTIF('Round 2 - HILLS'!N98,"="&amp;$N$3-1))+(COUNTIF('Round 2 - HILLS'!O98,"="&amp;$O$3-1))+(COUNTIF('Round 2 - HILLS'!P98,"="&amp;$P$3-1))+(COUNTIF('Round 2 - HILLS'!Q98,"="&amp;$Q$3-1))+(COUNTIF('Round 2 - HILLS'!R98,"="&amp;$R$3-1))+(COUNTIF('Round 2 - HILLS'!S98,"="&amp;$S$3-1))+(COUNTIF('Round 2 - HILLS'!T98,"="&amp;$T$3-1))</f>
        <v>0</v>
      </c>
      <c r="L192" s="100">
        <f>SUM(COUNTIF('Round 2 - HILLS'!B98,"="&amp;$B$3))+(COUNTIF('Round 2 - HILLS'!C98,"="&amp;$C$3))+(COUNTIF('Round 2 - HILLS'!D98,"="&amp;$D$3))+(COUNTIF('Round 2 - HILLS'!E98,"="&amp;$E$3))+(COUNTIF('Round 2 - HILLS'!F98,"="&amp;$F$3))+(COUNTIF('Round 2 - HILLS'!G98,"="&amp;$G$3))+(COUNTIF('Round 2 - HILLS'!H98,"="&amp;$H$3))+(COUNTIF('Round 2 - HILLS'!I98,"="&amp;$I$3))+(COUNTIF('Round 2 - HILLS'!J98,"="&amp;$J$3))+(COUNTIF('Round 2 - HILLS'!L98,"="&amp;$L$3))+(COUNTIF('Round 2 - HILLS'!M98,"="&amp;$M$3))+(COUNTIF('Round 2 - HILLS'!N98,"="&amp;$N$3))+(COUNTIF('Round 2 - HILLS'!O98,"="&amp;$O$3))+(COUNTIF('Round 2 - HILLS'!P98,"="&amp;$P$3))+(COUNTIF('Round 2 - HILLS'!Q98,"="&amp;$Q$3))+(COUNTIF('Round 2 - HILLS'!R98,"="&amp;$R$3))+(COUNTIF('Round 2 - HILLS'!S98,"="&amp;$S$3))+(COUNTIF('Round 2 - HILLS'!T98,"="&amp;$T$3))</f>
        <v>0</v>
      </c>
      <c r="M192" s="100">
        <f>SUM(COUNTIF('Round 2 - HILLS'!B98,"="&amp;$B$3+1))+(COUNTIF('Round 2 - HILLS'!C98,"="&amp;$C$3+1))+(COUNTIF('Round 2 - HILLS'!D98,"="&amp;$D$3+1))+(COUNTIF('Round 2 - HILLS'!E98,"="&amp;$E$3+1))+(COUNTIF('Round 2 - HILLS'!F98,"="&amp;$F$3+1))+(COUNTIF('Round 2 - HILLS'!G98,"="&amp;$G$3+1))+(COUNTIF('Round 2 - HILLS'!H98,"="&amp;$H$3+1))+(COUNTIF('Round 2 - HILLS'!I98,"="&amp;$I$3+1))+(COUNTIF('Round 2 - HILLS'!J98,"="&amp;$J$3+1))+(COUNTIF('Round 2 - HILLS'!L98,"="&amp;$L$3+1))+(COUNTIF('Round 2 - HILLS'!M98,"="&amp;$M$3+1))+(COUNTIF('Round 2 - HILLS'!N98,"="&amp;$N$3+1))+(COUNTIF('Round 2 - HILLS'!O98,"="&amp;$O$3+1))+(COUNTIF('Round 2 - HILLS'!P98,"="&amp;$P$3+1))+(COUNTIF('Round 2 - HILLS'!Q98,"="&amp;$Q$3+1))+(COUNTIF('Round 2 - HILLS'!R98,"="&amp;$R$3+1))+(COUNTIF('Round 2 - HILLS'!S98,"="&amp;$S$3+1))+(COUNTIF('Round 2 - HILLS'!T98,"="&amp;$T$3+1))</f>
        <v>0</v>
      </c>
      <c r="N192" s="100">
        <f>SUM(COUNTIF('Round 2 - HILLS'!B98,"="&amp;$B$3+2))+(COUNTIF('Round 2 - HILLS'!C98,"="&amp;$C$3+2))+(COUNTIF('Round 2 - HILLS'!D98,"="&amp;$D$3+2))+(COUNTIF('Round 2 - HILLS'!E98,"="&amp;$E$3+2))+(COUNTIF('Round 2 - HILLS'!F98,"="&amp;$F$3+2))+(COUNTIF('Round 2 - HILLS'!G98,"="&amp;$G$3+2))+(COUNTIF('Round 2 - HILLS'!H98,"="&amp;$H$3+2))+(COUNTIF('Round 2 - HILLS'!I98,"="&amp;$I$3+2))+(COUNTIF('Round 2 - HILLS'!J98,"="&amp;$J$3+2))+(COUNTIF('Round 2 - HILLS'!L98,"="&amp;$L$3+2))+(COUNTIF('Round 2 - HILLS'!M98,"="&amp;$M$3+2))+(COUNTIF('Round 2 - HILLS'!N98,"="&amp;$N$3+2))+(COUNTIF('Round 2 - HILLS'!O98,"="&amp;$O$3+2))+(COUNTIF('Round 2 - HILLS'!P98,"="&amp;$P$3+2))+(COUNTIF('Round 2 - HILLS'!Q98,"="&amp;$Q$3+2))+(COUNTIF('Round 2 - HILLS'!R98,"="&amp;$R$3+2))+(COUNTIF('Round 2 - HILLS'!S98,"="&amp;$S$3+2))+(COUNTIF('Round 2 - HILLS'!T98,"="&amp;$T$3+2))</f>
        <v>0</v>
      </c>
      <c r="O192" s="100">
        <f>SUM(COUNTIF('Round 2 - HILLS'!B98,"&gt;"&amp;$B$3+2.1))+(COUNTIF('Round 2 - HILLS'!C98,"&gt;"&amp;$C$3+2.1))+(COUNTIF('Round 2 - HILLS'!D98,"&gt;"&amp;$D$3+2.1))+(COUNTIF('Round 2 - HILLS'!E98,"&gt;"&amp;$E$3+2.1))+(COUNTIF('Round 2 - HILLS'!F98,"&gt;"&amp;$F$3+2.1))+(COUNTIF('Round 2 - HILLS'!G98,"&gt;"&amp;$G$3+2.1))+(COUNTIF('Round 2 - HILLS'!H98,"&gt;"&amp;$H$3+2.1))+(COUNTIF('Round 2 - HILLS'!I98,"&gt;"&amp;$I$3+2.1))+(COUNTIF('Round 2 - HILLS'!J98,"&gt;"&amp;$J$3+2.1))+(COUNTIF('Round 2 - HILLS'!L98,"&gt;"&amp;$L$3+2.1))+(COUNTIF('Round 2 - HILLS'!M98,"&gt;"&amp;$M$3+2.1))+(COUNTIF('Round 2 - HILLS'!N98,"&gt;"&amp;$N$3+2.1))+(COUNTIF('Round 2 - HILLS'!O98,"&gt;"&amp;$O$3+2.1))+(COUNTIF('Round 2 - HILLS'!P98,"&gt;"&amp;$P$3+2.1))+(COUNTIF('Round 2 - HILLS'!Q98,"&gt;"&amp;$Q$3+2.1))+(COUNTIF('Round 2 - HILLS'!R98,"&gt;"&amp;$R$3+2.1))+(COUNTIF('Round 2 - HILLS'!S98,"&gt;"&amp;$S$3+2.1))+(COUNTIF('Round 2 - HILLS'!T98,"&gt;"&amp;$T$3+2.1))</f>
        <v>0</v>
      </c>
      <c r="Q192" s="92"/>
      <c r="R192" s="93"/>
      <c r="S192" s="93"/>
      <c r="T192" s="93"/>
      <c r="U192" s="93"/>
      <c r="V192" s="93"/>
      <c r="X192" s="92">
        <f t="shared" si="184"/>
        <v>0</v>
      </c>
      <c r="Y192" s="93">
        <f t="shared" si="180"/>
        <v>0</v>
      </c>
      <c r="Z192" s="93">
        <f t="shared" si="181"/>
        <v>0</v>
      </c>
      <c r="AA192" s="93">
        <f t="shared" si="182"/>
        <v>0</v>
      </c>
      <c r="AB192" s="93">
        <f t="shared" si="183"/>
        <v>0</v>
      </c>
      <c r="AC192" s="93">
        <f t="shared" si="185"/>
        <v>0</v>
      </c>
    </row>
    <row r="193" spans="1:29" x14ac:dyDescent="0.2">
      <c r="A193" s="35" t="str">
        <f>'Players by Team'!M53</f>
        <v>Danielle Bailey</v>
      </c>
      <c r="B193" s="95"/>
      <c r="C193" s="105">
        <f>SUM(COUNTIF('Round 1 - RIVER'!B99,"&lt;"&amp;$B$2-1.9))+(COUNTIF('Round 1 - RIVER'!C99,"&lt;"&amp;$C$2-1.9))+(COUNTIF('Round 1 - RIVER'!D99,"&lt;"&amp;$D$2-1.9))+(COUNTIF('Round 1 - RIVER'!E99,"&lt;"&amp;$E$2-1.9))+(COUNTIF('Round 1 - RIVER'!F99,"&lt;"&amp;$F$2-1.9))+(COUNTIF('Round 1 - RIVER'!G99,"&lt;"&amp;$G$2-1.9))+(COUNTIF('Round 1 - RIVER'!H99,"&lt;"&amp;$H$2-1.9))+(COUNTIF('Round 1 - RIVER'!I99,"&lt;"&amp;$I$2-1.9))+(COUNTIF('Round 1 - RIVER'!J99,"&lt;"&amp;$J$2-1.9))+(COUNTIF('Round 1 - RIVER'!L99,"&lt;"&amp;$L$2-1.9))+(COUNTIF('Round 1 - RIVER'!M99,"&lt;"&amp;$M$2-1.9))+(COUNTIF('Round 1 - RIVER'!N99,"&lt;"&amp;$N$2-1.9))+(COUNTIF('Round 1 - RIVER'!O99,"&lt;"&amp;$O$2-1.9))+(COUNTIF('Round 1 - RIVER'!P99,"&lt;"&amp;$P$2-1.9))+(COUNTIF('Round 1 - RIVER'!Q99,"&lt;"&amp;$Q$2-1.9))+(COUNTIF('Round 1 - RIVER'!R99,"&lt;"&amp;$R$2-1.9))+(COUNTIF('Round 1 - RIVER'!S99,"&lt;"&amp;$S$2-1.9))+(COUNTIF('Round 1 - RIVER'!T99,"&lt;"&amp;$T$2-1.9))</f>
        <v>0</v>
      </c>
      <c r="D193" s="106">
        <f>SUM(COUNTIF('Round 1 - RIVER'!B99,"="&amp;$B$2-1))+(COUNTIF('Round 1 - RIVER'!C99,"="&amp;$C$2-1))+(COUNTIF('Round 1 - RIVER'!D99,"="&amp;$D$2-1))+(COUNTIF('Round 1 - RIVER'!E99,"="&amp;$E$2-1))+(COUNTIF('Round 1 - RIVER'!F99,"="&amp;$F$2-1))+(COUNTIF('Round 1 - RIVER'!G99,"="&amp;$G$2-1))+(COUNTIF('Round 1 - RIVER'!H99,"="&amp;$H$2-1))+(COUNTIF('Round 1 - RIVER'!I99,"="&amp;$I$2-1))+(COUNTIF('Round 1 - RIVER'!J99,"="&amp;$J$2-1))+(COUNTIF('Round 1 - RIVER'!L99,"="&amp;$L$2-1))+(COUNTIF('Round 1 - RIVER'!M99,"="&amp;$M$2-1))+(COUNTIF('Round 1 - RIVER'!N99,"="&amp;$N$2-1))+(COUNTIF('Round 1 - RIVER'!O99,"="&amp;$O$2-1))+(COUNTIF('Round 1 - RIVER'!P99,"="&amp;$P$2-1))+(COUNTIF('Round 1 - RIVER'!Q99,"="&amp;$Q$2-1))+(COUNTIF('Round 1 - RIVER'!R99,"="&amp;$R$2-1))+(COUNTIF('Round 1 - RIVER'!S99,"="&amp;$S$2-1))+(COUNTIF('Round 1 - RIVER'!T99,"="&amp;$T$2-1))</f>
        <v>0</v>
      </c>
      <c r="E193" s="106">
        <f>SUM(COUNTIF('Round 1 - RIVER'!B99,"="&amp;$B$3))+(COUNTIF('Round 1 - RIVER'!C99,"="&amp;$C$3))+(COUNTIF('Round 1 - RIVER'!D99,"="&amp;$D$3))+(COUNTIF('Round 1 - RIVER'!E99,"="&amp;$E$3))+(COUNTIF('Round 1 - RIVER'!F99,"="&amp;$F$3))+(COUNTIF('Round 1 - RIVER'!G99,"="&amp;$G$3))+(COUNTIF('Round 1 - RIVER'!H99,"="&amp;$H$3))+(COUNTIF('Round 1 - RIVER'!I99,"="&amp;$I$3))+(COUNTIF('Round 1 - RIVER'!J99,"="&amp;$J$3))+(COUNTIF('Round 1 - RIVER'!L99,"="&amp;$L$3))+(COUNTIF('Round 1 - RIVER'!M99,"="&amp;$M$3))+(COUNTIF('Round 1 - RIVER'!N99,"="&amp;$N$3))+(COUNTIF('Round 1 - RIVER'!O99,"="&amp;$O$3))+(COUNTIF('Round 1 - RIVER'!P99,"="&amp;$P$3))+(COUNTIF('Round 1 - RIVER'!Q99,"="&amp;$Q$3))+(COUNTIF('Round 1 - RIVER'!R99,"="&amp;$R$3))+(COUNTIF('Round 1 - RIVER'!S99,"="&amp;$S$3))+(COUNTIF('Round 1 - RIVER'!T99,"="&amp;$T$3))</f>
        <v>0</v>
      </c>
      <c r="F193" s="106">
        <f>SUM(COUNTIF('Round 1 - RIVER'!B99,"="&amp;$B$2+1))+(COUNTIF('Round 1 - RIVER'!C99,"="&amp;$C$2+1))+(COUNTIF('Round 1 - RIVER'!D99,"="&amp;$D$2+1))+(COUNTIF('Round 1 - RIVER'!E99,"="&amp;$E$2+1))+(COUNTIF('Round 1 - RIVER'!F99,"="&amp;$F$2+1))+(COUNTIF('Round 1 - RIVER'!G99,"="&amp;$G$2+1))+(COUNTIF('Round 1 - RIVER'!H99,"="&amp;$H$2+1))+(COUNTIF('Round 1 - RIVER'!I99,"="&amp;$I$2+1))+(COUNTIF('Round 1 - RIVER'!J99,"="&amp;$J$2+1))+(COUNTIF('Round 1 - RIVER'!L99,"="&amp;$L$2+1))+(COUNTIF('Round 1 - RIVER'!M99,"="&amp;$M$2+1))+(COUNTIF('Round 1 - RIVER'!N99,"="&amp;$N$2+1))+(COUNTIF('Round 1 - RIVER'!O99,"="&amp;$O$2+1))+(COUNTIF('Round 1 - RIVER'!P99,"="&amp;$P$2+1))+(COUNTIF('Round 1 - RIVER'!Q99,"="&amp;$Q$2+1))+(COUNTIF('Round 1 - RIVER'!R99,"="&amp;$R$2+1))+(COUNTIF('Round 1 - RIVER'!S99,"="&amp;$S$2+1))+(COUNTIF('Round 1 - RIVER'!T99,"="&amp;$T$2+1))</f>
        <v>0</v>
      </c>
      <c r="G193" s="106">
        <f>SUM(COUNTIF('Round 1 - RIVER'!B99,"="&amp;$B$2+2))+(COUNTIF('Round 1 - RIVER'!C99,"="&amp;$C$2+2))+(COUNTIF('Round 1 - RIVER'!D99,"="&amp;$D$2+2))+(COUNTIF('Round 1 - RIVER'!E99,"="&amp;$E$2+2))+(COUNTIF('Round 1 - RIVER'!F99,"="&amp;$F$2+2))+(COUNTIF('Round 1 - RIVER'!G99,"="&amp;$G$2+2))+(COUNTIF('Round 1 - RIVER'!H99,"="&amp;$H$2+2))+(COUNTIF('Round 1 - RIVER'!I99,"="&amp;$I$2+2))+(COUNTIF('Round 1 - RIVER'!J99,"="&amp;$J$2+2))+(COUNTIF('Round 1 - RIVER'!L99,"="&amp;$L$2+2))+(COUNTIF('Round 1 - RIVER'!M99,"="&amp;$M$2+2))+(COUNTIF('Round 1 - RIVER'!N99,"="&amp;$N$2+2))+(COUNTIF('Round 1 - RIVER'!O99,"="&amp;$O$2+2))+(COUNTIF('Round 1 - RIVER'!P99,"="&amp;$P$2+2))+(COUNTIF('Round 1 - RIVER'!Q99,"="&amp;$Q$2+2))+(COUNTIF('Round 1 - RIVER'!R99,"="&amp;$R$2+2))+(COUNTIF('Round 1 - RIVER'!S99,"="&amp;$S$2+2))+(COUNTIF('Round 1 - RIVER'!T99,"="&amp;$T$2+2))</f>
        <v>0</v>
      </c>
      <c r="H193" s="106">
        <f>SUM(COUNTIF('Round 1 - RIVER'!B99,"&gt;"&amp;$B$2+2.1))+(COUNTIF('Round 1 - RIVER'!C99,"&gt;"&amp;$C$2+2.1))+(COUNTIF('Round 1 - RIVER'!D99,"&gt;"&amp;$D$2+2.1))+(COUNTIF('Round 1 - RIVER'!E99,"&gt;"&amp;$E$2+2.1))+(COUNTIF('Round 1 - RIVER'!F99,"&gt;"&amp;$F$2+2.1))+(COUNTIF('Round 1 - RIVER'!G99,"&gt;"&amp;$G$2+2.1))+(COUNTIF('Round 1 - RIVER'!H99,"&gt;"&amp;$H$2+2.1))+(COUNTIF('Round 1 - RIVER'!I99,"&gt;"&amp;$I$2+2.1))+(COUNTIF('Round 1 - RIVER'!J99,"&gt;"&amp;$J$2+2.1))+(COUNTIF('Round 1 - RIVER'!L99,"&gt;"&amp;$L$2+2.1))+(COUNTIF('Round 1 - RIVER'!M99,"&gt;"&amp;$M$2+2.1))+(COUNTIF('Round 1 - RIVER'!N99,"&gt;"&amp;$N$2+2.1))+(COUNTIF('Round 1 - RIVER'!O99,"&gt;"&amp;$O$2+2.1))+(COUNTIF('Round 1 - RIVER'!P99,"&gt;"&amp;$P$2+2.1))+(COUNTIF('Round 1 - RIVER'!Q99,"&gt;"&amp;$Q$2+2.1))+(COUNTIF('Round 1 - RIVER'!R99,"&gt;"&amp;$R$2+2.1))+(COUNTIF('Round 1 - RIVER'!S99,"&gt;"&amp;$S$2+2.1))+(COUNTIF('Round 1 - RIVER'!T99,"&gt;"&amp;$T$2+2.1))</f>
        <v>0</v>
      </c>
      <c r="I193" s="77"/>
      <c r="J193" s="105">
        <f>SUM(COUNTIF('Round 2 - HILLS'!B99,"&lt;"&amp;$B$3-1.9))+(COUNTIF('Round 2 - HILLS'!C99,"&lt;"&amp;$C$3-1.9))+(COUNTIF('Round 2 - HILLS'!D99,"&lt;"&amp;$D$3-1.9))+(COUNTIF('Round 2 - HILLS'!E99,"&lt;"&amp;$E$3-1.9))+(COUNTIF('Round 2 - HILLS'!F99,"&lt;"&amp;$F$3-1.9))+(COUNTIF('Round 2 - HILLS'!G99,"&lt;"&amp;$G$3-1.9))+(COUNTIF('Round 2 - HILLS'!H99,"&lt;"&amp;$H$3-1.9))+(COUNTIF('Round 2 - HILLS'!I99,"&lt;"&amp;$I$3-1.9))+(COUNTIF('Round 2 - HILLS'!J99,"&lt;"&amp;$J$3-1.9))+(COUNTIF('Round 2 - HILLS'!L99,"&lt;"&amp;$L$3-1.9))+(COUNTIF('Round 2 - HILLS'!M99,"&lt;"&amp;$M$3-1.9))+(COUNTIF('Round 2 - HILLS'!N99,"&lt;"&amp;$N$3-1.9))+(COUNTIF('Round 2 - HILLS'!O99,"&lt;"&amp;$O$3-1.9))+(COUNTIF('Round 2 - HILLS'!P99,"&lt;"&amp;$P$3-1.9))+(COUNTIF('Round 2 - HILLS'!Q99,"&lt;"&amp;$Q$3-1.9))+(COUNTIF('Round 2 - HILLS'!R99,"&lt;"&amp;$R$3-1.9))+(COUNTIF('Round 2 - HILLS'!S99,"&lt;"&amp;$S$3-1.9))+(COUNTIF('Round 2 - HILLS'!T99,"&lt;"&amp;$T$3-1.9))</f>
        <v>0</v>
      </c>
      <c r="K193" s="106">
        <f>SUM(COUNTIF('Round 2 - HILLS'!B99,"="&amp;$B$3-1))+(COUNTIF('Round 2 - HILLS'!C99,"="&amp;$C$3-1))+(COUNTIF('Round 2 - HILLS'!D99,"="&amp;$D$3-1))+(COUNTIF('Round 2 - HILLS'!E99,"="&amp;$E$3-1))+(COUNTIF('Round 2 - HILLS'!F99,"="&amp;$F$3-1))+(COUNTIF('Round 2 - HILLS'!G99,"="&amp;$G$3-1))+(COUNTIF('Round 2 - HILLS'!H99,"="&amp;$H$3-1))+(COUNTIF('Round 2 - HILLS'!I99,"="&amp;$I$3-1))+(COUNTIF('Round 2 - HILLS'!J99,"="&amp;$J$3-1))+(COUNTIF('Round 2 - HILLS'!L99,"="&amp;$L$3-1))+(COUNTIF('Round 2 - HILLS'!M99,"="&amp;$M$3-1))+(COUNTIF('Round 2 - HILLS'!N99,"="&amp;$N$3-1))+(COUNTIF('Round 2 - HILLS'!O99,"="&amp;$O$3-1))+(COUNTIF('Round 2 - HILLS'!P99,"="&amp;$P$3-1))+(COUNTIF('Round 2 - HILLS'!Q99,"="&amp;$Q$3-1))+(COUNTIF('Round 2 - HILLS'!R99,"="&amp;$R$3-1))+(COUNTIF('Round 2 - HILLS'!S99,"="&amp;$S$3-1))+(COUNTIF('Round 2 - HILLS'!T99,"="&amp;$T$3-1))</f>
        <v>0</v>
      </c>
      <c r="L193" s="106">
        <f>SUM(COUNTIF('Round 2 - HILLS'!B99,"="&amp;$B$3))+(COUNTIF('Round 2 - HILLS'!C99,"="&amp;$C$3))+(COUNTIF('Round 2 - HILLS'!D99,"="&amp;$D$3))+(COUNTIF('Round 2 - HILLS'!E99,"="&amp;$E$3))+(COUNTIF('Round 2 - HILLS'!F99,"="&amp;$F$3))+(COUNTIF('Round 2 - HILLS'!G99,"="&amp;$G$3))+(COUNTIF('Round 2 - HILLS'!H99,"="&amp;$H$3))+(COUNTIF('Round 2 - HILLS'!I99,"="&amp;$I$3))+(COUNTIF('Round 2 - HILLS'!J99,"="&amp;$J$3))+(COUNTIF('Round 2 - HILLS'!L99,"="&amp;$L$3))+(COUNTIF('Round 2 - HILLS'!M99,"="&amp;$M$3))+(COUNTIF('Round 2 - HILLS'!N99,"="&amp;$N$3))+(COUNTIF('Round 2 - HILLS'!O99,"="&amp;$O$3))+(COUNTIF('Round 2 - HILLS'!P99,"="&amp;$P$3))+(COUNTIF('Round 2 - HILLS'!Q99,"="&amp;$Q$3))+(COUNTIF('Round 2 - HILLS'!R99,"="&amp;$R$3))+(COUNTIF('Round 2 - HILLS'!S99,"="&amp;$S$3))+(COUNTIF('Round 2 - HILLS'!T99,"="&amp;$T$3))</f>
        <v>0</v>
      </c>
      <c r="M193" s="106">
        <f>SUM(COUNTIF('Round 2 - HILLS'!B99,"="&amp;$B$3+1))+(COUNTIF('Round 2 - HILLS'!C99,"="&amp;$C$3+1))+(COUNTIF('Round 2 - HILLS'!D99,"="&amp;$D$3+1))+(COUNTIF('Round 2 - HILLS'!E99,"="&amp;$E$3+1))+(COUNTIF('Round 2 - HILLS'!F99,"="&amp;$F$3+1))+(COUNTIF('Round 2 - HILLS'!G99,"="&amp;$G$3+1))+(COUNTIF('Round 2 - HILLS'!H99,"="&amp;$H$3+1))+(COUNTIF('Round 2 - HILLS'!I99,"="&amp;$I$3+1))+(COUNTIF('Round 2 - HILLS'!J99,"="&amp;$J$3+1))+(COUNTIF('Round 2 - HILLS'!L99,"="&amp;$L$3+1))+(COUNTIF('Round 2 - HILLS'!M99,"="&amp;$M$3+1))+(COUNTIF('Round 2 - HILLS'!N99,"="&amp;$N$3+1))+(COUNTIF('Round 2 - HILLS'!O99,"="&amp;$O$3+1))+(COUNTIF('Round 2 - HILLS'!P99,"="&amp;$P$3+1))+(COUNTIF('Round 2 - HILLS'!Q99,"="&amp;$Q$3+1))+(COUNTIF('Round 2 - HILLS'!R99,"="&amp;$R$3+1))+(COUNTIF('Round 2 - HILLS'!S99,"="&amp;$S$3+1))+(COUNTIF('Round 2 - HILLS'!T99,"="&amp;$T$3+1))</f>
        <v>0</v>
      </c>
      <c r="N193" s="106">
        <f>SUM(COUNTIF('Round 2 - HILLS'!B99,"="&amp;$B$3+2))+(COUNTIF('Round 2 - HILLS'!C99,"="&amp;$C$3+2))+(COUNTIF('Round 2 - HILLS'!D99,"="&amp;$D$3+2))+(COUNTIF('Round 2 - HILLS'!E99,"="&amp;$E$3+2))+(COUNTIF('Round 2 - HILLS'!F99,"="&amp;$F$3+2))+(COUNTIF('Round 2 - HILLS'!G99,"="&amp;$G$3+2))+(COUNTIF('Round 2 - HILLS'!H99,"="&amp;$H$3+2))+(COUNTIF('Round 2 - HILLS'!I99,"="&amp;$I$3+2))+(COUNTIF('Round 2 - HILLS'!J99,"="&amp;$J$3+2))+(COUNTIF('Round 2 - HILLS'!L99,"="&amp;$L$3+2))+(COUNTIF('Round 2 - HILLS'!M99,"="&amp;$M$3+2))+(COUNTIF('Round 2 - HILLS'!N99,"="&amp;$N$3+2))+(COUNTIF('Round 2 - HILLS'!O99,"="&amp;$O$3+2))+(COUNTIF('Round 2 - HILLS'!P99,"="&amp;$P$3+2))+(COUNTIF('Round 2 - HILLS'!Q99,"="&amp;$Q$3+2))+(COUNTIF('Round 2 - HILLS'!R99,"="&amp;$R$3+2))+(COUNTIF('Round 2 - HILLS'!S99,"="&amp;$S$3+2))+(COUNTIF('Round 2 - HILLS'!T99,"="&amp;$T$3+2))</f>
        <v>0</v>
      </c>
      <c r="O193" s="106">
        <f>SUM(COUNTIF('Round 2 - HILLS'!B99,"&gt;"&amp;$B$3+2.1))+(COUNTIF('Round 2 - HILLS'!C99,"&gt;"&amp;$C$3+2.1))+(COUNTIF('Round 2 - HILLS'!D99,"&gt;"&amp;$D$3+2.1))+(COUNTIF('Round 2 - HILLS'!E99,"&gt;"&amp;$E$3+2.1))+(COUNTIF('Round 2 - HILLS'!F99,"&gt;"&amp;$F$3+2.1))+(COUNTIF('Round 2 - HILLS'!G99,"&gt;"&amp;$G$3+2.1))+(COUNTIF('Round 2 - HILLS'!H99,"&gt;"&amp;$H$3+2.1))+(COUNTIF('Round 2 - HILLS'!I99,"&gt;"&amp;$I$3+2.1))+(COUNTIF('Round 2 - HILLS'!J99,"&gt;"&amp;$J$3+2.1))+(COUNTIF('Round 2 - HILLS'!L99,"&gt;"&amp;$L$3+2.1))+(COUNTIF('Round 2 - HILLS'!M99,"&gt;"&amp;$M$3+2.1))+(COUNTIF('Round 2 - HILLS'!N99,"&gt;"&amp;$N$3+2.1))+(COUNTIF('Round 2 - HILLS'!O99,"&gt;"&amp;$O$3+2.1))+(COUNTIF('Round 2 - HILLS'!P99,"&gt;"&amp;$P$3+2.1))+(COUNTIF('Round 2 - HILLS'!Q99,"&gt;"&amp;$Q$3+2.1))+(COUNTIF('Round 2 - HILLS'!R99,"&gt;"&amp;$R$3+2.1))+(COUNTIF('Round 2 - HILLS'!S99,"&gt;"&amp;$S$3+2.1))+(COUNTIF('Round 2 - HILLS'!T99,"&gt;"&amp;$T$3+2.1))</f>
        <v>0</v>
      </c>
      <c r="Q193" s="94"/>
      <c r="R193" s="94"/>
      <c r="S193" s="94"/>
      <c r="T193" s="94"/>
      <c r="U193" s="94"/>
      <c r="V193" s="94"/>
      <c r="X193" s="99">
        <f t="shared" si="184"/>
        <v>0</v>
      </c>
      <c r="Y193" s="100">
        <f t="shared" si="180"/>
        <v>0</v>
      </c>
      <c r="Z193" s="100">
        <f t="shared" si="181"/>
        <v>0</v>
      </c>
      <c r="AA193" s="100">
        <f t="shared" si="182"/>
        <v>0</v>
      </c>
      <c r="AB193" s="100">
        <f t="shared" si="183"/>
        <v>0</v>
      </c>
      <c r="AC193" s="100">
        <f t="shared" si="185"/>
        <v>0</v>
      </c>
    </row>
    <row r="194" spans="1:29" x14ac:dyDescent="0.2">
      <c r="A194" s="35" t="str">
        <f>'Players by Team'!M54</f>
        <v>Marlo Zamora</v>
      </c>
      <c r="B194" s="95"/>
      <c r="C194" s="99">
        <f>SUM(COUNTIF('Round 1 - RIVER'!B100,"&lt;"&amp;$B$2-1.9))+(COUNTIF('Round 1 - RIVER'!C100,"&lt;"&amp;$C$2-1.9))+(COUNTIF('Round 1 - RIVER'!D100,"&lt;"&amp;$D$2-1.9))+(COUNTIF('Round 1 - RIVER'!E100,"&lt;"&amp;$E$2-1.9))+(COUNTIF('Round 1 - RIVER'!F100,"&lt;"&amp;$F$2-1.9))+(COUNTIF('Round 1 - RIVER'!G100,"&lt;"&amp;$G$2-1.9))+(COUNTIF('Round 1 - RIVER'!H100,"&lt;"&amp;$H$2-1.9))+(COUNTIF('Round 1 - RIVER'!I100,"&lt;"&amp;$I$2-1.9))+(COUNTIF('Round 1 - RIVER'!J100,"&lt;"&amp;$J$2-1.9))+(COUNTIF('Round 1 - RIVER'!L100,"&lt;"&amp;$L$2-1.9))+(COUNTIF('Round 1 - RIVER'!M100,"&lt;"&amp;$M$2-1.9))+(COUNTIF('Round 1 - RIVER'!N100,"&lt;"&amp;$N$2-1.9))+(COUNTIF('Round 1 - RIVER'!O100,"&lt;"&amp;$O$2-1.9))+(COUNTIF('Round 1 - RIVER'!P100,"&lt;"&amp;$P$2-1.9))+(COUNTIF('Round 1 - RIVER'!Q100,"&lt;"&amp;$Q$2-1.9))+(COUNTIF('Round 1 - RIVER'!R100,"&lt;"&amp;$R$2-1.9))+(COUNTIF('Round 1 - RIVER'!S100,"&lt;"&amp;$S$2-1.9))+(COUNTIF('Round 1 - RIVER'!T100,"&lt;"&amp;$T$2-1.9))</f>
        <v>0</v>
      </c>
      <c r="D194" s="100">
        <f>SUM(COUNTIF('Round 1 - RIVER'!B100,"="&amp;$B$2-1))+(COUNTIF('Round 1 - RIVER'!C100,"="&amp;$C$2-1))+(COUNTIF('Round 1 - RIVER'!D100,"="&amp;$D$2-1))+(COUNTIF('Round 1 - RIVER'!E100,"="&amp;$E$2-1))+(COUNTIF('Round 1 - RIVER'!F100,"="&amp;$F$2-1))+(COUNTIF('Round 1 - RIVER'!G100,"="&amp;$G$2-1))+(COUNTIF('Round 1 - RIVER'!H100,"="&amp;$H$2-1))+(COUNTIF('Round 1 - RIVER'!I100,"="&amp;$I$2-1))+(COUNTIF('Round 1 - RIVER'!J100,"="&amp;$J$2-1))+(COUNTIF('Round 1 - RIVER'!L100,"="&amp;$L$2-1))+(COUNTIF('Round 1 - RIVER'!M100,"="&amp;$M$2-1))+(COUNTIF('Round 1 - RIVER'!N100,"="&amp;$N$2-1))+(COUNTIF('Round 1 - RIVER'!O100,"="&amp;$O$2-1))+(COUNTIF('Round 1 - RIVER'!P100,"="&amp;$P$2-1))+(COUNTIF('Round 1 - RIVER'!Q100,"="&amp;$Q$2-1))+(COUNTIF('Round 1 - RIVER'!R100,"="&amp;$R$2-1))+(COUNTIF('Round 1 - RIVER'!S100,"="&amp;$S$2-1))+(COUNTIF('Round 1 - RIVER'!T100,"="&amp;$T$2-1))</f>
        <v>0</v>
      </c>
      <c r="E194" s="100">
        <f>SUM(COUNTIF('Round 1 - RIVER'!B100,"="&amp;$B$3))+(COUNTIF('Round 1 - RIVER'!C100,"="&amp;$C$3))+(COUNTIF('Round 1 - RIVER'!D100,"="&amp;$D$3))+(COUNTIF('Round 1 - RIVER'!E100,"="&amp;$E$3))+(COUNTIF('Round 1 - RIVER'!F100,"="&amp;$F$3))+(COUNTIF('Round 1 - RIVER'!G100,"="&amp;$G$3))+(COUNTIF('Round 1 - RIVER'!H100,"="&amp;$H$3))+(COUNTIF('Round 1 - RIVER'!I100,"="&amp;$I$3))+(COUNTIF('Round 1 - RIVER'!J100,"="&amp;$J$3))+(COUNTIF('Round 1 - RIVER'!L100,"="&amp;$L$3))+(COUNTIF('Round 1 - RIVER'!M100,"="&amp;$M$3))+(COUNTIF('Round 1 - RIVER'!N100,"="&amp;$N$3))+(COUNTIF('Round 1 - RIVER'!O100,"="&amp;$O$3))+(COUNTIF('Round 1 - RIVER'!P100,"="&amp;$P$3))+(COUNTIF('Round 1 - RIVER'!Q100,"="&amp;$Q$3))+(COUNTIF('Round 1 - RIVER'!R100,"="&amp;$R$3))+(COUNTIF('Round 1 - RIVER'!S100,"="&amp;$S$3))+(COUNTIF('Round 1 - RIVER'!T100,"="&amp;$T$3))</f>
        <v>0</v>
      </c>
      <c r="F194" s="100">
        <f>SUM(COUNTIF('Round 1 - RIVER'!B100,"="&amp;$B$2+1))+(COUNTIF('Round 1 - RIVER'!C100,"="&amp;$C$2+1))+(COUNTIF('Round 1 - RIVER'!D100,"="&amp;$D$2+1))+(COUNTIF('Round 1 - RIVER'!E100,"="&amp;$E$2+1))+(COUNTIF('Round 1 - RIVER'!F100,"="&amp;$F$2+1))+(COUNTIF('Round 1 - RIVER'!G100,"="&amp;$G$2+1))+(COUNTIF('Round 1 - RIVER'!H100,"="&amp;$H$2+1))+(COUNTIF('Round 1 - RIVER'!I100,"="&amp;$I$2+1))+(COUNTIF('Round 1 - RIVER'!J100,"="&amp;$J$2+1))+(COUNTIF('Round 1 - RIVER'!L100,"="&amp;$L$2+1))+(COUNTIF('Round 1 - RIVER'!M100,"="&amp;$M$2+1))+(COUNTIF('Round 1 - RIVER'!N100,"="&amp;$N$2+1))+(COUNTIF('Round 1 - RIVER'!O100,"="&amp;$O$2+1))+(COUNTIF('Round 1 - RIVER'!P100,"="&amp;$P$2+1))+(COUNTIF('Round 1 - RIVER'!Q100,"="&amp;$Q$2+1))+(COUNTIF('Round 1 - RIVER'!R100,"="&amp;$R$2+1))+(COUNTIF('Round 1 - RIVER'!S100,"="&amp;$S$2+1))+(COUNTIF('Round 1 - RIVER'!T100,"="&amp;$T$2+1))</f>
        <v>0</v>
      </c>
      <c r="G194" s="100">
        <f>SUM(COUNTIF('Round 1 - RIVER'!B100,"="&amp;$B$2+2))+(COUNTIF('Round 1 - RIVER'!C100,"="&amp;$C$2+2))+(COUNTIF('Round 1 - RIVER'!D100,"="&amp;$D$2+2))+(COUNTIF('Round 1 - RIVER'!E100,"="&amp;$E$2+2))+(COUNTIF('Round 1 - RIVER'!F100,"="&amp;$F$2+2))+(COUNTIF('Round 1 - RIVER'!G100,"="&amp;$G$2+2))+(COUNTIF('Round 1 - RIVER'!H100,"="&amp;$H$2+2))+(COUNTIF('Round 1 - RIVER'!I100,"="&amp;$I$2+2))+(COUNTIF('Round 1 - RIVER'!J100,"="&amp;$J$2+2))+(COUNTIF('Round 1 - RIVER'!L100,"="&amp;$L$2+2))+(COUNTIF('Round 1 - RIVER'!M100,"="&amp;$M$2+2))+(COUNTIF('Round 1 - RIVER'!N100,"="&amp;$N$2+2))+(COUNTIF('Round 1 - RIVER'!O100,"="&amp;$O$2+2))+(COUNTIF('Round 1 - RIVER'!P100,"="&amp;$P$2+2))+(COUNTIF('Round 1 - RIVER'!Q100,"="&amp;$Q$2+2))+(COUNTIF('Round 1 - RIVER'!R100,"="&amp;$R$2+2))+(COUNTIF('Round 1 - RIVER'!S100,"="&amp;$S$2+2))+(COUNTIF('Round 1 - RIVER'!T100,"="&amp;$T$2+2))</f>
        <v>0</v>
      </c>
      <c r="H194" s="100">
        <f>SUM(COUNTIF('Round 1 - RIVER'!B100,"&gt;"&amp;$B$2+2.1))+(COUNTIF('Round 1 - RIVER'!C100,"&gt;"&amp;$C$2+2.1))+(COUNTIF('Round 1 - RIVER'!D100,"&gt;"&amp;$D$2+2.1))+(COUNTIF('Round 1 - RIVER'!E100,"&gt;"&amp;$E$2+2.1))+(COUNTIF('Round 1 - RIVER'!F100,"&gt;"&amp;$F$2+2.1))+(COUNTIF('Round 1 - RIVER'!G100,"&gt;"&amp;$G$2+2.1))+(COUNTIF('Round 1 - RIVER'!H100,"&gt;"&amp;$H$2+2.1))+(COUNTIF('Round 1 - RIVER'!I100,"&gt;"&amp;$I$2+2.1))+(COUNTIF('Round 1 - RIVER'!J100,"&gt;"&amp;$J$2+2.1))+(COUNTIF('Round 1 - RIVER'!L100,"&gt;"&amp;$L$2+2.1))+(COUNTIF('Round 1 - RIVER'!M100,"&gt;"&amp;$M$2+2.1))+(COUNTIF('Round 1 - RIVER'!N100,"&gt;"&amp;$N$2+2.1))+(COUNTIF('Round 1 - RIVER'!O100,"&gt;"&amp;$O$2+2.1))+(COUNTIF('Round 1 - RIVER'!P100,"&gt;"&amp;$P$2+2.1))+(COUNTIF('Round 1 - RIVER'!Q100,"&gt;"&amp;$Q$2+2.1))+(COUNTIF('Round 1 - RIVER'!R100,"&gt;"&amp;$R$2+2.1))+(COUNTIF('Round 1 - RIVER'!S100,"&gt;"&amp;$S$2+2.1))+(COUNTIF('Round 1 - RIVER'!T100,"&gt;"&amp;$T$2+2.1))</f>
        <v>0</v>
      </c>
      <c r="I194" s="77"/>
      <c r="J194" s="99">
        <f>SUM(COUNTIF('Round 2 - HILLS'!B100,"&lt;"&amp;$B$3-1.9))+(COUNTIF('Round 2 - HILLS'!C100,"&lt;"&amp;$C$3-1.9))+(COUNTIF('Round 2 - HILLS'!D100,"&lt;"&amp;$D$3-1.9))+(COUNTIF('Round 2 - HILLS'!E100,"&lt;"&amp;$E$3-1.9))+(COUNTIF('Round 2 - HILLS'!F100,"&lt;"&amp;$F$3-1.9))+(COUNTIF('Round 2 - HILLS'!G100,"&lt;"&amp;$G$3-1.9))+(COUNTIF('Round 2 - HILLS'!H100,"&lt;"&amp;$H$3-1.9))+(COUNTIF('Round 2 - HILLS'!I100,"&lt;"&amp;$I$3-1.9))+(COUNTIF('Round 2 - HILLS'!J100,"&lt;"&amp;$J$3-1.9))+(COUNTIF('Round 2 - HILLS'!L100,"&lt;"&amp;$L$3-1.9))+(COUNTIF('Round 2 - HILLS'!M100,"&lt;"&amp;$M$3-1.9))+(COUNTIF('Round 2 - HILLS'!N100,"&lt;"&amp;$N$3-1.9))+(COUNTIF('Round 2 - HILLS'!O100,"&lt;"&amp;$O$3-1.9))+(COUNTIF('Round 2 - HILLS'!P100,"&lt;"&amp;$P$3-1.9))+(COUNTIF('Round 2 - HILLS'!Q100,"&lt;"&amp;$Q$3-1.9))+(COUNTIF('Round 2 - HILLS'!R100,"&lt;"&amp;$R$3-1.9))+(COUNTIF('Round 2 - HILLS'!S100,"&lt;"&amp;$S$3-1.9))+(COUNTIF('Round 2 - HILLS'!T100,"&lt;"&amp;$T$3-1.9))</f>
        <v>0</v>
      </c>
      <c r="K194" s="100">
        <f>SUM(COUNTIF('Round 2 - HILLS'!B100,"="&amp;$B$3-1))+(COUNTIF('Round 2 - HILLS'!C100,"="&amp;$C$3-1))+(COUNTIF('Round 2 - HILLS'!D100,"="&amp;$D$3-1))+(COUNTIF('Round 2 - HILLS'!E100,"="&amp;$E$3-1))+(COUNTIF('Round 2 - HILLS'!F100,"="&amp;$F$3-1))+(COUNTIF('Round 2 - HILLS'!G100,"="&amp;$G$3-1))+(COUNTIF('Round 2 - HILLS'!H100,"="&amp;$H$3-1))+(COUNTIF('Round 2 - HILLS'!I100,"="&amp;$I$3-1))+(COUNTIF('Round 2 - HILLS'!J100,"="&amp;$J$3-1))+(COUNTIF('Round 2 - HILLS'!L100,"="&amp;$L$3-1))+(COUNTIF('Round 2 - HILLS'!M100,"="&amp;$M$3-1))+(COUNTIF('Round 2 - HILLS'!N100,"="&amp;$N$3-1))+(COUNTIF('Round 2 - HILLS'!O100,"="&amp;$O$3-1))+(COUNTIF('Round 2 - HILLS'!P100,"="&amp;$P$3-1))+(COUNTIF('Round 2 - HILLS'!Q100,"="&amp;$Q$3-1))+(COUNTIF('Round 2 - HILLS'!R100,"="&amp;$R$3-1))+(COUNTIF('Round 2 - HILLS'!S100,"="&amp;$S$3-1))+(COUNTIF('Round 2 - HILLS'!T100,"="&amp;$T$3-1))</f>
        <v>0</v>
      </c>
      <c r="L194" s="100">
        <f>SUM(COUNTIF('Round 2 - HILLS'!B100,"="&amp;$B$3))+(COUNTIF('Round 2 - HILLS'!C100,"="&amp;$C$3))+(COUNTIF('Round 2 - HILLS'!D100,"="&amp;$D$3))+(COUNTIF('Round 2 - HILLS'!E100,"="&amp;$E$3))+(COUNTIF('Round 2 - HILLS'!F100,"="&amp;$F$3))+(COUNTIF('Round 2 - HILLS'!G100,"="&amp;$G$3))+(COUNTIF('Round 2 - HILLS'!H100,"="&amp;$H$3))+(COUNTIF('Round 2 - HILLS'!I100,"="&amp;$I$3))+(COUNTIF('Round 2 - HILLS'!J100,"="&amp;$J$3))+(COUNTIF('Round 2 - HILLS'!L100,"="&amp;$L$3))+(COUNTIF('Round 2 - HILLS'!M100,"="&amp;$M$3))+(COUNTIF('Round 2 - HILLS'!N100,"="&amp;$N$3))+(COUNTIF('Round 2 - HILLS'!O100,"="&amp;$O$3))+(COUNTIF('Round 2 - HILLS'!P100,"="&amp;$P$3))+(COUNTIF('Round 2 - HILLS'!Q100,"="&amp;$Q$3))+(COUNTIF('Round 2 - HILLS'!R100,"="&amp;$R$3))+(COUNTIF('Round 2 - HILLS'!S100,"="&amp;$S$3))+(COUNTIF('Round 2 - HILLS'!T100,"="&amp;$T$3))</f>
        <v>0</v>
      </c>
      <c r="M194" s="100">
        <f>SUM(COUNTIF('Round 2 - HILLS'!B100,"="&amp;$B$3+1))+(COUNTIF('Round 2 - HILLS'!C100,"="&amp;$C$3+1))+(COUNTIF('Round 2 - HILLS'!D100,"="&amp;$D$3+1))+(COUNTIF('Round 2 - HILLS'!E100,"="&amp;$E$3+1))+(COUNTIF('Round 2 - HILLS'!F100,"="&amp;$F$3+1))+(COUNTIF('Round 2 - HILLS'!G100,"="&amp;$G$3+1))+(COUNTIF('Round 2 - HILLS'!H100,"="&amp;$H$3+1))+(COUNTIF('Round 2 - HILLS'!I100,"="&amp;$I$3+1))+(COUNTIF('Round 2 - HILLS'!J100,"="&amp;$J$3+1))+(COUNTIF('Round 2 - HILLS'!L100,"="&amp;$L$3+1))+(COUNTIF('Round 2 - HILLS'!M100,"="&amp;$M$3+1))+(COUNTIF('Round 2 - HILLS'!N100,"="&amp;$N$3+1))+(COUNTIF('Round 2 - HILLS'!O100,"="&amp;$O$3+1))+(COUNTIF('Round 2 - HILLS'!P100,"="&amp;$P$3+1))+(COUNTIF('Round 2 - HILLS'!Q100,"="&amp;$Q$3+1))+(COUNTIF('Round 2 - HILLS'!R100,"="&amp;$R$3+1))+(COUNTIF('Round 2 - HILLS'!S100,"="&amp;$S$3+1))+(COUNTIF('Round 2 - HILLS'!T100,"="&amp;$T$3+1))</f>
        <v>0</v>
      </c>
      <c r="N194" s="100">
        <f>SUM(COUNTIF('Round 2 - HILLS'!B100,"="&amp;$B$3+2))+(COUNTIF('Round 2 - HILLS'!C100,"="&amp;$C$3+2))+(COUNTIF('Round 2 - HILLS'!D100,"="&amp;$D$3+2))+(COUNTIF('Round 2 - HILLS'!E100,"="&amp;$E$3+2))+(COUNTIF('Round 2 - HILLS'!F100,"="&amp;$F$3+2))+(COUNTIF('Round 2 - HILLS'!G100,"="&amp;$G$3+2))+(COUNTIF('Round 2 - HILLS'!H100,"="&amp;$H$3+2))+(COUNTIF('Round 2 - HILLS'!I100,"="&amp;$I$3+2))+(COUNTIF('Round 2 - HILLS'!J100,"="&amp;$J$3+2))+(COUNTIF('Round 2 - HILLS'!L100,"="&amp;$L$3+2))+(COUNTIF('Round 2 - HILLS'!M100,"="&amp;$M$3+2))+(COUNTIF('Round 2 - HILLS'!N100,"="&amp;$N$3+2))+(COUNTIF('Round 2 - HILLS'!O100,"="&amp;$O$3+2))+(COUNTIF('Round 2 - HILLS'!P100,"="&amp;$P$3+2))+(COUNTIF('Round 2 - HILLS'!Q100,"="&amp;$Q$3+2))+(COUNTIF('Round 2 - HILLS'!R100,"="&amp;$R$3+2))+(COUNTIF('Round 2 - HILLS'!S100,"="&amp;$S$3+2))+(COUNTIF('Round 2 - HILLS'!T100,"="&amp;$T$3+2))</f>
        <v>0</v>
      </c>
      <c r="O194" s="100">
        <f>SUM(COUNTIF('Round 2 - HILLS'!B100,"&gt;"&amp;$B$3+2.1))+(COUNTIF('Round 2 - HILLS'!C100,"&gt;"&amp;$C$3+2.1))+(COUNTIF('Round 2 - HILLS'!D100,"&gt;"&amp;$D$3+2.1))+(COUNTIF('Round 2 - HILLS'!E100,"&gt;"&amp;$E$3+2.1))+(COUNTIF('Round 2 - HILLS'!F100,"&gt;"&amp;$F$3+2.1))+(COUNTIF('Round 2 - HILLS'!G100,"&gt;"&amp;$G$3+2.1))+(COUNTIF('Round 2 - HILLS'!H100,"&gt;"&amp;$H$3+2.1))+(COUNTIF('Round 2 - HILLS'!I100,"&gt;"&amp;$I$3+2.1))+(COUNTIF('Round 2 - HILLS'!J100,"&gt;"&amp;$J$3+2.1))+(COUNTIF('Round 2 - HILLS'!L100,"&gt;"&amp;$L$3+2.1))+(COUNTIF('Round 2 - HILLS'!M100,"&gt;"&amp;$M$3+2.1))+(COUNTIF('Round 2 - HILLS'!N100,"&gt;"&amp;$N$3+2.1))+(COUNTIF('Round 2 - HILLS'!O100,"&gt;"&amp;$O$3+2.1))+(COUNTIF('Round 2 - HILLS'!P100,"&gt;"&amp;$P$3+2.1))+(COUNTIF('Round 2 - HILLS'!Q100,"&gt;"&amp;$Q$3+2.1))+(COUNTIF('Round 2 - HILLS'!R100,"&gt;"&amp;$R$3+2.1))+(COUNTIF('Round 2 - HILLS'!S100,"&gt;"&amp;$S$3+2.1))+(COUNTIF('Round 2 - HILLS'!T100,"&gt;"&amp;$T$3+2.1))</f>
        <v>0</v>
      </c>
      <c r="Q194" s="92"/>
      <c r="R194" s="93"/>
      <c r="S194" s="93"/>
      <c r="T194" s="93"/>
      <c r="U194" s="93"/>
      <c r="V194" s="93"/>
      <c r="X194" s="92">
        <f t="shared" si="184"/>
        <v>0</v>
      </c>
      <c r="Y194" s="93">
        <f t="shared" si="180"/>
        <v>0</v>
      </c>
      <c r="Z194" s="93">
        <f t="shared" si="181"/>
        <v>0</v>
      </c>
      <c r="AA194" s="93">
        <f t="shared" si="182"/>
        <v>0</v>
      </c>
      <c r="AB194" s="93">
        <f t="shared" si="183"/>
        <v>0</v>
      </c>
      <c r="AC194" s="93">
        <f t="shared" si="185"/>
        <v>0</v>
      </c>
    </row>
    <row r="196" spans="1:29" ht="15.75" x14ac:dyDescent="0.25">
      <c r="A196" s="108" t="str">
        <f>'Round 1 - HILLS'!A95</f>
        <v>THE WOODLANDS</v>
      </c>
      <c r="C196" s="90">
        <f t="shared" ref="C196:H196" si="186">SUM(C197:C201)</f>
        <v>0</v>
      </c>
      <c r="D196" s="90">
        <f t="shared" si="186"/>
        <v>0</v>
      </c>
      <c r="E196" s="90">
        <f t="shared" si="186"/>
        <v>0</v>
      </c>
      <c r="F196" s="90">
        <f t="shared" si="186"/>
        <v>0</v>
      </c>
      <c r="G196" s="90">
        <f t="shared" si="186"/>
        <v>0</v>
      </c>
      <c r="H196" s="90">
        <f t="shared" si="186"/>
        <v>0</v>
      </c>
      <c r="J196" s="90">
        <f t="shared" ref="J196:O196" si="187">SUM(J197:J201)</f>
        <v>0</v>
      </c>
      <c r="K196" s="90">
        <f t="shared" si="187"/>
        <v>0</v>
      </c>
      <c r="L196" s="90">
        <f t="shared" si="187"/>
        <v>0</v>
      </c>
      <c r="M196" s="90">
        <f t="shared" si="187"/>
        <v>0</v>
      </c>
      <c r="N196" s="90">
        <f t="shared" si="187"/>
        <v>0</v>
      </c>
      <c r="O196" s="90">
        <f t="shared" si="187"/>
        <v>0</v>
      </c>
      <c r="Q196" s="90">
        <f t="shared" ref="Q196:V196" si="188">SUM(Q197:Q201)</f>
        <v>0</v>
      </c>
      <c r="R196" s="90">
        <f t="shared" si="188"/>
        <v>0</v>
      </c>
      <c r="S196" s="90">
        <f t="shared" si="188"/>
        <v>0</v>
      </c>
      <c r="T196" s="90">
        <f t="shared" si="188"/>
        <v>0</v>
      </c>
      <c r="U196" s="90">
        <f t="shared" si="188"/>
        <v>0</v>
      </c>
      <c r="V196" s="90">
        <f t="shared" si="188"/>
        <v>0</v>
      </c>
      <c r="X196" s="90">
        <f t="shared" ref="X196:AC196" si="189">SUM(X197:X201)</f>
        <v>0</v>
      </c>
      <c r="Y196" s="90">
        <f t="shared" si="189"/>
        <v>0</v>
      </c>
      <c r="Z196" s="90">
        <f t="shared" si="189"/>
        <v>0</v>
      </c>
      <c r="AA196" s="90">
        <f t="shared" si="189"/>
        <v>0</v>
      </c>
      <c r="AB196" s="90">
        <f t="shared" si="189"/>
        <v>0</v>
      </c>
      <c r="AC196" s="90">
        <f t="shared" si="189"/>
        <v>0</v>
      </c>
    </row>
    <row r="197" spans="1:29" x14ac:dyDescent="0.2">
      <c r="A197" s="35" t="str">
        <f>'Round 1 - HILLS'!A96</f>
        <v>Veronika Exposito</v>
      </c>
      <c r="B197" s="95"/>
      <c r="C197" s="92">
        <f>SUM(COUNTIF('Round 1 - HILLS'!B96,"&lt;"&amp;$B$3-1.9))+(COUNTIF('Round 1 - HILLS'!C96,"&lt;"&amp;$C$3-1.9))+(COUNTIF('Round 1 - HILLS'!D96,"&lt;"&amp;$D$3-1.9))+(COUNTIF('Round 1 - HILLS'!E96,"&lt;"&amp;$E$3-1.9))+(COUNTIF('Round 1 - HILLS'!F96,"&lt;"&amp;$F$3-1.9))+(COUNTIF('Round 1 - HILLS'!G96,"&lt;"&amp;$G$3-1.9))+(COUNTIF('Round 1 - HILLS'!H96,"&lt;"&amp;$H$3-1.9))+(COUNTIF('Round 1 - HILLS'!I96,"&lt;"&amp;$I$3-1.9))+(COUNTIF('Round 1 - HILLS'!J96,"&lt;"&amp;$J$3-1.9))+(COUNTIF('Round 1 - HILLS'!L96,"&lt;"&amp;$L$3-1.9))+(COUNTIF('Round 1 - HILLS'!M96,"&lt;"&amp;$M$3-1.9))+(COUNTIF('Round 1 - HILLS'!N96,"&lt;"&amp;$N$3-1.9))+(COUNTIF('Round 1 - HILLS'!O96,"&lt;"&amp;$O$3-1.9))+(COUNTIF('Round 1 - HILLS'!P96,"&lt;"&amp;$P$3-1.9))+(COUNTIF('Round 1 - HILLS'!Q96,"&lt;"&amp;$Q$3-1.9))+(COUNTIF('Round 1 - HILLS'!R96,"&lt;"&amp;$R$3-1.9))+(COUNTIF('Round 1 - HILLS'!S96,"&lt;"&amp;$S$3-1.9))+(COUNTIF('Round 1 - HILLS'!T96,"&lt;"&amp;$T$3-1.9))</f>
        <v>0</v>
      </c>
      <c r="D197" s="93">
        <f>SUM(COUNTIF('Round 1 - HILLS'!B96,"="&amp;$B$3-1))+(COUNTIF('Round 1 - HILLS'!C96,"="&amp;$C$3-1))+(COUNTIF('Round 1 - HILLS'!D96,"="&amp;$D$3-1))+(COUNTIF('Round 1 - HILLS'!E96,"="&amp;$E$3-1))+(COUNTIF('Round 1 - HILLS'!F96,"="&amp;$F$3-1))+(COUNTIF('Round 1 - HILLS'!G96,"="&amp;$G$3-1))+(COUNTIF('Round 1 - HILLS'!H96,"="&amp;$H$3-1))+(COUNTIF('Round 1 - HILLS'!I96,"="&amp;$I$3-1))+(COUNTIF('Round 1 - HILLS'!J96,"="&amp;$J$3-1))+(COUNTIF('Round 1 - HILLS'!L96,"="&amp;$L$3-1))+(COUNTIF('Round 1 - HILLS'!M96,"="&amp;$M$3-1))+(COUNTIF('Round 1 - HILLS'!N96,"="&amp;$N$3-1))+(COUNTIF('Round 1 - HILLS'!O96,"="&amp;$O$3-1))+(COUNTIF('Round 1 - HILLS'!P96,"="&amp;$P$3-1))+(COUNTIF('Round 1 - HILLS'!Q96,"="&amp;$Q$3-1))+(COUNTIF('Round 1 - HILLS'!R96,"="&amp;$R$3-1))+(COUNTIF('Round 1 - HILLS'!S96,"="&amp;$S$3-1))+(COUNTIF('Round 1 - HILLS'!T96,"="&amp;$T$3-1))</f>
        <v>0</v>
      </c>
      <c r="E197" s="93">
        <f>SUM(COUNTIF('Round 1 - HILLS'!B96,"="&amp;$B$3))+(COUNTIF('Round 1 - HILLS'!C96,"="&amp;$C$3))+(COUNTIF('Round 1 - HILLS'!D96,"="&amp;$D$3))+(COUNTIF('Round 1 - HILLS'!E96,"="&amp;$E$3))+(COUNTIF('Round 1 - HILLS'!F96,"="&amp;$F$3))+(COUNTIF('Round 1 - HILLS'!G96,"="&amp;$G$3))+(COUNTIF('Round 1 - HILLS'!H96,"="&amp;$H$3))+(COUNTIF('Round 1 - HILLS'!I96,"="&amp;$I$3))+(COUNTIF('Round 1 - HILLS'!J96,"="&amp;$J$3))+(COUNTIF('Round 1 - HILLS'!L96,"="&amp;$L$3))+(COUNTIF('Round 1 - HILLS'!M96,"="&amp;$M$3))+(COUNTIF('Round 1 - HILLS'!N96,"="&amp;$N$3))+(COUNTIF('Round 1 - HILLS'!O96,"="&amp;$O$3))+(COUNTIF('Round 1 - HILLS'!P96,"="&amp;$P$3))+(COUNTIF('Round 1 - HILLS'!Q96,"="&amp;$Q$3))+(COUNTIF('Round 1 - HILLS'!R96,"="&amp;$R$3))+(COUNTIF('Round 1 - HILLS'!S96,"="&amp;$S$3))+(COUNTIF('Round 1 - HILLS'!T96,"="&amp;$T$3))</f>
        <v>0</v>
      </c>
      <c r="F197" s="93">
        <f>SUM(COUNTIF('Round 1 - HILLS'!B96,"="&amp;$B$3+1))+(COUNTIF('Round 1 - HILLS'!C96,"="&amp;$C$3+1))+(COUNTIF('Round 1 - HILLS'!D96,"="&amp;$D$3+1))+(COUNTIF('Round 1 - HILLS'!E96,"="&amp;$E$3+1))+(COUNTIF('Round 1 - HILLS'!F96,"="&amp;$F$3+1))+(COUNTIF('Round 1 - HILLS'!G96,"="&amp;$G$3+1))+(COUNTIF('Round 1 - HILLS'!H96,"="&amp;$H$3+1))+(COUNTIF('Round 1 - HILLS'!I96,"="&amp;$I$3+1))+(COUNTIF('Round 1 - HILLS'!J96,"="&amp;$J$3+1))+(COUNTIF('Round 1 - HILLS'!L96,"="&amp;$L$3+1))+(COUNTIF('Round 1 - HILLS'!M96,"="&amp;$M$3+1))+(COUNTIF('Round 1 - HILLS'!N96,"="&amp;$N$3+1))+(COUNTIF('Round 1 - HILLS'!O96,"="&amp;$O$3+1))+(COUNTIF('Round 1 - HILLS'!P96,"="&amp;$P$3+1))+(COUNTIF('Round 1 - HILLS'!Q96,"="&amp;$Q$3+1))+(COUNTIF('Round 1 - HILLS'!R96,"="&amp;$R$3+1))+(COUNTIF('Round 1 - HILLS'!S96,"="&amp;$S$3+1))+(COUNTIF('Round 1 - HILLS'!T96,"="&amp;$T$3+1))</f>
        <v>0</v>
      </c>
      <c r="G197" s="93">
        <f>SUM(COUNTIF('Round 1 - HILLS'!B96,"="&amp;$B$3+2))+(COUNTIF('Round 1 - HILLS'!C96,"="&amp;$C$3+2))+(COUNTIF('Round 1 - HILLS'!D96,"="&amp;$D$3+2))+(COUNTIF('Round 1 - HILLS'!E96,"="&amp;$E$3+2))+(COUNTIF('Round 1 - HILLS'!F96,"="&amp;$F$3+2))+(COUNTIF('Round 1 - HILLS'!G96,"="&amp;$G$3+2))+(COUNTIF('Round 1 - HILLS'!H96,"="&amp;$H$3+2))+(COUNTIF('Round 1 - HILLS'!I96,"="&amp;$I$3+2))+(COUNTIF('Round 1 - HILLS'!J96,"="&amp;$J$3+2))+(COUNTIF('Round 1 - HILLS'!L96,"="&amp;$L$3+2))+(COUNTIF('Round 1 - HILLS'!M96,"="&amp;$M$3+2))+(COUNTIF('Round 1 - HILLS'!N96,"="&amp;$N$3+2))+(COUNTIF('Round 1 - HILLS'!O96,"="&amp;$O$3+2))+(COUNTIF('Round 1 - HILLS'!P96,"="&amp;$P$3+2))+(COUNTIF('Round 1 - HILLS'!Q96,"="&amp;$Q$3+2))+(COUNTIF('Round 1 - HILLS'!R96,"="&amp;$R$3+2))+(COUNTIF('Round 1 - HILLS'!S96,"="&amp;$S$3+2))+(COUNTIF('Round 1 - HILLS'!T96,"="&amp;$T$3+2))</f>
        <v>0</v>
      </c>
      <c r="H197" s="93">
        <f>SUM(COUNTIF('Round 1 - HILLS'!B96,"&gt;"&amp;$B$3+2.1))+(COUNTIF('Round 1 - HILLS'!C96,"&gt;"&amp;$C$3+2.1))+(COUNTIF('Round 1 - HILLS'!D96,"&gt;"&amp;$D$3+2.1))+(COUNTIF('Round 1 - HILLS'!E96,"&gt;"&amp;$E$3+2.1))+(COUNTIF('Round 1 - HILLS'!F96,"&gt;"&amp;$F$3+2.1))+(COUNTIF('Round 1 - HILLS'!G96,"&gt;"&amp;$G$3+2.1))+(COUNTIF('Round 1 - HILLS'!H96,"&gt;"&amp;$H$3+2.1))+(COUNTIF('Round 1 - HILLS'!I96,"&gt;"&amp;$I$3+2.1))+(COUNTIF('Round 1 - HILLS'!J96,"&gt;"&amp;$J$3+2.1))+(COUNTIF('Round 1 - HILLS'!L96,"&gt;"&amp;$L$3+2.1))+(COUNTIF('Round 1 - HILLS'!M96,"&gt;"&amp;$M$3+2.1))+(COUNTIF('Round 1 - HILLS'!N96,"&gt;"&amp;$N$3+2.1))+(COUNTIF('Round 1 - HILLS'!O96,"&gt;"&amp;$O$3+2.1))+(COUNTIF('Round 1 - HILLS'!P96,"&gt;"&amp;$P$3+2.1))+(COUNTIF('Round 1 - HILLS'!Q96,"&gt;"&amp;$Q$3+2.1))+(COUNTIF('Round 1 - HILLS'!R96,"&gt;"&amp;$R$3+2.1))+(COUNTIF('Round 1 - HILLS'!S96,"&gt;"&amp;$S$3+2.1))+(COUNTIF('Round 1 - HILLS'!T96,"&gt;"&amp;$T$3+2.1))</f>
        <v>0</v>
      </c>
      <c r="J197" s="92">
        <f>SUM(COUNTIF('Round 2 - RIVER'!B96,"&lt;"&amp;$B$2-1.9))+(COUNTIF('Round 2 - RIVER'!C96,"&lt;"&amp;$C$2-1.9))+(COUNTIF('Round 2 - RIVER'!D96,"&lt;"&amp;$D$2-1.9))+(COUNTIF('Round 2 - RIVER'!E96,"&lt;"&amp;$E$2-1.9))+(COUNTIF('Round 2 - RIVER'!F96,"&lt;"&amp;$F$2-1.9))+(COUNTIF('Round 2 - RIVER'!G96,"&lt;"&amp;$G$2-1.9))+(COUNTIF('Round 2 - RIVER'!H96,"&lt;"&amp;$H$2-1.9))+(COUNTIF('Round 2 - RIVER'!I96,"&lt;"&amp;$I$2-1.9))+(COUNTIF('Round 2 - RIVER'!J96,"&lt;"&amp;$J$2-1.9))+(COUNTIF('Round 2 - RIVER'!L96,"&lt;"&amp;$L$2-1.9))+(COUNTIF('Round 2 - RIVER'!M96,"&lt;"&amp;$M$2-1.9))+(COUNTIF('Round 2 - RIVER'!N96,"&lt;"&amp;$N$2-1.9))+(COUNTIF('Round 2 - RIVER'!O96,"&lt;"&amp;$O$2-1.9))+(COUNTIF('Round 2 - RIVER'!P96,"&lt;"&amp;$P$2-1.9))+(COUNTIF('Round 2 - RIVER'!Q96,"&lt;"&amp;$Q$2-1.9))+(COUNTIF('Round 2 - RIVER'!R96,"&lt;"&amp;$R$2-1.9))+(COUNTIF('Round 2 - RIVER'!S96,"&lt;"&amp;$S$2-1.9))+(COUNTIF('Round 2 - RIVER'!T96,"&lt;"&amp;$T$2-1.9))</f>
        <v>0</v>
      </c>
      <c r="K197" s="93">
        <f>SUM(COUNTIF('Round 2 - RIVER'!B96,"="&amp;$B$2-1))+(COUNTIF('Round 2 - RIVER'!C96,"="&amp;$C$2-1))+(COUNTIF('Round 2 - RIVER'!D96,"="&amp;$D$2-1))+(COUNTIF('Round 2 - RIVER'!E96,"="&amp;$E$2-1))+(COUNTIF('Round 2 - RIVER'!F96,"="&amp;$F$2-1))+(COUNTIF('Round 2 - RIVER'!G96,"="&amp;$G$2-1))+(COUNTIF('Round 2 - RIVER'!H96,"="&amp;$H$2-1))+(COUNTIF('Round 2 - RIVER'!I96,"="&amp;$I$2-1))+(COUNTIF('Round 2 - RIVER'!J96,"="&amp;$J$2-1))+(COUNTIF('Round 2 - RIVER'!L96,"="&amp;$L$2-1))+(COUNTIF('Round 2 - RIVER'!M96,"="&amp;$M$2-1))+(COUNTIF('Round 2 - RIVER'!N96,"="&amp;$N$2-1))+(COUNTIF('Round 2 - RIVER'!O96,"="&amp;$O$2-1))+(COUNTIF('Round 2 - RIVER'!P96,"="&amp;$P$2-1))+(COUNTIF('Round 2 - RIVER'!Q96,"="&amp;$Q$2-1))+(COUNTIF('Round 2 - RIVER'!R96,"="&amp;$R$2-1))+(COUNTIF('Round 2 - RIVER'!S96,"="&amp;$S$2-1))+(COUNTIF('Round 2 - RIVER'!T96,"="&amp;$T$2-1))</f>
        <v>0</v>
      </c>
      <c r="L197" s="93">
        <f>SUM(COUNTIF('Round 2 - RIVER'!B96,"="&amp;$B$2))+(COUNTIF('Round 2 - RIVER'!C96,"="&amp;$C$2))+(COUNTIF('Round 2 - RIVER'!D96,"="&amp;$D$2))+(COUNTIF('Round 2 - RIVER'!E96,"="&amp;$E$2))+(COUNTIF('Round 2 - RIVER'!F96,"="&amp;$F$2))+(COUNTIF('Round 2 - RIVER'!G96,"="&amp;$G$2))+(COUNTIF('Round 2 - RIVER'!H96,"="&amp;$H$2))+(COUNTIF('Round 2 - RIVER'!I96,"="&amp;$I$2))+(COUNTIF('Round 2 - RIVER'!J96,"="&amp;$J$2))+(COUNTIF('Round 2 - RIVER'!L96,"="&amp;$L$2))+(COUNTIF('Round 2 - RIVER'!M96,"="&amp;$M$2))+(COUNTIF('Round 2 - RIVER'!N96,"="&amp;$N$2))+(COUNTIF('Round 2 - RIVER'!O96,"="&amp;$O$2))+(COUNTIF('Round 2 - RIVER'!P96,"="&amp;$P$2))+(COUNTIF('Round 2 - RIVER'!Q96,"="&amp;$Q$2))+(COUNTIF('Round 2 - RIVER'!R96,"="&amp;$R$2))+(COUNTIF('Round 2 - RIVER'!S96,"="&amp;$S$2))+(COUNTIF('Round 2 - RIVER'!T96,"="&amp;$T$2))</f>
        <v>0</v>
      </c>
      <c r="M197" s="93">
        <f>SUM(COUNTIF('Round 2 - RIVER'!B96,"="&amp;$B$2+1))+(COUNTIF('Round 2 - RIVER'!C96,"="&amp;$C$2+1))+(COUNTIF('Round 2 - RIVER'!D96,"="&amp;$D$2+1))+(COUNTIF('Round 2 - RIVER'!E96,"="&amp;$E$2+1))+(COUNTIF('Round 2 - RIVER'!F96,"="&amp;$F$2+1))+(COUNTIF('Round 2 - RIVER'!G96,"="&amp;$G$2+1))+(COUNTIF('Round 2 - RIVER'!H96,"="&amp;$H$2+1))+(COUNTIF('Round 2 - RIVER'!I96,"="&amp;$I$2+1))+(COUNTIF('Round 2 - RIVER'!J96,"="&amp;$J$2+1))+(COUNTIF('Round 2 - RIVER'!L96,"="&amp;$L$2+1))+(COUNTIF('Round 2 - RIVER'!M96,"="&amp;$M$2+1))+(COUNTIF('Round 2 - RIVER'!N96,"="&amp;$N$2+1))+(COUNTIF('Round 2 - RIVER'!O96,"="&amp;$O$2+1))+(COUNTIF('Round 2 - RIVER'!P96,"="&amp;$P$2+1))+(COUNTIF('Round 2 - RIVER'!Q96,"="&amp;$Q$2+1))+(COUNTIF('Round 2 - RIVER'!R96,"="&amp;$R$2+1))+(COUNTIF('Round 2 - RIVER'!S96,"="&amp;$S$2+1))+(COUNTIF('Round 2 - RIVER'!T96,"="&amp;$T$2+1))</f>
        <v>0</v>
      </c>
      <c r="N197" s="93">
        <f>SUM(COUNTIF('Round 2 - RIVER'!B96,"="&amp;$B$2+2))+(COUNTIF('Round 2 - RIVER'!C96,"="&amp;$C$2+2))+(COUNTIF('Round 2 - RIVER'!D96,"="&amp;$D$2+2))+(COUNTIF('Round 2 - RIVER'!E96,"="&amp;$E$2+2))+(COUNTIF('Round 2 - RIVER'!F96,"="&amp;$F$2+2))+(COUNTIF('Round 2 - RIVER'!G96,"="&amp;$G$2+2))+(COUNTIF('Round 2 - RIVER'!H96,"="&amp;$H$2+2))+(COUNTIF('Round 2 - RIVER'!I96,"="&amp;$I$2+2))+(COUNTIF('Round 2 - RIVER'!J96,"="&amp;$J$2+2))+(COUNTIF('Round 2 - RIVER'!L96,"="&amp;$L$2+2))+(COUNTIF('Round 2 - RIVER'!M96,"="&amp;$M$2+2))+(COUNTIF('Round 2 - RIVER'!N96,"="&amp;$N$2+2))+(COUNTIF('Round 2 - RIVER'!O96,"="&amp;$O$2+2))+(COUNTIF('Round 2 - RIVER'!P96,"="&amp;$P$2+2))+(COUNTIF('Round 2 - RIVER'!Q96,"="&amp;$Q$2+2))+(COUNTIF('Round 2 - RIVER'!R96,"="&amp;$R$2+2))+(COUNTIF('Round 2 - RIVER'!S96,"="&amp;$S$2+2))+(COUNTIF('Round 2 - RIVER'!T96,"="&amp;$T$2+2))</f>
        <v>0</v>
      </c>
      <c r="O197" s="93">
        <f>SUM(COUNTIF('Round 2 - RIVER'!B96,"&gt;"&amp;$B$2+2.1))+(COUNTIF('Round 2 - RIVER'!C96,"&gt;"&amp;$C$2+2.1))+(COUNTIF('Round 2 - RIVER'!D96,"&gt;"&amp;$D$2+2.1))+(COUNTIF('Round 2 - RIVER'!E96,"&gt;"&amp;$E$2+2.1))+(COUNTIF('Round 2 - RIVER'!F96,"&gt;"&amp;$F$2+2.1))+(COUNTIF('Round 2 - RIVER'!G96,"&gt;"&amp;$G$2+2.1))+(COUNTIF('Round 2 - RIVER'!H96,"&gt;"&amp;$H$2+2.1))+(COUNTIF('Round 2 - RIVER'!I96,"&gt;"&amp;$I$2+2.1))+(COUNTIF('Round 2 - RIVER'!J96,"&gt;"&amp;$J$2+2.1))+(COUNTIF('Round 2 - RIVER'!L96,"&gt;"&amp;$L$2+2.1))+(COUNTIF('Round 2 - RIVER'!M96,"&gt;"&amp;$M$2+2.1))+(COUNTIF('Round 2 - RIVER'!N96,"&gt;"&amp;$N$2+2.1))+(COUNTIF('Round 2 - RIVER'!O96,"&gt;"&amp;$O$2+2.1))+(COUNTIF('Round 2 - RIVER'!P96,"&gt;"&amp;$P$2+2.1))+(COUNTIF('Round 2 - RIVER'!Q96,"&gt;"&amp;$Q$2+2.1))+(COUNTIF('Round 2 - RIVER'!R96,"&gt;"&amp;$R$2+2.1))+(COUNTIF('Round 2 - RIVER'!S96,"&gt;"&amp;$S$2+2.1))+(COUNTIF('Round 2 - RIVER'!T96,"&gt;"&amp;$T$2+2.1))</f>
        <v>0</v>
      </c>
      <c r="Q197" s="92"/>
      <c r="R197" s="93"/>
      <c r="S197" s="93"/>
      <c r="T197" s="93"/>
      <c r="U197" s="93"/>
      <c r="V197" s="93"/>
      <c r="X197" s="92">
        <f>SUM(C197,J197,Q197)</f>
        <v>0</v>
      </c>
      <c r="Y197" s="93">
        <f t="shared" ref="Y197:Y201" si="190">SUM(D197,K197,R197)</f>
        <v>0</v>
      </c>
      <c r="Z197" s="93">
        <f t="shared" ref="Z197:Z201" si="191">SUM(E197,L197,S197)</f>
        <v>0</v>
      </c>
      <c r="AA197" s="93">
        <f t="shared" ref="AA197:AA201" si="192">SUM(F197,M197,T197)</f>
        <v>0</v>
      </c>
      <c r="AB197" s="93">
        <f t="shared" ref="AB197:AB201" si="193">SUM(G197,N197,U197)</f>
        <v>0</v>
      </c>
      <c r="AC197" s="93">
        <f>SUM(H197,O197,V197)</f>
        <v>0</v>
      </c>
    </row>
    <row r="198" spans="1:29" x14ac:dyDescent="0.2">
      <c r="A198" s="35" t="str">
        <f>'Round 1 - HILLS'!A97</f>
        <v>Leena Stephens</v>
      </c>
      <c r="B198" s="95"/>
      <c r="C198" s="99">
        <f>SUM(COUNTIF('Round 1 - HILLS'!B97,"&lt;"&amp;$B$3-1.9))+(COUNTIF('Round 1 - HILLS'!C97,"&lt;"&amp;$C$3-1.9))+(COUNTIF('Round 1 - HILLS'!D97,"&lt;"&amp;$D$3-1.9))+(COUNTIF('Round 1 - HILLS'!E97,"&lt;"&amp;$E$3-1.9))+(COUNTIF('Round 1 - HILLS'!F97,"&lt;"&amp;$F$3-1.9))+(COUNTIF('Round 1 - HILLS'!G97,"&lt;"&amp;$G$3-1.9))+(COUNTIF('Round 1 - HILLS'!H97,"&lt;"&amp;$H$3-1.9))+(COUNTIF('Round 1 - HILLS'!I97,"&lt;"&amp;$I$3-1.9))+(COUNTIF('Round 1 - HILLS'!J97,"&lt;"&amp;$J$3-1.9))+(COUNTIF('Round 1 - HILLS'!L97,"&lt;"&amp;$L$3-1.9))+(COUNTIF('Round 1 - HILLS'!M97,"&lt;"&amp;$M$3-1.9))+(COUNTIF('Round 1 - HILLS'!N97,"&lt;"&amp;$N$3-1.9))+(COUNTIF('Round 1 - HILLS'!O97,"&lt;"&amp;$O$3-1.9))+(COUNTIF('Round 1 - HILLS'!P97,"&lt;"&amp;$P$3-1.9))+(COUNTIF('Round 1 - HILLS'!Q97,"&lt;"&amp;$Q$3-1.9))+(COUNTIF('Round 1 - HILLS'!R97,"&lt;"&amp;$R$3-1.9))+(COUNTIF('Round 1 - HILLS'!S97,"&lt;"&amp;$S$3-1.9))+(COUNTIF('Round 1 - HILLS'!T97,"&lt;"&amp;$T$3-1.9))</f>
        <v>0</v>
      </c>
      <c r="D198" s="100">
        <f>SUM(COUNTIF('Round 1 - HILLS'!B97,"="&amp;$B$3-1))+(COUNTIF('Round 1 - HILLS'!C97,"="&amp;$C$3-1))+(COUNTIF('Round 1 - HILLS'!D97,"="&amp;$D$3-1))+(COUNTIF('Round 1 - HILLS'!E97,"="&amp;$E$3-1))+(COUNTIF('Round 1 - HILLS'!F97,"="&amp;$F$3-1))+(COUNTIF('Round 1 - HILLS'!G97,"="&amp;$G$3-1))+(COUNTIF('Round 1 - HILLS'!H97,"="&amp;$H$3-1))+(COUNTIF('Round 1 - HILLS'!I97,"="&amp;$I$3-1))+(COUNTIF('Round 1 - HILLS'!J97,"="&amp;$J$3-1))+(COUNTIF('Round 1 - HILLS'!L97,"="&amp;$L$3-1))+(COUNTIF('Round 1 - HILLS'!M97,"="&amp;$M$3-1))+(COUNTIF('Round 1 - HILLS'!N97,"="&amp;$N$3-1))+(COUNTIF('Round 1 - HILLS'!O97,"="&amp;$O$3-1))+(COUNTIF('Round 1 - HILLS'!P97,"="&amp;$P$3-1))+(COUNTIF('Round 1 - HILLS'!Q97,"="&amp;$Q$3-1))+(COUNTIF('Round 1 - HILLS'!R97,"="&amp;$R$3-1))+(COUNTIF('Round 1 - HILLS'!S97,"="&amp;$S$3-1))+(COUNTIF('Round 1 - HILLS'!T97,"="&amp;$T$3-1))</f>
        <v>0</v>
      </c>
      <c r="E198" s="100">
        <f>SUM(COUNTIF('Round 1 - HILLS'!B97,"="&amp;$B$3))+(COUNTIF('Round 1 - HILLS'!C97,"="&amp;$C$3))+(COUNTIF('Round 1 - HILLS'!D97,"="&amp;$D$3))+(COUNTIF('Round 1 - HILLS'!E97,"="&amp;$E$3))+(COUNTIF('Round 1 - HILLS'!F97,"="&amp;$F$3))+(COUNTIF('Round 1 - HILLS'!G97,"="&amp;$G$3))+(COUNTIF('Round 1 - HILLS'!H97,"="&amp;$H$3))+(COUNTIF('Round 1 - HILLS'!I97,"="&amp;$I$3))+(COUNTIF('Round 1 - HILLS'!J97,"="&amp;$J$3))+(COUNTIF('Round 1 - HILLS'!L97,"="&amp;$L$3))+(COUNTIF('Round 1 - HILLS'!M97,"="&amp;$M$3))+(COUNTIF('Round 1 - HILLS'!N97,"="&amp;$N$3))+(COUNTIF('Round 1 - HILLS'!O97,"="&amp;$O$3))+(COUNTIF('Round 1 - HILLS'!P97,"="&amp;$P$3))+(COUNTIF('Round 1 - HILLS'!Q97,"="&amp;$Q$3))+(COUNTIF('Round 1 - HILLS'!R97,"="&amp;$R$3))+(COUNTIF('Round 1 - HILLS'!S97,"="&amp;$S$3))+(COUNTIF('Round 1 - HILLS'!T97,"="&amp;$T$3))</f>
        <v>0</v>
      </c>
      <c r="F198" s="100">
        <f>SUM(COUNTIF('Round 1 - HILLS'!B97,"="&amp;$B$3+1))+(COUNTIF('Round 1 - HILLS'!C97,"="&amp;$C$3+1))+(COUNTIF('Round 1 - HILLS'!D97,"="&amp;$D$3+1))+(COUNTIF('Round 1 - HILLS'!E97,"="&amp;$E$3+1))+(COUNTIF('Round 1 - HILLS'!F97,"="&amp;$F$3+1))+(COUNTIF('Round 1 - HILLS'!G97,"="&amp;$G$3+1))+(COUNTIF('Round 1 - HILLS'!H97,"="&amp;$H$3+1))+(COUNTIF('Round 1 - HILLS'!I97,"="&amp;$I$3+1))+(COUNTIF('Round 1 - HILLS'!J97,"="&amp;$J$3+1))+(COUNTIF('Round 1 - HILLS'!L97,"="&amp;$L$3+1))+(COUNTIF('Round 1 - HILLS'!M97,"="&amp;$M$3+1))+(COUNTIF('Round 1 - HILLS'!N97,"="&amp;$N$3+1))+(COUNTIF('Round 1 - HILLS'!O97,"="&amp;$O$3+1))+(COUNTIF('Round 1 - HILLS'!P97,"="&amp;$P$3+1))+(COUNTIF('Round 1 - HILLS'!Q97,"="&amp;$Q$3+1))+(COUNTIF('Round 1 - HILLS'!R97,"="&amp;$R$3+1))+(COUNTIF('Round 1 - HILLS'!S97,"="&amp;$S$3+1))+(COUNTIF('Round 1 - HILLS'!T97,"="&amp;$T$3+1))</f>
        <v>0</v>
      </c>
      <c r="G198" s="100">
        <f>SUM(COUNTIF('Round 1 - HILLS'!B97,"="&amp;$B$3+2))+(COUNTIF('Round 1 - HILLS'!C97,"="&amp;$C$3+2))+(COUNTIF('Round 1 - HILLS'!D97,"="&amp;$D$3+2))+(COUNTIF('Round 1 - HILLS'!E97,"="&amp;$E$3+2))+(COUNTIF('Round 1 - HILLS'!F97,"="&amp;$F$3+2))+(COUNTIF('Round 1 - HILLS'!G97,"="&amp;$G$3+2))+(COUNTIF('Round 1 - HILLS'!H97,"="&amp;$H$3+2))+(COUNTIF('Round 1 - HILLS'!I97,"="&amp;$I$3+2))+(COUNTIF('Round 1 - HILLS'!J97,"="&amp;$J$3+2))+(COUNTIF('Round 1 - HILLS'!L97,"="&amp;$L$3+2))+(COUNTIF('Round 1 - HILLS'!M97,"="&amp;$M$3+2))+(COUNTIF('Round 1 - HILLS'!N97,"="&amp;$N$3+2))+(COUNTIF('Round 1 - HILLS'!O97,"="&amp;$O$3+2))+(COUNTIF('Round 1 - HILLS'!P97,"="&amp;$P$3+2))+(COUNTIF('Round 1 - HILLS'!Q97,"="&amp;$Q$3+2))+(COUNTIF('Round 1 - HILLS'!R97,"="&amp;$R$3+2))+(COUNTIF('Round 1 - HILLS'!S97,"="&amp;$S$3+2))+(COUNTIF('Round 1 - HILLS'!T97,"="&amp;$T$3+2))</f>
        <v>0</v>
      </c>
      <c r="H198" s="100">
        <f>SUM(COUNTIF('Round 1 - HILLS'!B97,"&gt;"&amp;$B$3+2.1))+(COUNTIF('Round 1 - HILLS'!C97,"&gt;"&amp;$C$3+2.1))+(COUNTIF('Round 1 - HILLS'!D97,"&gt;"&amp;$D$3+2.1))+(COUNTIF('Round 1 - HILLS'!E97,"&gt;"&amp;$E$3+2.1))+(COUNTIF('Round 1 - HILLS'!F97,"&gt;"&amp;$F$3+2.1))+(COUNTIF('Round 1 - HILLS'!G97,"&gt;"&amp;$G$3+2.1))+(COUNTIF('Round 1 - HILLS'!H97,"&gt;"&amp;$H$3+2.1))+(COUNTIF('Round 1 - HILLS'!I97,"&gt;"&amp;$I$3+2.1))+(COUNTIF('Round 1 - HILLS'!J97,"&gt;"&amp;$J$3+2.1))+(COUNTIF('Round 1 - HILLS'!L97,"&gt;"&amp;$L$3+2.1))+(COUNTIF('Round 1 - HILLS'!M97,"&gt;"&amp;$M$3+2.1))+(COUNTIF('Round 1 - HILLS'!N97,"&gt;"&amp;$N$3+2.1))+(COUNTIF('Round 1 - HILLS'!O97,"&gt;"&amp;$O$3+2.1))+(COUNTIF('Round 1 - HILLS'!P97,"&gt;"&amp;$P$3+2.1))+(COUNTIF('Round 1 - HILLS'!Q97,"&gt;"&amp;$Q$3+2.1))+(COUNTIF('Round 1 - HILLS'!R97,"&gt;"&amp;$R$3+2.1))+(COUNTIF('Round 1 - HILLS'!S97,"&gt;"&amp;$S$3+2.1))+(COUNTIF('Round 1 - HILLS'!T97,"&gt;"&amp;$T$3+2.1))</f>
        <v>0</v>
      </c>
      <c r="J198" s="99">
        <f>SUM(COUNTIF('Round 2 - RIVER'!B97,"&lt;"&amp;$B$2-1.9))+(COUNTIF('Round 2 - RIVER'!C97,"&lt;"&amp;$C$2-1.9))+(COUNTIF('Round 2 - RIVER'!D97,"&lt;"&amp;$D$2-1.9))+(COUNTIF('Round 2 - RIVER'!E97,"&lt;"&amp;$E$2-1.9))+(COUNTIF('Round 2 - RIVER'!F97,"&lt;"&amp;$F$2-1.9))+(COUNTIF('Round 2 - RIVER'!G97,"&lt;"&amp;$G$2-1.9))+(COUNTIF('Round 2 - RIVER'!H97,"&lt;"&amp;$H$2-1.9))+(COUNTIF('Round 2 - RIVER'!I97,"&lt;"&amp;$I$2-1.9))+(COUNTIF('Round 2 - RIVER'!J97,"&lt;"&amp;$J$2-1.9))+(COUNTIF('Round 2 - RIVER'!L97,"&lt;"&amp;$L$2-1.9))+(COUNTIF('Round 2 - RIVER'!M97,"&lt;"&amp;$M$2-1.9))+(COUNTIF('Round 2 - RIVER'!N97,"&lt;"&amp;$N$2-1.9))+(COUNTIF('Round 2 - RIVER'!O97,"&lt;"&amp;$O$2-1.9))+(COUNTIF('Round 2 - RIVER'!P97,"&lt;"&amp;$P$2-1.9))+(COUNTIF('Round 2 - RIVER'!Q97,"&lt;"&amp;$Q$2-1.9))+(COUNTIF('Round 2 - RIVER'!R97,"&lt;"&amp;$R$2-1.9))+(COUNTIF('Round 2 - RIVER'!S97,"&lt;"&amp;$S$2-1.9))+(COUNTIF('Round 2 - RIVER'!T97,"&lt;"&amp;$T$2-1.9))</f>
        <v>0</v>
      </c>
      <c r="K198" s="100">
        <f>SUM(COUNTIF('Round 2 - RIVER'!B97,"="&amp;$B$2-1))+(COUNTIF('Round 2 - RIVER'!C97,"="&amp;$C$2-1))+(COUNTIF('Round 2 - RIVER'!D97,"="&amp;$D$2-1))+(COUNTIF('Round 2 - RIVER'!E97,"="&amp;$E$2-1))+(COUNTIF('Round 2 - RIVER'!F97,"="&amp;$F$2-1))+(COUNTIF('Round 2 - RIVER'!G97,"="&amp;$G$2-1))+(COUNTIF('Round 2 - RIVER'!H97,"="&amp;$H$2-1))+(COUNTIF('Round 2 - RIVER'!I97,"="&amp;$I$2-1))+(COUNTIF('Round 2 - RIVER'!J97,"="&amp;$J$2-1))+(COUNTIF('Round 2 - RIVER'!L97,"="&amp;$L$2-1))+(COUNTIF('Round 2 - RIVER'!M97,"="&amp;$M$2-1))+(COUNTIF('Round 2 - RIVER'!N97,"="&amp;$N$2-1))+(COUNTIF('Round 2 - RIVER'!O97,"="&amp;$O$2-1))+(COUNTIF('Round 2 - RIVER'!P97,"="&amp;$P$2-1))+(COUNTIF('Round 2 - RIVER'!Q97,"="&amp;$Q$2-1))+(COUNTIF('Round 2 - RIVER'!R97,"="&amp;$R$2-1))+(COUNTIF('Round 2 - RIVER'!S97,"="&amp;$S$2-1))+(COUNTIF('Round 2 - RIVER'!T97,"="&amp;$T$2-1))</f>
        <v>0</v>
      </c>
      <c r="L198" s="100">
        <f>SUM(COUNTIF('Round 2 - RIVER'!B97,"="&amp;$B$2))+(COUNTIF('Round 2 - RIVER'!C97,"="&amp;$C$2))+(COUNTIF('Round 2 - RIVER'!D97,"="&amp;$D$2))+(COUNTIF('Round 2 - RIVER'!E97,"="&amp;$E$2))+(COUNTIF('Round 2 - RIVER'!F97,"="&amp;$F$2))+(COUNTIF('Round 2 - RIVER'!G97,"="&amp;$G$2))+(COUNTIF('Round 2 - RIVER'!H97,"="&amp;$H$2))+(COUNTIF('Round 2 - RIVER'!I97,"="&amp;$I$2))+(COUNTIF('Round 2 - RIVER'!J97,"="&amp;$J$2))+(COUNTIF('Round 2 - RIVER'!L97,"="&amp;$L$2))+(COUNTIF('Round 2 - RIVER'!M97,"="&amp;$M$2))+(COUNTIF('Round 2 - RIVER'!N97,"="&amp;$N$2))+(COUNTIF('Round 2 - RIVER'!O97,"="&amp;$O$2))+(COUNTIF('Round 2 - RIVER'!P97,"="&amp;$P$2))+(COUNTIF('Round 2 - RIVER'!Q97,"="&amp;$Q$2))+(COUNTIF('Round 2 - RIVER'!R97,"="&amp;$R$2))+(COUNTIF('Round 2 - RIVER'!S97,"="&amp;$S$2))+(COUNTIF('Round 2 - RIVER'!T97,"="&amp;$T$2))</f>
        <v>0</v>
      </c>
      <c r="M198" s="100">
        <f>SUM(COUNTIF('Round 2 - RIVER'!B83,"="&amp;$B$2+1))+(COUNTIF('Round 2 - RIVER'!C83,"="&amp;$C$2+1))+(COUNTIF('Round 2 - RIVER'!D83,"="&amp;$D$2+1))+(COUNTIF('Round 2 - RIVER'!E83,"="&amp;$E$2+1))+(COUNTIF('Round 2 - RIVER'!F83,"="&amp;$F$2+1))+(COUNTIF('Round 2 - RIVER'!G83,"="&amp;$G$2+1))+(COUNTIF('Round 2 - RIVER'!H83,"="&amp;$H$2+1))+(COUNTIF('Round 2 - RIVER'!I83,"="&amp;$I$2+1))+(COUNTIF('Round 2 - RIVER'!J83,"="&amp;$J$2+1))+(COUNTIF('Round 2 - RIVER'!L83,"="&amp;$L$2+1))+(COUNTIF('Round 2 - RIVER'!M83,"="&amp;$M$2+1))+(COUNTIF('Round 2 - RIVER'!N83,"="&amp;$N$2+1))+(COUNTIF('Round 2 - RIVER'!O83,"="&amp;$O$2+1))+(COUNTIF('Round 2 - RIVER'!P83,"="&amp;$P$2+1))+(COUNTIF('Round 2 - RIVER'!Q83,"="&amp;$Q$2+1))+(COUNTIF('Round 2 - RIVER'!R83,"="&amp;$R$2+1))+(COUNTIF('Round 2 - RIVER'!S83,"="&amp;$S$2+1))+(COUNTIF('Round 2 - RIVER'!T83,"="&amp;$T$2+1))</f>
        <v>0</v>
      </c>
      <c r="N198" s="100">
        <f>SUM(COUNTIF('Round 2 - RIVER'!B97,"="&amp;$B$2+2))+(COUNTIF('Round 2 - RIVER'!C97,"="&amp;$C$2+2))+(COUNTIF('Round 2 - RIVER'!D97,"="&amp;$D$2+2))+(COUNTIF('Round 2 - RIVER'!E97,"="&amp;$E$2+2))+(COUNTIF('Round 2 - RIVER'!F97,"="&amp;$F$2+2))+(COUNTIF('Round 2 - RIVER'!G97,"="&amp;$G$2+2))+(COUNTIF('Round 2 - RIVER'!H97,"="&amp;$H$2+2))+(COUNTIF('Round 2 - RIVER'!I97,"="&amp;$I$2+2))+(COUNTIF('Round 2 - RIVER'!J97,"="&amp;$J$2+2))+(COUNTIF('Round 2 - RIVER'!L97,"="&amp;$L$2+2))+(COUNTIF('Round 2 - RIVER'!M97,"="&amp;$M$2+2))+(COUNTIF('Round 2 - RIVER'!N97,"="&amp;$N$2+2))+(COUNTIF('Round 2 - RIVER'!O97,"="&amp;$O$2+2))+(COUNTIF('Round 2 - RIVER'!P97,"="&amp;$P$2+2))+(COUNTIF('Round 2 - RIVER'!Q97,"="&amp;$Q$2+2))+(COUNTIF('Round 2 - RIVER'!R97,"="&amp;$R$2+2))+(COUNTIF('Round 2 - RIVER'!S97,"="&amp;$S$2+2))+(COUNTIF('Round 2 - RIVER'!T97,"="&amp;$T$2+2))</f>
        <v>0</v>
      </c>
      <c r="O198" s="100">
        <f>SUM(COUNTIF('Round 2 - RIVER'!B97,"&gt;"&amp;$B$2+2.1))+(COUNTIF('Round 2 - RIVER'!C97,"&gt;"&amp;$C$2+2.1))+(COUNTIF('Round 2 - RIVER'!D97,"&gt;"&amp;$D$2+2.1))+(COUNTIF('Round 2 - RIVER'!E97,"&gt;"&amp;$E$2+2.1))+(COUNTIF('Round 2 - RIVER'!F97,"&gt;"&amp;$F$2+2.1))+(COUNTIF('Round 2 - RIVER'!G97,"&gt;"&amp;$G$2+2.1))+(COUNTIF('Round 2 - RIVER'!H97,"&gt;"&amp;$H$2+2.1))+(COUNTIF('Round 2 - RIVER'!I97,"&gt;"&amp;$I$2+2.1))+(COUNTIF('Round 2 - RIVER'!J97,"&gt;"&amp;$J$2+2.1))+(COUNTIF('Round 2 - RIVER'!L97,"&gt;"&amp;$L$2+2.1))+(COUNTIF('Round 2 - RIVER'!M97,"&gt;"&amp;$M$2+2.1))+(COUNTIF('Round 2 - RIVER'!N97,"&gt;"&amp;$N$2+2.1))+(COUNTIF('Round 2 - RIVER'!O97,"&gt;"&amp;$O$2+2.1))+(COUNTIF('Round 2 - RIVER'!P97,"&gt;"&amp;$P$2+2.1))+(COUNTIF('Round 2 - RIVER'!Q97,"&gt;"&amp;$Q$2+2.1))+(COUNTIF('Round 2 - RIVER'!R97,"&gt;"&amp;$R$2+2.1))+(COUNTIF('Round 2 - RIVER'!S97,"&gt;"&amp;$S$2+2.1))+(COUNTIF('Round 2 - RIVER'!T97,"&gt;"&amp;$T$2+2.1))</f>
        <v>0</v>
      </c>
      <c r="Q198" s="94"/>
      <c r="R198" s="94"/>
      <c r="S198" s="94"/>
      <c r="T198" s="94"/>
      <c r="U198" s="94"/>
      <c r="V198" s="94"/>
      <c r="X198" s="99">
        <f t="shared" ref="X198:X201" si="194">SUM(C198,J198,Q198)</f>
        <v>0</v>
      </c>
      <c r="Y198" s="100">
        <f t="shared" si="190"/>
        <v>0</v>
      </c>
      <c r="Z198" s="100">
        <f t="shared" si="191"/>
        <v>0</v>
      </c>
      <c r="AA198" s="100">
        <f t="shared" si="192"/>
        <v>0</v>
      </c>
      <c r="AB198" s="100">
        <f t="shared" si="193"/>
        <v>0</v>
      </c>
      <c r="AC198" s="100">
        <f t="shared" ref="AC198:AC201" si="195">SUM(H198,O198,V198)</f>
        <v>0</v>
      </c>
    </row>
    <row r="199" spans="1:29" x14ac:dyDescent="0.2">
      <c r="A199" s="35" t="str">
        <f>'Round 1 - HILLS'!A98</f>
        <v>Sofia Bastidas</v>
      </c>
      <c r="B199" s="95"/>
      <c r="C199" s="92">
        <f>SUM(COUNTIF('Round 1 - HILLS'!B98,"&lt;"&amp;$B$3-1.9))+(COUNTIF('Round 1 - HILLS'!C98,"&lt;"&amp;$C$3-1.9))+(COUNTIF('Round 1 - HILLS'!D98,"&lt;"&amp;$D$3-1.9))+(COUNTIF('Round 1 - HILLS'!E98,"&lt;"&amp;$E$3-1.9))+(COUNTIF('Round 1 - HILLS'!F98,"&lt;"&amp;$F$3-1.9))+(COUNTIF('Round 1 - HILLS'!G98,"&lt;"&amp;$G$3-1.9))+(COUNTIF('Round 1 - HILLS'!H98,"&lt;"&amp;$H$3-1.9))+(COUNTIF('Round 1 - HILLS'!I98,"&lt;"&amp;$I$3-1.9))+(COUNTIF('Round 1 - HILLS'!J98,"&lt;"&amp;$J$3-1.9))+(COUNTIF('Round 1 - HILLS'!L98,"&lt;"&amp;$L$3-1.9))+(COUNTIF('Round 1 - HILLS'!M98,"&lt;"&amp;$M$3-1.9))+(COUNTIF('Round 1 - HILLS'!N98,"&lt;"&amp;$N$3-1.9))+(COUNTIF('Round 1 - HILLS'!O98,"&lt;"&amp;$O$3-1.9))+(COUNTIF('Round 1 - HILLS'!P98,"&lt;"&amp;$P$3-1.9))+(COUNTIF('Round 1 - HILLS'!Q98,"&lt;"&amp;$Q$3-1.9))+(COUNTIF('Round 1 - HILLS'!R98,"&lt;"&amp;$R$3-1.9))+(COUNTIF('Round 1 - HILLS'!S98,"&lt;"&amp;$S$3-1.9))+(COUNTIF('Round 1 - HILLS'!T98,"&lt;"&amp;$T$3-1.9))</f>
        <v>0</v>
      </c>
      <c r="D199" s="93">
        <f>SUM(COUNTIF('Round 1 - HILLS'!B98,"="&amp;$B$3-1))+(COUNTIF('Round 1 - HILLS'!C98,"="&amp;$C$3-1))+(COUNTIF('Round 1 - HILLS'!D98,"="&amp;$D$3-1))+(COUNTIF('Round 1 - HILLS'!E98,"="&amp;$E$3-1))+(COUNTIF('Round 1 - HILLS'!F98,"="&amp;$F$3-1))+(COUNTIF('Round 1 - HILLS'!G98,"="&amp;$G$3-1))+(COUNTIF('Round 1 - HILLS'!H98,"="&amp;$H$3-1))+(COUNTIF('Round 1 - HILLS'!I98,"="&amp;$I$3-1))+(COUNTIF('Round 1 - HILLS'!J98,"="&amp;$J$3-1))+(COUNTIF('Round 1 - HILLS'!L98,"="&amp;$L$3-1))+(COUNTIF('Round 1 - HILLS'!M98,"="&amp;$M$3-1))+(COUNTIF('Round 1 - HILLS'!N98,"="&amp;$N$3-1))+(COUNTIF('Round 1 - HILLS'!O98,"="&amp;$O$3-1))+(COUNTIF('Round 1 - HILLS'!P98,"="&amp;$P$3-1))+(COUNTIF('Round 1 - HILLS'!Q98,"="&amp;$Q$3-1))+(COUNTIF('Round 1 - HILLS'!R98,"="&amp;$R$3-1))+(COUNTIF('Round 1 - HILLS'!S98,"="&amp;$S$3-1))+(COUNTIF('Round 1 - HILLS'!T98,"="&amp;$T$3-1))</f>
        <v>0</v>
      </c>
      <c r="E199" s="93">
        <f>SUM(COUNTIF('Round 1 - HILLS'!B98,"="&amp;$B$3))+(COUNTIF('Round 1 - HILLS'!C98,"="&amp;$C$3))+(COUNTIF('Round 1 - HILLS'!D98,"="&amp;$D$3))+(COUNTIF('Round 1 - HILLS'!E98,"="&amp;$E$3))+(COUNTIF('Round 1 - HILLS'!F98,"="&amp;$F$3))+(COUNTIF('Round 1 - HILLS'!G98,"="&amp;$G$3))+(COUNTIF('Round 1 - HILLS'!H98,"="&amp;$H$3))+(COUNTIF('Round 1 - HILLS'!I98,"="&amp;$I$3))+(COUNTIF('Round 1 - HILLS'!J98,"="&amp;$J$3))+(COUNTIF('Round 1 - HILLS'!L98,"="&amp;$L$3))+(COUNTIF('Round 1 - HILLS'!M98,"="&amp;$M$3))+(COUNTIF('Round 1 - HILLS'!N98,"="&amp;$N$3))+(COUNTIF('Round 1 - HILLS'!O98,"="&amp;$O$3))+(COUNTIF('Round 1 - HILLS'!P98,"="&amp;$P$3))+(COUNTIF('Round 1 - HILLS'!Q98,"="&amp;$Q$3))+(COUNTIF('Round 1 - HILLS'!R98,"="&amp;$R$3))+(COUNTIF('Round 1 - HILLS'!S98,"="&amp;$S$3))+(COUNTIF('Round 1 - HILLS'!T98,"="&amp;$T$3))</f>
        <v>0</v>
      </c>
      <c r="F199" s="93">
        <f>SUM(COUNTIF('Round 1 - HILLS'!B98,"="&amp;$B$3+1))+(COUNTIF('Round 1 - HILLS'!C98,"="&amp;$C$3+1))+(COUNTIF('Round 1 - HILLS'!D98,"="&amp;$D$3+1))+(COUNTIF('Round 1 - HILLS'!E98,"="&amp;$E$3+1))+(COUNTIF('Round 1 - HILLS'!F98,"="&amp;$F$3+1))+(COUNTIF('Round 1 - HILLS'!G98,"="&amp;$G$3+1))+(COUNTIF('Round 1 - HILLS'!H98,"="&amp;$H$3+1))+(COUNTIF('Round 1 - HILLS'!I98,"="&amp;$I$3+1))+(COUNTIF('Round 1 - HILLS'!J98,"="&amp;$J$3+1))+(COUNTIF('Round 1 - HILLS'!L98,"="&amp;$L$3+1))+(COUNTIF('Round 1 - HILLS'!M98,"="&amp;$M$3+1))+(COUNTIF('Round 1 - HILLS'!N98,"="&amp;$N$3+1))+(COUNTIF('Round 1 - HILLS'!O98,"="&amp;$O$3+1))+(COUNTIF('Round 1 - HILLS'!P98,"="&amp;$P$3+1))+(COUNTIF('Round 1 - HILLS'!Q98,"="&amp;$Q$3+1))+(COUNTIF('Round 1 - HILLS'!R98,"="&amp;$R$3+1))+(COUNTIF('Round 1 - HILLS'!S98,"="&amp;$S$3+1))+(COUNTIF('Round 1 - HILLS'!T98,"="&amp;$T$3+1))</f>
        <v>0</v>
      </c>
      <c r="G199" s="93">
        <f>SUM(COUNTIF('Round 1 - HILLS'!B98,"="&amp;$B$3+2))+(COUNTIF('Round 1 - HILLS'!C98,"="&amp;$C$3+2))+(COUNTIF('Round 1 - HILLS'!D98,"="&amp;$D$3+2))+(COUNTIF('Round 1 - HILLS'!E98,"="&amp;$E$3+2))+(COUNTIF('Round 1 - HILLS'!F98,"="&amp;$F$3+2))+(COUNTIF('Round 1 - HILLS'!G98,"="&amp;$G$3+2))+(COUNTIF('Round 1 - HILLS'!H98,"="&amp;$H$3+2))+(COUNTIF('Round 1 - HILLS'!I98,"="&amp;$I$3+2))+(COUNTIF('Round 1 - HILLS'!J98,"="&amp;$J$3+2))+(COUNTIF('Round 1 - HILLS'!L98,"="&amp;$L$3+2))+(COUNTIF('Round 1 - HILLS'!M98,"="&amp;$M$3+2))+(COUNTIF('Round 1 - HILLS'!N98,"="&amp;$N$3+2))+(COUNTIF('Round 1 - HILLS'!O98,"="&amp;$O$3+2))+(COUNTIF('Round 1 - HILLS'!P98,"="&amp;$P$3+2))+(COUNTIF('Round 1 - HILLS'!Q98,"="&amp;$Q$3+2))+(COUNTIF('Round 1 - HILLS'!R98,"="&amp;$R$3+2))+(COUNTIF('Round 1 - HILLS'!S98,"="&amp;$S$3+2))+(COUNTIF('Round 1 - HILLS'!T98,"="&amp;$T$3+2))</f>
        <v>0</v>
      </c>
      <c r="H199" s="93">
        <f>SUM(COUNTIF('Round 1 - HILLS'!B98,"&gt;"&amp;$B$3+2.1))+(COUNTIF('Round 1 - HILLS'!C98,"&gt;"&amp;$C$3+2.1))+(COUNTIF('Round 1 - HILLS'!D98,"&gt;"&amp;$D$3+2.1))+(COUNTIF('Round 1 - HILLS'!E98,"&gt;"&amp;$E$3+2.1))+(COUNTIF('Round 1 - HILLS'!F98,"&gt;"&amp;$F$3+2.1))+(COUNTIF('Round 1 - HILLS'!G98,"&gt;"&amp;$G$3+2.1))+(COUNTIF('Round 1 - HILLS'!H98,"&gt;"&amp;$H$3+2.1))+(COUNTIF('Round 1 - HILLS'!I98,"&gt;"&amp;$I$3+2.1))+(COUNTIF('Round 1 - HILLS'!J98,"&gt;"&amp;$J$3+2.1))+(COUNTIF('Round 1 - HILLS'!L98,"&gt;"&amp;$L$3+2.1))+(COUNTIF('Round 1 - HILLS'!M98,"&gt;"&amp;$M$3+2.1))+(COUNTIF('Round 1 - HILLS'!N98,"&gt;"&amp;$N$3+2.1))+(COUNTIF('Round 1 - HILLS'!O98,"&gt;"&amp;$O$3+2.1))+(COUNTIF('Round 1 - HILLS'!P98,"&gt;"&amp;$P$3+2.1))+(COUNTIF('Round 1 - HILLS'!Q98,"&gt;"&amp;$Q$3+2.1))+(COUNTIF('Round 1 - HILLS'!R98,"&gt;"&amp;$R$3+2.1))+(COUNTIF('Round 1 - HILLS'!S98,"&gt;"&amp;$S$3+2.1))+(COUNTIF('Round 1 - HILLS'!T98,"&gt;"&amp;$T$3+2.1))</f>
        <v>0</v>
      </c>
      <c r="J199" s="92">
        <f>SUM(COUNTIF('Round 2 - RIVER'!B98,"&lt;"&amp;$B$2-1.9))+(COUNTIF('Round 2 - RIVER'!C98,"&lt;"&amp;$C$2-1.9))+(COUNTIF('Round 2 - RIVER'!D98,"&lt;"&amp;$D$2-1.9))+(COUNTIF('Round 2 - RIVER'!E98,"&lt;"&amp;$E$2-1.9))+(COUNTIF('Round 2 - RIVER'!F98,"&lt;"&amp;$F$2-1.9))+(COUNTIF('Round 2 - RIVER'!G98,"&lt;"&amp;$G$2-1.9))+(COUNTIF('Round 2 - RIVER'!H98,"&lt;"&amp;$H$2-1.9))+(COUNTIF('Round 2 - RIVER'!I98,"&lt;"&amp;$I$2-1.9))+(COUNTIF('Round 2 - RIVER'!J98,"&lt;"&amp;$J$2-1.9))+(COUNTIF('Round 2 - RIVER'!L98,"&lt;"&amp;$L$2-1.9))+(COUNTIF('Round 2 - RIVER'!M98,"&lt;"&amp;$M$2-1.9))+(COUNTIF('Round 2 - RIVER'!N98,"&lt;"&amp;$N$2-1.9))+(COUNTIF('Round 2 - RIVER'!O98,"&lt;"&amp;$O$2-1.9))+(COUNTIF('Round 2 - RIVER'!P98,"&lt;"&amp;$P$2-1.9))+(COUNTIF('Round 2 - RIVER'!Q98,"&lt;"&amp;$Q$2-1.9))+(COUNTIF('Round 2 - RIVER'!R98,"&lt;"&amp;$R$2-1.9))+(COUNTIF('Round 2 - RIVER'!S98,"&lt;"&amp;$S$2-1.9))+(COUNTIF('Round 2 - RIVER'!T98,"&lt;"&amp;$T$2-1.9))</f>
        <v>0</v>
      </c>
      <c r="K199" s="93">
        <f>SUM(COUNTIF('Round 2 - RIVER'!B98,"="&amp;$B$2-1))+(COUNTIF('Round 2 - RIVER'!C98,"="&amp;$C$2-1))+(COUNTIF('Round 2 - RIVER'!D98,"="&amp;$D$2-1))+(COUNTIF('Round 2 - RIVER'!E98,"="&amp;$E$2-1))+(COUNTIF('Round 2 - RIVER'!F98,"="&amp;$F$2-1))+(COUNTIF('Round 2 - RIVER'!G98,"="&amp;$G$2-1))+(COUNTIF('Round 2 - RIVER'!H98,"="&amp;$H$2-1))+(COUNTIF('Round 2 - RIVER'!I98,"="&amp;$I$2-1))+(COUNTIF('Round 2 - RIVER'!J98,"="&amp;$J$2-1))+(COUNTIF('Round 2 - RIVER'!L98,"="&amp;$L$2-1))+(COUNTIF('Round 2 - RIVER'!M98,"="&amp;$M$2-1))+(COUNTIF('Round 2 - RIVER'!N98,"="&amp;$N$2-1))+(COUNTIF('Round 2 - RIVER'!O98,"="&amp;$O$2-1))+(COUNTIF('Round 2 - RIVER'!P98,"="&amp;$P$2-1))+(COUNTIF('Round 2 - RIVER'!Q98,"="&amp;$Q$2-1))+(COUNTIF('Round 2 - RIVER'!R98,"="&amp;$R$2-1))+(COUNTIF('Round 2 - RIVER'!S98,"="&amp;$S$2-1))+(COUNTIF('Round 2 - RIVER'!T98,"="&amp;$T$2-1))</f>
        <v>0</v>
      </c>
      <c r="L199" s="93">
        <f>SUM(COUNTIF('Round 2 - RIVER'!B98,"="&amp;$B$2))+(COUNTIF('Round 2 - RIVER'!C98,"="&amp;$C$2))+(COUNTIF('Round 2 - RIVER'!D98,"="&amp;$D$2))+(COUNTIF('Round 2 - RIVER'!E98,"="&amp;$E$2))+(COUNTIF('Round 2 - RIVER'!F98,"="&amp;$F$2))+(COUNTIF('Round 2 - RIVER'!G98,"="&amp;$G$2))+(COUNTIF('Round 2 - RIVER'!H98,"="&amp;$H$2))+(COUNTIF('Round 2 - RIVER'!I98,"="&amp;$I$2))+(COUNTIF('Round 2 - RIVER'!J98,"="&amp;$J$2))+(COUNTIF('Round 2 - RIVER'!L98,"="&amp;$L$2))+(COUNTIF('Round 2 - RIVER'!M98,"="&amp;$M$2))+(COUNTIF('Round 2 - RIVER'!N98,"="&amp;$N$2))+(COUNTIF('Round 2 - RIVER'!O98,"="&amp;$O$2))+(COUNTIF('Round 2 - RIVER'!P98,"="&amp;$P$2))+(COUNTIF('Round 2 - RIVER'!Q98,"="&amp;$Q$2))+(COUNTIF('Round 2 - RIVER'!R98,"="&amp;$R$2))+(COUNTIF('Round 2 - RIVER'!S98,"="&amp;$S$2))+(COUNTIF('Round 2 - RIVER'!T98,"="&amp;$T$2))</f>
        <v>0</v>
      </c>
      <c r="M199" s="93">
        <f>SUM(COUNTIF('Round 2 - RIVER'!B84,"="&amp;$B$2+1))+(COUNTIF('Round 2 - RIVER'!C84,"="&amp;$C$2+1))+(COUNTIF('Round 2 - RIVER'!D84,"="&amp;$D$2+1))+(COUNTIF('Round 2 - RIVER'!E84,"="&amp;$E$2+1))+(COUNTIF('Round 2 - RIVER'!F84,"="&amp;$F$2+1))+(COUNTIF('Round 2 - RIVER'!G84,"="&amp;$G$2+1))+(COUNTIF('Round 2 - RIVER'!H84,"="&amp;$H$2+1))+(COUNTIF('Round 2 - RIVER'!I84,"="&amp;$I$2+1))+(COUNTIF('Round 2 - RIVER'!J84,"="&amp;$J$2+1))+(COUNTIF('Round 2 - RIVER'!L84,"="&amp;$L$2+1))+(COUNTIF('Round 2 - RIVER'!M84,"="&amp;$M$2+1))+(COUNTIF('Round 2 - RIVER'!N84,"="&amp;$N$2+1))+(COUNTIF('Round 2 - RIVER'!O84,"="&amp;$O$2+1))+(COUNTIF('Round 2 - RIVER'!P84,"="&amp;$P$2+1))+(COUNTIF('Round 2 - RIVER'!Q84,"="&amp;$Q$2+1))+(COUNTIF('Round 2 - RIVER'!R84,"="&amp;$R$2+1))+(COUNTIF('Round 2 - RIVER'!S84,"="&amp;$S$2+1))+(COUNTIF('Round 2 - RIVER'!T84,"="&amp;$T$2+1))</f>
        <v>0</v>
      </c>
      <c r="N199" s="93">
        <f>SUM(COUNTIF('Round 2 - RIVER'!B98,"="&amp;$B$2+2))+(COUNTIF('Round 2 - RIVER'!C98,"="&amp;$C$2+2))+(COUNTIF('Round 2 - RIVER'!D98,"="&amp;$D$2+2))+(COUNTIF('Round 2 - RIVER'!E98,"="&amp;$E$2+2))+(COUNTIF('Round 2 - RIVER'!F98,"="&amp;$F$2+2))+(COUNTIF('Round 2 - RIVER'!G98,"="&amp;$G$2+2))+(COUNTIF('Round 2 - RIVER'!H98,"="&amp;$H$2+2))+(COUNTIF('Round 2 - RIVER'!I98,"="&amp;$I$2+2))+(COUNTIF('Round 2 - RIVER'!J98,"="&amp;$J$2+2))+(COUNTIF('Round 2 - RIVER'!L98,"="&amp;$L$2+2))+(COUNTIF('Round 2 - RIVER'!M98,"="&amp;$M$2+2))+(COUNTIF('Round 2 - RIVER'!N98,"="&amp;$N$2+2))+(COUNTIF('Round 2 - RIVER'!O98,"="&amp;$O$2+2))+(COUNTIF('Round 2 - RIVER'!P98,"="&amp;$P$2+2))+(COUNTIF('Round 2 - RIVER'!Q98,"="&amp;$Q$2+2))+(COUNTIF('Round 2 - RIVER'!R98,"="&amp;$R$2+2))+(COUNTIF('Round 2 - RIVER'!S98,"="&amp;$S$2+2))+(COUNTIF('Round 2 - RIVER'!T98,"="&amp;$T$2+2))</f>
        <v>0</v>
      </c>
      <c r="O199" s="93">
        <f>SUM(COUNTIF('Round 2 - RIVER'!B98,"&gt;"&amp;$B$2+2.1))+(COUNTIF('Round 2 - RIVER'!C98,"&gt;"&amp;$C$2+2.1))+(COUNTIF('Round 2 - RIVER'!D98,"&gt;"&amp;$D$2+2.1))+(COUNTIF('Round 2 - RIVER'!E98,"&gt;"&amp;$E$2+2.1))+(COUNTIF('Round 2 - RIVER'!F98,"&gt;"&amp;$F$2+2.1))+(COUNTIF('Round 2 - RIVER'!G98,"&gt;"&amp;$G$2+2.1))+(COUNTIF('Round 2 - RIVER'!H98,"&gt;"&amp;$H$2+2.1))+(COUNTIF('Round 2 - RIVER'!I98,"&gt;"&amp;$I$2+2.1))+(COUNTIF('Round 2 - RIVER'!J98,"&gt;"&amp;$J$2+2.1))+(COUNTIF('Round 2 - RIVER'!L98,"&gt;"&amp;$L$2+2.1))+(COUNTIF('Round 2 - RIVER'!M98,"&gt;"&amp;$M$2+2.1))+(COUNTIF('Round 2 - RIVER'!N98,"&gt;"&amp;$N$2+2.1))+(COUNTIF('Round 2 - RIVER'!O98,"&gt;"&amp;$O$2+2.1))+(COUNTIF('Round 2 - RIVER'!P98,"&gt;"&amp;$P$2+2.1))+(COUNTIF('Round 2 - RIVER'!Q98,"&gt;"&amp;$Q$2+2.1))+(COUNTIF('Round 2 - RIVER'!R98,"&gt;"&amp;$R$2+2.1))+(COUNTIF('Round 2 - RIVER'!S98,"&gt;"&amp;$S$2+2.1))+(COUNTIF('Round 2 - RIVER'!T98,"&gt;"&amp;$T$2+2.1))</f>
        <v>0</v>
      </c>
      <c r="Q199" s="92"/>
      <c r="R199" s="93"/>
      <c r="S199" s="93"/>
      <c r="T199" s="93"/>
      <c r="U199" s="93"/>
      <c r="V199" s="93"/>
      <c r="X199" s="92">
        <f t="shared" si="194"/>
        <v>0</v>
      </c>
      <c r="Y199" s="93">
        <f t="shared" si="190"/>
        <v>0</v>
      </c>
      <c r="Z199" s="93">
        <f t="shared" si="191"/>
        <v>0</v>
      </c>
      <c r="AA199" s="93">
        <f t="shared" si="192"/>
        <v>0</v>
      </c>
      <c r="AB199" s="93">
        <f t="shared" si="193"/>
        <v>0</v>
      </c>
      <c r="AC199" s="93">
        <f t="shared" si="195"/>
        <v>0</v>
      </c>
    </row>
    <row r="200" spans="1:29" x14ac:dyDescent="0.2">
      <c r="A200" s="35" t="str">
        <f>'Round 1 - HILLS'!A99</f>
        <v>Tate Hutcheson</v>
      </c>
      <c r="B200" s="95"/>
      <c r="C200" s="99">
        <f>SUM(COUNTIF('Round 1 - HILLS'!B99,"&lt;"&amp;$B$3-1.9))+(COUNTIF('Round 1 - HILLS'!C99,"&lt;"&amp;$C$3-1.9))+(COUNTIF('Round 1 - HILLS'!D99,"&lt;"&amp;$D$3-1.9))+(COUNTIF('Round 1 - HILLS'!E99,"&lt;"&amp;$E$3-1.9))+(COUNTIF('Round 1 - HILLS'!F99,"&lt;"&amp;$F$3-1.9))+(COUNTIF('Round 1 - HILLS'!G99,"&lt;"&amp;$G$3-1.9))+(COUNTIF('Round 1 - HILLS'!H99,"&lt;"&amp;$H$3-1.9))+(COUNTIF('Round 1 - HILLS'!I99,"&lt;"&amp;$I$3-1.9))+(COUNTIF('Round 1 - HILLS'!J99,"&lt;"&amp;$J$3-1.9))+(COUNTIF('Round 1 - HILLS'!L99,"&lt;"&amp;$L$3-1.9))+(COUNTIF('Round 1 - HILLS'!M99,"&lt;"&amp;$M$3-1.9))+(COUNTIF('Round 1 - HILLS'!N99,"&lt;"&amp;$N$3-1.9))+(COUNTIF('Round 1 - HILLS'!O99,"&lt;"&amp;$O$3-1.9))+(COUNTIF('Round 1 - HILLS'!P99,"&lt;"&amp;$P$3-1.9))+(COUNTIF('Round 1 - HILLS'!Q99,"&lt;"&amp;$Q$3-1.9))+(COUNTIF('Round 1 - HILLS'!R99,"&lt;"&amp;$R$3-1.9))+(COUNTIF('Round 1 - HILLS'!S99,"&lt;"&amp;$S$3-1.9))+(COUNTIF('Round 1 - HILLS'!T99,"&lt;"&amp;$T$3-1.9))</f>
        <v>0</v>
      </c>
      <c r="D200" s="100">
        <f>SUM(COUNTIF('Round 1 - HILLS'!B99,"="&amp;$B$3-1))+(COUNTIF('Round 1 - HILLS'!C99,"="&amp;$C$3-1))+(COUNTIF('Round 1 - HILLS'!D99,"="&amp;$D$3-1))+(COUNTIF('Round 1 - HILLS'!E99,"="&amp;$E$3-1))+(COUNTIF('Round 1 - HILLS'!F99,"="&amp;$F$3-1))+(COUNTIF('Round 1 - HILLS'!G99,"="&amp;$G$3-1))+(COUNTIF('Round 1 - HILLS'!H99,"="&amp;$H$3-1))+(COUNTIF('Round 1 - HILLS'!I99,"="&amp;$I$3-1))+(COUNTIF('Round 1 - HILLS'!J99,"="&amp;$J$3-1))+(COUNTIF('Round 1 - HILLS'!L99,"="&amp;$L$3-1))+(COUNTIF('Round 1 - HILLS'!M99,"="&amp;$M$3-1))+(COUNTIF('Round 1 - HILLS'!N99,"="&amp;$N$3-1))+(COUNTIF('Round 1 - HILLS'!O99,"="&amp;$O$3-1))+(COUNTIF('Round 1 - HILLS'!P99,"="&amp;$P$3-1))+(COUNTIF('Round 1 - HILLS'!Q99,"="&amp;$Q$3-1))+(COUNTIF('Round 1 - HILLS'!R99,"="&amp;$R$3-1))+(COUNTIF('Round 1 - HILLS'!S99,"="&amp;$S$3-1))+(COUNTIF('Round 1 - HILLS'!T99,"="&amp;$T$3-1))</f>
        <v>0</v>
      </c>
      <c r="E200" s="100">
        <f>SUM(COUNTIF('Round 1 - HILLS'!B99,"="&amp;$B$3))+(COUNTIF('Round 1 - HILLS'!C99,"="&amp;$C$3))+(COUNTIF('Round 1 - HILLS'!D99,"="&amp;$D$3))+(COUNTIF('Round 1 - HILLS'!E99,"="&amp;$E$3))+(COUNTIF('Round 1 - HILLS'!F99,"="&amp;$F$3))+(COUNTIF('Round 1 - HILLS'!G99,"="&amp;$G$3))+(COUNTIF('Round 1 - HILLS'!H99,"="&amp;$H$3))+(COUNTIF('Round 1 - HILLS'!I99,"="&amp;$I$3))+(COUNTIF('Round 1 - HILLS'!J99,"="&amp;$J$3))+(COUNTIF('Round 1 - HILLS'!L99,"="&amp;$L$3))+(COUNTIF('Round 1 - HILLS'!M99,"="&amp;$M$3))+(COUNTIF('Round 1 - HILLS'!N99,"="&amp;$N$3))+(COUNTIF('Round 1 - HILLS'!O99,"="&amp;$O$3))+(COUNTIF('Round 1 - HILLS'!P99,"="&amp;$P$3))+(COUNTIF('Round 1 - HILLS'!Q99,"="&amp;$Q$3))+(COUNTIF('Round 1 - HILLS'!R99,"="&amp;$R$3))+(COUNTIF('Round 1 - HILLS'!S99,"="&amp;$S$3))+(COUNTIF('Round 1 - HILLS'!T99,"="&amp;$T$3))</f>
        <v>0</v>
      </c>
      <c r="F200" s="100">
        <f>SUM(COUNTIF('Round 1 - HILLS'!B99,"="&amp;$B$3+1))+(COUNTIF('Round 1 - HILLS'!C99,"="&amp;$C$3+1))+(COUNTIF('Round 1 - HILLS'!D99,"="&amp;$D$3+1))+(COUNTIF('Round 1 - HILLS'!E99,"="&amp;$E$3+1))+(COUNTIF('Round 1 - HILLS'!F99,"="&amp;$F$3+1))+(COUNTIF('Round 1 - HILLS'!G99,"="&amp;$G$3+1))+(COUNTIF('Round 1 - HILLS'!H99,"="&amp;$H$3+1))+(COUNTIF('Round 1 - HILLS'!I99,"="&amp;$I$3+1))+(COUNTIF('Round 1 - HILLS'!J99,"="&amp;$J$3+1))+(COUNTIF('Round 1 - HILLS'!L99,"="&amp;$L$3+1))+(COUNTIF('Round 1 - HILLS'!M99,"="&amp;$M$3+1))+(COUNTIF('Round 1 - HILLS'!N99,"="&amp;$N$3+1))+(COUNTIF('Round 1 - HILLS'!O99,"="&amp;$O$3+1))+(COUNTIF('Round 1 - HILLS'!P99,"="&amp;$P$3+1))+(COUNTIF('Round 1 - HILLS'!Q99,"="&amp;$Q$3+1))+(COUNTIF('Round 1 - HILLS'!R99,"="&amp;$R$3+1))+(COUNTIF('Round 1 - HILLS'!S99,"="&amp;$S$3+1))+(COUNTIF('Round 1 - HILLS'!T99,"="&amp;$T$3+1))</f>
        <v>0</v>
      </c>
      <c r="G200" s="100">
        <f>SUM(COUNTIF('Round 1 - HILLS'!B99,"="&amp;$B$3+2))+(COUNTIF('Round 1 - HILLS'!C99,"="&amp;$C$3+2))+(COUNTIF('Round 1 - HILLS'!D99,"="&amp;$D$3+2))+(COUNTIF('Round 1 - HILLS'!E99,"="&amp;$E$3+2))+(COUNTIF('Round 1 - HILLS'!F99,"="&amp;$F$3+2))+(COUNTIF('Round 1 - HILLS'!G99,"="&amp;$G$3+2))+(COUNTIF('Round 1 - HILLS'!H99,"="&amp;$H$3+2))+(COUNTIF('Round 1 - HILLS'!I99,"="&amp;$I$3+2))+(COUNTIF('Round 1 - HILLS'!J99,"="&amp;$J$3+2))+(COUNTIF('Round 1 - HILLS'!L99,"="&amp;$L$3+2))+(COUNTIF('Round 1 - HILLS'!M99,"="&amp;$M$3+2))+(COUNTIF('Round 1 - HILLS'!N99,"="&amp;$N$3+2))+(COUNTIF('Round 1 - HILLS'!O99,"="&amp;$O$3+2))+(COUNTIF('Round 1 - HILLS'!P99,"="&amp;$P$3+2))+(COUNTIF('Round 1 - HILLS'!Q99,"="&amp;$Q$3+2))+(COUNTIF('Round 1 - HILLS'!R99,"="&amp;$R$3+2))+(COUNTIF('Round 1 - HILLS'!S99,"="&amp;$S$3+2))+(COUNTIF('Round 1 - HILLS'!T99,"="&amp;$T$3+2))</f>
        <v>0</v>
      </c>
      <c r="H200" s="100">
        <f>SUM(COUNTIF('Round 1 - HILLS'!B99,"&gt;"&amp;$B$3+2.1))+(COUNTIF('Round 1 - HILLS'!C99,"&gt;"&amp;$C$3+2.1))+(COUNTIF('Round 1 - HILLS'!D99,"&gt;"&amp;$D$3+2.1))+(COUNTIF('Round 1 - HILLS'!E99,"&gt;"&amp;$E$3+2.1))+(COUNTIF('Round 1 - HILLS'!F99,"&gt;"&amp;$F$3+2.1))+(COUNTIF('Round 1 - HILLS'!G99,"&gt;"&amp;$G$3+2.1))+(COUNTIF('Round 1 - HILLS'!H99,"&gt;"&amp;$H$3+2.1))+(COUNTIF('Round 1 - HILLS'!I99,"&gt;"&amp;$I$3+2.1))+(COUNTIF('Round 1 - HILLS'!J99,"&gt;"&amp;$J$3+2.1))+(COUNTIF('Round 1 - HILLS'!L99,"&gt;"&amp;$L$3+2.1))+(COUNTIF('Round 1 - HILLS'!M99,"&gt;"&amp;$M$3+2.1))+(COUNTIF('Round 1 - HILLS'!N99,"&gt;"&amp;$N$3+2.1))+(COUNTIF('Round 1 - HILLS'!O99,"&gt;"&amp;$O$3+2.1))+(COUNTIF('Round 1 - HILLS'!P99,"&gt;"&amp;$P$3+2.1))+(COUNTIF('Round 1 - HILLS'!Q99,"&gt;"&amp;$Q$3+2.1))+(COUNTIF('Round 1 - HILLS'!R99,"&gt;"&amp;$R$3+2.1))+(COUNTIF('Round 1 - HILLS'!S99,"&gt;"&amp;$S$3+2.1))+(COUNTIF('Round 1 - HILLS'!T99,"&gt;"&amp;$T$3+2.1))</f>
        <v>0</v>
      </c>
      <c r="J200" s="99">
        <f>SUM(COUNTIF('Round 2 - RIVER'!B99,"&lt;"&amp;$B$2-1.9))+(COUNTIF('Round 2 - RIVER'!C99,"&lt;"&amp;$C$2-1.9))+(COUNTIF('Round 2 - RIVER'!D99,"&lt;"&amp;$D$2-1.9))+(COUNTIF('Round 2 - RIVER'!E99,"&lt;"&amp;$E$2-1.9))+(COUNTIF('Round 2 - RIVER'!F99,"&lt;"&amp;$F$2-1.9))+(COUNTIF('Round 2 - RIVER'!G99,"&lt;"&amp;$G$2-1.9))+(COUNTIF('Round 2 - RIVER'!H99,"&lt;"&amp;$H$2-1.9))+(COUNTIF('Round 2 - RIVER'!I99,"&lt;"&amp;$I$2-1.9))+(COUNTIF('Round 2 - RIVER'!J99,"&lt;"&amp;$J$2-1.9))+(COUNTIF('Round 2 - RIVER'!L99,"&lt;"&amp;$L$2-1.9))+(COUNTIF('Round 2 - RIVER'!M99,"&lt;"&amp;$M$2-1.9))+(COUNTIF('Round 2 - RIVER'!N99,"&lt;"&amp;$N$2-1.9))+(COUNTIF('Round 2 - RIVER'!O99,"&lt;"&amp;$O$2-1.9))+(COUNTIF('Round 2 - RIVER'!P99,"&lt;"&amp;$P$2-1.9))+(COUNTIF('Round 2 - RIVER'!Q99,"&lt;"&amp;$Q$2-1.9))+(COUNTIF('Round 2 - RIVER'!R99,"&lt;"&amp;$R$2-1.9))+(COUNTIF('Round 2 - RIVER'!S99,"&lt;"&amp;$S$2-1.9))+(COUNTIF('Round 2 - RIVER'!T99,"&lt;"&amp;$T$2-1.9))</f>
        <v>0</v>
      </c>
      <c r="K200" s="100">
        <f>SUM(COUNTIF('Round 2 - RIVER'!B99,"="&amp;$B$2-1))+(COUNTIF('Round 2 - RIVER'!C99,"="&amp;$C$2-1))+(COUNTIF('Round 2 - RIVER'!D99,"="&amp;$D$2-1))+(COUNTIF('Round 2 - RIVER'!E99,"="&amp;$E$2-1))+(COUNTIF('Round 2 - RIVER'!F99,"="&amp;$F$2-1))+(COUNTIF('Round 2 - RIVER'!G99,"="&amp;$G$2-1))+(COUNTIF('Round 2 - RIVER'!H99,"="&amp;$H$2-1))+(COUNTIF('Round 2 - RIVER'!I99,"="&amp;$I$2-1))+(COUNTIF('Round 2 - RIVER'!J99,"="&amp;$J$2-1))+(COUNTIF('Round 2 - RIVER'!L99,"="&amp;$L$2-1))+(COUNTIF('Round 2 - RIVER'!M99,"="&amp;$M$2-1))+(COUNTIF('Round 2 - RIVER'!N99,"="&amp;$N$2-1))+(COUNTIF('Round 2 - RIVER'!O99,"="&amp;$O$2-1))+(COUNTIF('Round 2 - RIVER'!P99,"="&amp;$P$2-1))+(COUNTIF('Round 2 - RIVER'!Q99,"="&amp;$Q$2-1))+(COUNTIF('Round 2 - RIVER'!R99,"="&amp;$R$2-1))+(COUNTIF('Round 2 - RIVER'!S99,"="&amp;$S$2-1))+(COUNTIF('Round 2 - RIVER'!T99,"="&amp;$T$2-1))</f>
        <v>0</v>
      </c>
      <c r="L200" s="100">
        <f>SUM(COUNTIF('Round 2 - RIVER'!B99,"="&amp;$B$2))+(COUNTIF('Round 2 - RIVER'!C99,"="&amp;$C$2))+(COUNTIF('Round 2 - RIVER'!D99,"="&amp;$D$2))+(COUNTIF('Round 2 - RIVER'!E99,"="&amp;$E$2))+(COUNTIF('Round 2 - RIVER'!F99,"="&amp;$F$2))+(COUNTIF('Round 2 - RIVER'!G99,"="&amp;$G$2))+(COUNTIF('Round 2 - RIVER'!H99,"="&amp;$H$2))+(COUNTIF('Round 2 - RIVER'!I99,"="&amp;$I$2))+(COUNTIF('Round 2 - RIVER'!J99,"="&amp;$J$2))+(COUNTIF('Round 2 - RIVER'!L99,"="&amp;$L$2))+(COUNTIF('Round 2 - RIVER'!M99,"="&amp;$M$2))+(COUNTIF('Round 2 - RIVER'!N99,"="&amp;$N$2))+(COUNTIF('Round 2 - RIVER'!O99,"="&amp;$O$2))+(COUNTIF('Round 2 - RIVER'!P99,"="&amp;$P$2))+(COUNTIF('Round 2 - RIVER'!Q99,"="&amp;$Q$2))+(COUNTIF('Round 2 - RIVER'!R99,"="&amp;$R$2))+(COUNTIF('Round 2 - RIVER'!S99,"="&amp;$S$2))+(COUNTIF('Round 2 - RIVER'!T99,"="&amp;$T$2))</f>
        <v>0</v>
      </c>
      <c r="M200" s="100">
        <f>SUM(COUNTIF('Round 2 - RIVER'!B85,"="&amp;$B$2+1))+(COUNTIF('Round 2 - RIVER'!C85,"="&amp;$C$2+1))+(COUNTIF('Round 2 - RIVER'!D85,"="&amp;$D$2+1))+(COUNTIF('Round 2 - RIVER'!E85,"="&amp;$E$2+1))+(COUNTIF('Round 2 - RIVER'!F85,"="&amp;$F$2+1))+(COUNTIF('Round 2 - RIVER'!G85,"="&amp;$G$2+1))+(COUNTIF('Round 2 - RIVER'!H85,"="&amp;$H$2+1))+(COUNTIF('Round 2 - RIVER'!I85,"="&amp;$I$2+1))+(COUNTIF('Round 2 - RIVER'!J85,"="&amp;$J$2+1))+(COUNTIF('Round 2 - RIVER'!L85,"="&amp;$L$2+1))+(COUNTIF('Round 2 - RIVER'!M85,"="&amp;$M$2+1))+(COUNTIF('Round 2 - RIVER'!N85,"="&amp;$N$2+1))+(COUNTIF('Round 2 - RIVER'!O85,"="&amp;$O$2+1))+(COUNTIF('Round 2 - RIVER'!P85,"="&amp;$P$2+1))+(COUNTIF('Round 2 - RIVER'!Q85,"="&amp;$Q$2+1))+(COUNTIF('Round 2 - RIVER'!R85,"="&amp;$R$2+1))+(COUNTIF('Round 2 - RIVER'!S85,"="&amp;$S$2+1))+(COUNTIF('Round 2 - RIVER'!T85,"="&amp;$T$2+1))</f>
        <v>0</v>
      </c>
      <c r="N200" s="100">
        <f>SUM(COUNTIF('Round 2 - RIVER'!B99,"="&amp;$B$2+2))+(COUNTIF('Round 2 - RIVER'!C99,"="&amp;$C$2+2))+(COUNTIF('Round 2 - RIVER'!D99,"="&amp;$D$2+2))+(COUNTIF('Round 2 - RIVER'!E99,"="&amp;$E$2+2))+(COUNTIF('Round 2 - RIVER'!F99,"="&amp;$F$2+2))+(COUNTIF('Round 2 - RIVER'!G99,"="&amp;$G$2+2))+(COUNTIF('Round 2 - RIVER'!H99,"="&amp;$H$2+2))+(COUNTIF('Round 2 - RIVER'!I99,"="&amp;$I$2+2))+(COUNTIF('Round 2 - RIVER'!J99,"="&amp;$J$2+2))+(COUNTIF('Round 2 - RIVER'!L99,"="&amp;$L$2+2))+(COUNTIF('Round 2 - RIVER'!M99,"="&amp;$M$2+2))+(COUNTIF('Round 2 - RIVER'!N99,"="&amp;$N$2+2))+(COUNTIF('Round 2 - RIVER'!O99,"="&amp;$O$2+2))+(COUNTIF('Round 2 - RIVER'!P99,"="&amp;$P$2+2))+(COUNTIF('Round 2 - RIVER'!Q99,"="&amp;$Q$2+2))+(COUNTIF('Round 2 - RIVER'!R99,"="&amp;$R$2+2))+(COUNTIF('Round 2 - RIVER'!S99,"="&amp;$S$2+2))+(COUNTIF('Round 2 - RIVER'!T99,"="&amp;$T$2+2))</f>
        <v>0</v>
      </c>
      <c r="O200" s="100">
        <f>SUM(COUNTIF('Round 2 - RIVER'!B99,"&gt;"&amp;$B$2+2.1))+(COUNTIF('Round 2 - RIVER'!C99,"&gt;"&amp;$C$2+2.1))+(COUNTIF('Round 2 - RIVER'!D99,"&gt;"&amp;$D$2+2.1))+(COUNTIF('Round 2 - RIVER'!E99,"&gt;"&amp;$E$2+2.1))+(COUNTIF('Round 2 - RIVER'!F99,"&gt;"&amp;$F$2+2.1))+(COUNTIF('Round 2 - RIVER'!G99,"&gt;"&amp;$G$2+2.1))+(COUNTIF('Round 2 - RIVER'!H99,"&gt;"&amp;$H$2+2.1))+(COUNTIF('Round 2 - RIVER'!I99,"&gt;"&amp;$I$2+2.1))+(COUNTIF('Round 2 - RIVER'!J99,"&gt;"&amp;$J$2+2.1))+(COUNTIF('Round 2 - RIVER'!L99,"&gt;"&amp;$L$2+2.1))+(COUNTIF('Round 2 - RIVER'!M99,"&gt;"&amp;$M$2+2.1))+(COUNTIF('Round 2 - RIVER'!N99,"&gt;"&amp;$N$2+2.1))+(COUNTIF('Round 2 - RIVER'!O99,"&gt;"&amp;$O$2+2.1))+(COUNTIF('Round 2 - RIVER'!P99,"&gt;"&amp;$P$2+2.1))+(COUNTIF('Round 2 - RIVER'!Q99,"&gt;"&amp;$Q$2+2.1))+(COUNTIF('Round 2 - RIVER'!R99,"&gt;"&amp;$R$2+2.1))+(COUNTIF('Round 2 - RIVER'!S99,"&gt;"&amp;$S$2+2.1))+(COUNTIF('Round 2 - RIVER'!T99,"&gt;"&amp;$T$2+2.1))</f>
        <v>0</v>
      </c>
      <c r="Q200" s="94"/>
      <c r="R200" s="94"/>
      <c r="S200" s="94"/>
      <c r="T200" s="94"/>
      <c r="U200" s="94"/>
      <c r="V200" s="94"/>
      <c r="X200" s="99">
        <f t="shared" si="194"/>
        <v>0</v>
      </c>
      <c r="Y200" s="100">
        <f t="shared" si="190"/>
        <v>0</v>
      </c>
      <c r="Z200" s="100">
        <f t="shared" si="191"/>
        <v>0</v>
      </c>
      <c r="AA200" s="100">
        <f t="shared" si="192"/>
        <v>0</v>
      </c>
      <c r="AB200" s="100">
        <f t="shared" si="193"/>
        <v>0</v>
      </c>
      <c r="AC200" s="100">
        <f t="shared" si="195"/>
        <v>0</v>
      </c>
    </row>
    <row r="201" spans="1:29" x14ac:dyDescent="0.2">
      <c r="A201" s="35" t="str">
        <f>'Round 1 - HILLS'!A100</f>
        <v>Charlotte Stick</v>
      </c>
      <c r="B201" s="95"/>
      <c r="C201" s="92">
        <f>SUM(COUNTIF('Round 1 - HILLS'!B100,"&lt;"&amp;$B$3-1.9))+(COUNTIF('Round 1 - HILLS'!C100,"&lt;"&amp;$C$3-1.9))+(COUNTIF('Round 1 - HILLS'!D100,"&lt;"&amp;$D$3-1.9))+(COUNTIF('Round 1 - HILLS'!E100,"&lt;"&amp;$E$3-1.9))+(COUNTIF('Round 1 - HILLS'!F100,"&lt;"&amp;$F$3-1.9))+(COUNTIF('Round 1 - HILLS'!G100,"&lt;"&amp;$G$3-1.9))+(COUNTIF('Round 1 - HILLS'!H100,"&lt;"&amp;$H$3-1.9))+(COUNTIF('Round 1 - HILLS'!I100,"&lt;"&amp;$I$3-1.9))+(COUNTIF('Round 1 - HILLS'!J100,"&lt;"&amp;$J$3-1.9))+(COUNTIF('Round 1 - HILLS'!L100,"&lt;"&amp;$L$3-1.9))+(COUNTIF('Round 1 - HILLS'!M100,"&lt;"&amp;$M$3-1.9))+(COUNTIF('Round 1 - HILLS'!N100,"&lt;"&amp;$N$3-1.9))+(COUNTIF('Round 1 - HILLS'!O100,"&lt;"&amp;$O$3-1.9))+(COUNTIF('Round 1 - HILLS'!P100,"&lt;"&amp;$P$3-1.9))+(COUNTIF('Round 1 - HILLS'!Q100,"&lt;"&amp;$Q$3-1.9))+(COUNTIF('Round 1 - HILLS'!R100,"&lt;"&amp;$R$3-1.9))+(COUNTIF('Round 1 - HILLS'!S100,"&lt;"&amp;$S$3-1.9))+(COUNTIF('Round 1 - HILLS'!T100,"&lt;"&amp;$T$3-1.9))</f>
        <v>0</v>
      </c>
      <c r="D201" s="93">
        <f>SUM(COUNTIF('Round 1 - HILLS'!B100,"="&amp;$B$3-1))+(COUNTIF('Round 1 - HILLS'!C100,"="&amp;$C$3-1))+(COUNTIF('Round 1 - HILLS'!D100,"="&amp;$D$3-1))+(COUNTIF('Round 1 - HILLS'!E100,"="&amp;$E$3-1))+(COUNTIF('Round 1 - HILLS'!F100,"="&amp;$F$3-1))+(COUNTIF('Round 1 - HILLS'!G100,"="&amp;$G$3-1))+(COUNTIF('Round 1 - HILLS'!H100,"="&amp;$H$3-1))+(COUNTIF('Round 1 - HILLS'!I100,"="&amp;$I$3-1))+(COUNTIF('Round 1 - HILLS'!J100,"="&amp;$J$3-1))+(COUNTIF('Round 1 - HILLS'!L100,"="&amp;$L$3-1))+(COUNTIF('Round 1 - HILLS'!M100,"="&amp;$M$3-1))+(COUNTIF('Round 1 - HILLS'!N100,"="&amp;$N$3-1))+(COUNTIF('Round 1 - HILLS'!O100,"="&amp;$O$3-1))+(COUNTIF('Round 1 - HILLS'!P100,"="&amp;$P$3-1))+(COUNTIF('Round 1 - HILLS'!Q100,"="&amp;$Q$3-1))+(COUNTIF('Round 1 - HILLS'!R100,"="&amp;$R$3-1))+(COUNTIF('Round 1 - HILLS'!S100,"="&amp;$S$3-1))+(COUNTIF('Round 1 - HILLS'!T100,"="&amp;$T$3-1))</f>
        <v>0</v>
      </c>
      <c r="E201" s="93">
        <f>SUM(COUNTIF('Round 1 - HILLS'!B100,"="&amp;$B$3))+(COUNTIF('Round 1 - HILLS'!C100,"="&amp;$C$3))+(COUNTIF('Round 1 - HILLS'!D100,"="&amp;$D$3))+(COUNTIF('Round 1 - HILLS'!E100,"="&amp;$E$3))+(COUNTIF('Round 1 - HILLS'!F100,"="&amp;$F$3))+(COUNTIF('Round 1 - HILLS'!G100,"="&amp;$G$3))+(COUNTIF('Round 1 - HILLS'!H100,"="&amp;$H$3))+(COUNTIF('Round 1 - HILLS'!I100,"="&amp;$I$3))+(COUNTIF('Round 1 - HILLS'!J100,"="&amp;$J$3))+(COUNTIF('Round 1 - HILLS'!L100,"="&amp;$L$3))+(COUNTIF('Round 1 - HILLS'!M100,"="&amp;$M$3))+(COUNTIF('Round 1 - HILLS'!N100,"="&amp;$N$3))+(COUNTIF('Round 1 - HILLS'!O100,"="&amp;$O$3))+(COUNTIF('Round 1 - HILLS'!P100,"="&amp;$P$3))+(COUNTIF('Round 1 - HILLS'!Q100,"="&amp;$Q$3))+(COUNTIF('Round 1 - HILLS'!R100,"="&amp;$R$3))+(COUNTIF('Round 1 - HILLS'!S100,"="&amp;$S$3))+(COUNTIF('Round 1 - HILLS'!T100,"="&amp;$T$3))</f>
        <v>0</v>
      </c>
      <c r="F201" s="93">
        <f>SUM(COUNTIF('Round 1 - HILLS'!B100,"="&amp;$B$3+1))+(COUNTIF('Round 1 - HILLS'!C100,"="&amp;$C$3+1))+(COUNTIF('Round 1 - HILLS'!D100,"="&amp;$D$3+1))+(COUNTIF('Round 1 - HILLS'!E100,"="&amp;$E$3+1))+(COUNTIF('Round 1 - HILLS'!F100,"="&amp;$F$3+1))+(COUNTIF('Round 1 - HILLS'!G100,"="&amp;$G$3+1))+(COUNTIF('Round 1 - HILLS'!H100,"="&amp;$H$3+1))+(COUNTIF('Round 1 - HILLS'!I100,"="&amp;$I$3+1))+(COUNTIF('Round 1 - HILLS'!J100,"="&amp;$J$3+1))+(COUNTIF('Round 1 - HILLS'!L100,"="&amp;$L$3+1))+(COUNTIF('Round 1 - HILLS'!M100,"="&amp;$M$3+1))+(COUNTIF('Round 1 - HILLS'!N100,"="&amp;$N$3+1))+(COUNTIF('Round 1 - HILLS'!O100,"="&amp;$O$3+1))+(COUNTIF('Round 1 - HILLS'!P100,"="&amp;$P$3+1))+(COUNTIF('Round 1 - HILLS'!Q100,"="&amp;$Q$3+1))+(COUNTIF('Round 1 - HILLS'!R100,"="&amp;$R$3+1))+(COUNTIF('Round 1 - HILLS'!S100,"="&amp;$S$3+1))+(COUNTIF('Round 1 - HILLS'!T100,"="&amp;$T$3+1))</f>
        <v>0</v>
      </c>
      <c r="G201" s="93">
        <f>SUM(COUNTIF('Round 1 - HILLS'!B100,"="&amp;$B$3+2))+(COUNTIF('Round 1 - HILLS'!C100,"="&amp;$C$3+2))+(COUNTIF('Round 1 - HILLS'!D100,"="&amp;$D$3+2))+(COUNTIF('Round 1 - HILLS'!E100,"="&amp;$E$3+2))+(COUNTIF('Round 1 - HILLS'!F100,"="&amp;$F$3+2))+(COUNTIF('Round 1 - HILLS'!G100,"="&amp;$G$3+2))+(COUNTIF('Round 1 - HILLS'!H100,"="&amp;$H$3+2))+(COUNTIF('Round 1 - HILLS'!I100,"="&amp;$I$3+2))+(COUNTIF('Round 1 - HILLS'!J100,"="&amp;$J$3+2))+(COUNTIF('Round 1 - HILLS'!L100,"="&amp;$L$3+2))+(COUNTIF('Round 1 - HILLS'!M100,"="&amp;$M$3+2))+(COUNTIF('Round 1 - HILLS'!N100,"="&amp;$N$3+2))+(COUNTIF('Round 1 - HILLS'!O100,"="&amp;$O$3+2))+(COUNTIF('Round 1 - HILLS'!P100,"="&amp;$P$3+2))+(COUNTIF('Round 1 - HILLS'!Q100,"="&amp;$Q$3+2))+(COUNTIF('Round 1 - HILLS'!R100,"="&amp;$R$3+2))+(COUNTIF('Round 1 - HILLS'!S100,"="&amp;$S$3+2))+(COUNTIF('Round 1 - HILLS'!T100,"="&amp;$T$3+2))</f>
        <v>0</v>
      </c>
      <c r="H201" s="93">
        <f>SUM(COUNTIF('Round 1 - HILLS'!B100,"&gt;"&amp;$B$3+2.1))+(COUNTIF('Round 1 - HILLS'!C100,"&gt;"&amp;$C$3+2.1))+(COUNTIF('Round 1 - HILLS'!D100,"&gt;"&amp;$D$3+2.1))+(COUNTIF('Round 1 - HILLS'!E100,"&gt;"&amp;$E$3+2.1))+(COUNTIF('Round 1 - HILLS'!F100,"&gt;"&amp;$F$3+2.1))+(COUNTIF('Round 1 - HILLS'!G100,"&gt;"&amp;$G$3+2.1))+(COUNTIF('Round 1 - HILLS'!H100,"&gt;"&amp;$H$3+2.1))+(COUNTIF('Round 1 - HILLS'!I100,"&gt;"&amp;$I$3+2.1))+(COUNTIF('Round 1 - HILLS'!J100,"&gt;"&amp;$J$3+2.1))+(COUNTIF('Round 1 - HILLS'!L100,"&gt;"&amp;$L$3+2.1))+(COUNTIF('Round 1 - HILLS'!M100,"&gt;"&amp;$M$3+2.1))+(COUNTIF('Round 1 - HILLS'!N100,"&gt;"&amp;$N$3+2.1))+(COUNTIF('Round 1 - HILLS'!O100,"&gt;"&amp;$O$3+2.1))+(COUNTIF('Round 1 - HILLS'!P100,"&gt;"&amp;$P$3+2.1))+(COUNTIF('Round 1 - HILLS'!Q100,"&gt;"&amp;$Q$3+2.1))+(COUNTIF('Round 1 - HILLS'!R100,"&gt;"&amp;$R$3+2.1))+(COUNTIF('Round 1 - HILLS'!S100,"&gt;"&amp;$S$3+2.1))+(COUNTIF('Round 1 - HILLS'!T100,"&gt;"&amp;$T$3+2.1))</f>
        <v>0</v>
      </c>
      <c r="J201" s="92">
        <f>SUM(COUNTIF('Round 2 - RIVER'!B100,"&lt;"&amp;$B$2-1.9))+(COUNTIF('Round 2 - RIVER'!C100,"&lt;"&amp;$C$2-1.9))+(COUNTIF('Round 2 - RIVER'!D100,"&lt;"&amp;$D$2-1.9))+(COUNTIF('Round 2 - RIVER'!E100,"&lt;"&amp;$E$2-1.9))+(COUNTIF('Round 2 - RIVER'!F100,"&lt;"&amp;$F$2-1.9))+(COUNTIF('Round 2 - RIVER'!G100,"&lt;"&amp;$G$2-1.9))+(COUNTIF('Round 2 - RIVER'!H100,"&lt;"&amp;$H$2-1.9))+(COUNTIF('Round 2 - RIVER'!I100,"&lt;"&amp;$I$2-1.9))+(COUNTIF('Round 2 - RIVER'!J100,"&lt;"&amp;$J$2-1.9))+(COUNTIF('Round 2 - RIVER'!L100,"&lt;"&amp;$L$2-1.9))+(COUNTIF('Round 2 - RIVER'!M100,"&lt;"&amp;$M$2-1.9))+(COUNTIF('Round 2 - RIVER'!N100,"&lt;"&amp;$N$2-1.9))+(COUNTIF('Round 2 - RIVER'!O100,"&lt;"&amp;$O$2-1.9))+(COUNTIF('Round 2 - RIVER'!P100,"&lt;"&amp;$P$2-1.9))+(COUNTIF('Round 2 - RIVER'!Q100,"&lt;"&amp;$Q$2-1.9))+(COUNTIF('Round 2 - RIVER'!R100,"&lt;"&amp;$R$2-1.9))+(COUNTIF('Round 2 - RIVER'!S100,"&lt;"&amp;$S$2-1.9))+(COUNTIF('Round 2 - RIVER'!T100,"&lt;"&amp;$T$2-1.9))</f>
        <v>0</v>
      </c>
      <c r="K201" s="93">
        <f>SUM(COUNTIF('Round 2 - RIVER'!B100,"="&amp;$B$2-1))+(COUNTIF('Round 2 - RIVER'!C100,"="&amp;$C$2-1))+(COUNTIF('Round 2 - RIVER'!D100,"="&amp;$D$2-1))+(COUNTIF('Round 2 - RIVER'!E100,"="&amp;$E$2-1))+(COUNTIF('Round 2 - RIVER'!F100,"="&amp;$F$2-1))+(COUNTIF('Round 2 - RIVER'!G100,"="&amp;$G$2-1))+(COUNTIF('Round 2 - RIVER'!H100,"="&amp;$H$2-1))+(COUNTIF('Round 2 - RIVER'!I100,"="&amp;$I$2-1))+(COUNTIF('Round 2 - RIVER'!J100,"="&amp;$J$2-1))+(COUNTIF('Round 2 - RIVER'!L100,"="&amp;$L$2-1))+(COUNTIF('Round 2 - RIVER'!M100,"="&amp;$M$2-1))+(COUNTIF('Round 2 - RIVER'!N100,"="&amp;$N$2-1))+(COUNTIF('Round 2 - RIVER'!O100,"="&amp;$O$2-1))+(COUNTIF('Round 2 - RIVER'!P100,"="&amp;$P$2-1))+(COUNTIF('Round 2 - RIVER'!Q100,"="&amp;$Q$2-1))+(COUNTIF('Round 2 - RIVER'!R100,"="&amp;$R$2-1))+(COUNTIF('Round 2 - RIVER'!S100,"="&amp;$S$2-1))+(COUNTIF('Round 2 - RIVER'!T100,"="&amp;$T$2-1))</f>
        <v>0</v>
      </c>
      <c r="L201" s="93">
        <f>SUM(COUNTIF('Round 2 - RIVER'!B100,"="&amp;$B$2))+(COUNTIF('Round 2 - RIVER'!C100,"="&amp;$C$2))+(COUNTIF('Round 2 - RIVER'!D100,"="&amp;$D$2))+(COUNTIF('Round 2 - RIVER'!E100,"="&amp;$E$2))+(COUNTIF('Round 2 - RIVER'!F100,"="&amp;$F$2))+(COUNTIF('Round 2 - RIVER'!G100,"="&amp;$G$2))+(COUNTIF('Round 2 - RIVER'!H100,"="&amp;$H$2))+(COUNTIF('Round 2 - RIVER'!I100,"="&amp;$I$2))+(COUNTIF('Round 2 - RIVER'!J100,"="&amp;$J$2))+(COUNTIF('Round 2 - RIVER'!L100,"="&amp;$L$2))+(COUNTIF('Round 2 - RIVER'!M100,"="&amp;$M$2))+(COUNTIF('Round 2 - RIVER'!N100,"="&amp;$N$2))+(COUNTIF('Round 2 - RIVER'!O100,"="&amp;$O$2))+(COUNTIF('Round 2 - RIVER'!P100,"="&amp;$P$2))+(COUNTIF('Round 2 - RIVER'!Q100,"="&amp;$Q$2))+(COUNTIF('Round 2 - RIVER'!R100,"="&amp;$R$2))+(COUNTIF('Round 2 - RIVER'!S100,"="&amp;$S$2))+(COUNTIF('Round 2 - RIVER'!T100,"="&amp;$T$2))</f>
        <v>0</v>
      </c>
      <c r="M201" s="93">
        <f>SUM(COUNTIF('Round 2 - RIVER'!B86,"="&amp;$B$2+1))+(COUNTIF('Round 2 - RIVER'!C86,"="&amp;$C$2+1))+(COUNTIF('Round 2 - RIVER'!D86,"="&amp;$D$2+1))+(COUNTIF('Round 2 - RIVER'!E86,"="&amp;$E$2+1))+(COUNTIF('Round 2 - RIVER'!F86,"="&amp;$F$2+1))+(COUNTIF('Round 2 - RIVER'!G86,"="&amp;$G$2+1))+(COUNTIF('Round 2 - RIVER'!H86,"="&amp;$H$2+1))+(COUNTIF('Round 2 - RIVER'!I86,"="&amp;$I$2+1))+(COUNTIF('Round 2 - RIVER'!J86,"="&amp;$J$2+1))+(COUNTIF('Round 2 - RIVER'!L86,"="&amp;$L$2+1))+(COUNTIF('Round 2 - RIVER'!M86,"="&amp;$M$2+1))+(COUNTIF('Round 2 - RIVER'!N86,"="&amp;$N$2+1))+(COUNTIF('Round 2 - RIVER'!O86,"="&amp;$O$2+1))+(COUNTIF('Round 2 - RIVER'!P86,"="&amp;$P$2+1))+(COUNTIF('Round 2 - RIVER'!Q86,"="&amp;$Q$2+1))+(COUNTIF('Round 2 - RIVER'!R86,"="&amp;$R$2+1))+(COUNTIF('Round 2 - RIVER'!S86,"="&amp;$S$2+1))+(COUNTIF('Round 2 - RIVER'!T86,"="&amp;$T$2+1))</f>
        <v>0</v>
      </c>
      <c r="N201" s="93">
        <f>SUM(COUNTIF('Round 2 - RIVER'!B100,"="&amp;$B$2+2))+(COUNTIF('Round 2 - RIVER'!C100,"="&amp;$C$2+2))+(COUNTIF('Round 2 - RIVER'!D100,"="&amp;$D$2+2))+(COUNTIF('Round 2 - RIVER'!E100,"="&amp;$E$2+2))+(COUNTIF('Round 2 - RIVER'!F100,"="&amp;$F$2+2))+(COUNTIF('Round 2 - RIVER'!G100,"="&amp;$G$2+2))+(COUNTIF('Round 2 - RIVER'!H100,"="&amp;$H$2+2))+(COUNTIF('Round 2 - RIVER'!I100,"="&amp;$I$2+2))+(COUNTIF('Round 2 - RIVER'!J100,"="&amp;$J$2+2))+(COUNTIF('Round 2 - RIVER'!L100,"="&amp;$L$2+2))+(COUNTIF('Round 2 - RIVER'!M100,"="&amp;$M$2+2))+(COUNTIF('Round 2 - RIVER'!N100,"="&amp;$N$2+2))+(COUNTIF('Round 2 - RIVER'!O100,"="&amp;$O$2+2))+(COUNTIF('Round 2 - RIVER'!P100,"="&amp;$P$2+2))+(COUNTIF('Round 2 - RIVER'!Q100,"="&amp;$Q$2+2))+(COUNTIF('Round 2 - RIVER'!R100,"="&amp;$R$2+2))+(COUNTIF('Round 2 - RIVER'!S100,"="&amp;$S$2+2))+(COUNTIF('Round 2 - RIVER'!T100,"="&amp;$T$2+2))</f>
        <v>0</v>
      </c>
      <c r="O201" s="93">
        <f>SUM(COUNTIF('Round 2 - RIVER'!B100,"&gt;"&amp;$B$2+2.1))+(COUNTIF('Round 2 - RIVER'!C100,"&gt;"&amp;$C$2+2.1))+(COUNTIF('Round 2 - RIVER'!D100,"&gt;"&amp;$D$2+2.1))+(COUNTIF('Round 2 - RIVER'!E100,"&gt;"&amp;$E$2+2.1))+(COUNTIF('Round 2 - RIVER'!F100,"&gt;"&amp;$F$2+2.1))+(COUNTIF('Round 2 - RIVER'!G100,"&gt;"&amp;$G$2+2.1))+(COUNTIF('Round 2 - RIVER'!H100,"&gt;"&amp;$H$2+2.1))+(COUNTIF('Round 2 - RIVER'!I100,"&gt;"&amp;$I$2+2.1))+(COUNTIF('Round 2 - RIVER'!J100,"&gt;"&amp;$J$2+2.1))+(COUNTIF('Round 2 - RIVER'!L100,"&gt;"&amp;$L$2+2.1))+(COUNTIF('Round 2 - RIVER'!M100,"&gt;"&amp;$M$2+2.1))+(COUNTIF('Round 2 - RIVER'!N100,"&gt;"&amp;$N$2+2.1))+(COUNTIF('Round 2 - RIVER'!O100,"&gt;"&amp;$O$2+2.1))+(COUNTIF('Round 2 - RIVER'!P100,"&gt;"&amp;$P$2+2.1))+(COUNTIF('Round 2 - RIVER'!Q100,"&gt;"&amp;$Q$2+2.1))+(COUNTIF('Round 2 - RIVER'!R100,"&gt;"&amp;$R$2+2.1))+(COUNTIF('Round 2 - RIVER'!S100,"&gt;"&amp;$S$2+2.1))+(COUNTIF('Round 2 - RIVER'!T100,"&gt;"&amp;$T$2+2.1))</f>
        <v>0</v>
      </c>
      <c r="Q201" s="92"/>
      <c r="R201" s="93"/>
      <c r="S201" s="93"/>
      <c r="T201" s="93"/>
      <c r="U201" s="93"/>
      <c r="V201" s="93"/>
      <c r="X201" s="92">
        <f t="shared" si="194"/>
        <v>0</v>
      </c>
      <c r="Y201" s="93">
        <f t="shared" si="190"/>
        <v>0</v>
      </c>
      <c r="Z201" s="93">
        <f t="shared" si="191"/>
        <v>0</v>
      </c>
      <c r="AA201" s="93">
        <f t="shared" si="192"/>
        <v>0</v>
      </c>
      <c r="AB201" s="93">
        <f t="shared" si="193"/>
        <v>0</v>
      </c>
      <c r="AC201" s="93">
        <f t="shared" si="195"/>
        <v>0</v>
      </c>
    </row>
    <row r="203" spans="1:29" ht="15.75" x14ac:dyDescent="0.25">
      <c r="A203" s="108" t="str">
        <f>'Round 1 - HILLS'!A102</f>
        <v xml:space="preserve">SOUTHLAKE </v>
      </c>
      <c r="C203" s="90">
        <f t="shared" ref="C203:H203" si="196">SUM(C204:C208)</f>
        <v>0</v>
      </c>
      <c r="D203" s="90">
        <f t="shared" si="196"/>
        <v>0</v>
      </c>
      <c r="E203" s="90">
        <f t="shared" si="196"/>
        <v>0</v>
      </c>
      <c r="F203" s="90">
        <f t="shared" si="196"/>
        <v>0</v>
      </c>
      <c r="G203" s="90">
        <f t="shared" si="196"/>
        <v>0</v>
      </c>
      <c r="H203" s="90">
        <f t="shared" si="196"/>
        <v>0</v>
      </c>
      <c r="J203" s="90">
        <f t="shared" ref="J203:O203" si="197">SUM(J204:J208)</f>
        <v>0</v>
      </c>
      <c r="K203" s="90">
        <f t="shared" si="197"/>
        <v>0</v>
      </c>
      <c r="L203" s="90">
        <f t="shared" si="197"/>
        <v>0</v>
      </c>
      <c r="M203" s="90">
        <f t="shared" si="197"/>
        <v>0</v>
      </c>
      <c r="N203" s="90">
        <f t="shared" si="197"/>
        <v>0</v>
      </c>
      <c r="O203" s="90">
        <f t="shared" si="197"/>
        <v>0</v>
      </c>
      <c r="Q203" s="90">
        <f t="shared" ref="Q203:V203" si="198">SUM(Q204:Q208)</f>
        <v>0</v>
      </c>
      <c r="R203" s="90">
        <f t="shared" si="198"/>
        <v>0</v>
      </c>
      <c r="S203" s="90">
        <f t="shared" si="198"/>
        <v>0</v>
      </c>
      <c r="T203" s="90">
        <f t="shared" si="198"/>
        <v>0</v>
      </c>
      <c r="U203" s="90">
        <f t="shared" si="198"/>
        <v>0</v>
      </c>
      <c r="V203" s="90">
        <f t="shared" si="198"/>
        <v>0</v>
      </c>
      <c r="X203" s="90">
        <f t="shared" ref="X203:AC203" si="199">SUM(X204:X208)</f>
        <v>0</v>
      </c>
      <c r="Y203" s="90">
        <f t="shared" si="199"/>
        <v>0</v>
      </c>
      <c r="Z203" s="90">
        <f t="shared" si="199"/>
        <v>0</v>
      </c>
      <c r="AA203" s="90">
        <f t="shared" si="199"/>
        <v>0</v>
      </c>
      <c r="AB203" s="90">
        <f t="shared" si="199"/>
        <v>0</v>
      </c>
      <c r="AC203" s="90">
        <f t="shared" si="199"/>
        <v>0</v>
      </c>
    </row>
    <row r="204" spans="1:29" x14ac:dyDescent="0.2">
      <c r="A204" s="35" t="str">
        <f>'Round 1 - HILLS'!A103</f>
        <v>Ashley Kim</v>
      </c>
      <c r="B204" s="95"/>
      <c r="C204" s="99">
        <f>SUM(COUNTIF('Round 1 - HILLS'!B103,"&lt;"&amp;$B$3-1.9))+(COUNTIF('Round 1 - HILLS'!C103,"&lt;"&amp;$C$3-1.9))+(COUNTIF('Round 1 - HILLS'!D103,"&lt;"&amp;$D$3-1.9))+(COUNTIF('Round 1 - HILLS'!E103,"&lt;"&amp;$E$3-1.9))+(COUNTIF('Round 1 - HILLS'!F103,"&lt;"&amp;$F$3-1.9))+(COUNTIF('Round 1 - HILLS'!G103,"&lt;"&amp;$G$3-1.9))+(COUNTIF('Round 1 - HILLS'!H103,"&lt;"&amp;$H$3-1.9))+(COUNTIF('Round 1 - HILLS'!I103,"&lt;"&amp;$I$3-1.9))+(COUNTIF('Round 1 - HILLS'!J103,"&lt;"&amp;$J$3-1.9))+(COUNTIF('Round 1 - HILLS'!L103,"&lt;"&amp;$L$3-1.9))+(COUNTIF('Round 1 - HILLS'!M103,"&lt;"&amp;$M$3-1.9))+(COUNTIF('Round 1 - HILLS'!N103,"&lt;"&amp;$N$3-1.9))+(COUNTIF('Round 1 - HILLS'!O103,"&lt;"&amp;$O$3-1.9))+(COUNTIF('Round 1 - HILLS'!P103,"&lt;"&amp;$P$3-1.9))+(COUNTIF('Round 1 - HILLS'!Q103,"&lt;"&amp;$Q$3-1.9))+(COUNTIF('Round 1 - HILLS'!R103,"&lt;"&amp;$R$3-1.9))+(COUNTIF('Round 1 - HILLS'!S103,"&lt;"&amp;$S$3-1.9))+(COUNTIF('Round 1 - HILLS'!T103,"&lt;"&amp;$T$3-1.9))</f>
        <v>0</v>
      </c>
      <c r="D204" s="100">
        <f>SUM(COUNTIF('Round 1 - HILLS'!B103,"="&amp;$B$3-1))+(COUNTIF('Round 1 - HILLS'!C103,"="&amp;$C$3-1))+(COUNTIF('Round 1 - HILLS'!D103,"="&amp;$D$3-1))+(COUNTIF('Round 1 - HILLS'!E103,"="&amp;$E$3-1))+(COUNTIF('Round 1 - HILLS'!F103,"="&amp;$F$3-1))+(COUNTIF('Round 1 - HILLS'!G103,"="&amp;$G$3-1))+(COUNTIF('Round 1 - HILLS'!H103,"="&amp;$H$3-1))+(COUNTIF('Round 1 - HILLS'!I103,"="&amp;$I$3-1))+(COUNTIF('Round 1 - HILLS'!J103,"="&amp;$J$3-1))+(COUNTIF('Round 1 - HILLS'!L103,"="&amp;$L$3-1))+(COUNTIF('Round 1 - HILLS'!M103,"="&amp;$M$3-1))+(COUNTIF('Round 1 - HILLS'!N103,"="&amp;$N$3-1))+(COUNTIF('Round 1 - HILLS'!O103,"="&amp;$O$3-1))+(COUNTIF('Round 1 - HILLS'!P103,"="&amp;$P$3-1))+(COUNTIF('Round 1 - HILLS'!Q103,"="&amp;$Q$3-1))+(COUNTIF('Round 1 - HILLS'!R103,"="&amp;$R$3-1))+(COUNTIF('Round 1 - HILLS'!S103,"="&amp;$S$3-1))+(COUNTIF('Round 1 - HILLS'!T103,"="&amp;$T$3-1))</f>
        <v>0</v>
      </c>
      <c r="E204" s="100">
        <f>SUM(COUNTIF('Round 1 - HILLS'!B103,"="&amp;$B$3))+(COUNTIF('Round 1 - HILLS'!C103,"="&amp;$C$3))+(COUNTIF('Round 1 - HILLS'!D103,"="&amp;$D$3))+(COUNTIF('Round 1 - HILLS'!E103,"="&amp;$E$3))+(COUNTIF('Round 1 - HILLS'!F103,"="&amp;$F$3))+(COUNTIF('Round 1 - HILLS'!G103,"="&amp;$G$3))+(COUNTIF('Round 1 - HILLS'!H103,"="&amp;$H$3))+(COUNTIF('Round 1 - HILLS'!I103,"="&amp;$I$3))+(COUNTIF('Round 1 - HILLS'!J103,"="&amp;$J$3))+(COUNTIF('Round 1 - HILLS'!L103,"="&amp;$L$3))+(COUNTIF('Round 1 - HILLS'!M103,"="&amp;$M$3))+(COUNTIF('Round 1 - HILLS'!N103,"="&amp;$N$3))+(COUNTIF('Round 1 - HILLS'!O103,"="&amp;$O$3))+(COUNTIF('Round 1 - HILLS'!P103,"="&amp;$P$3))+(COUNTIF('Round 1 - HILLS'!Q103,"="&amp;$Q$3))+(COUNTIF('Round 1 - HILLS'!R103,"="&amp;$R$3))+(COUNTIF('Round 1 - HILLS'!S103,"="&amp;$S$3))+(COUNTIF('Round 1 - HILLS'!T103,"="&amp;$T$3))</f>
        <v>0</v>
      </c>
      <c r="F204" s="100">
        <f>SUM(COUNTIF('Round 1 - HILLS'!B103,"="&amp;$B$3+1))+(COUNTIF('Round 1 - HILLS'!C103,"="&amp;$C$3+1))+(COUNTIF('Round 1 - HILLS'!D103,"="&amp;$D$3+1))+(COUNTIF('Round 1 - HILLS'!E103,"="&amp;$E$3+1))+(COUNTIF('Round 1 - HILLS'!F103,"="&amp;$F$3+1))+(COUNTIF('Round 1 - HILLS'!G103,"="&amp;$G$3+1))+(COUNTIF('Round 1 - HILLS'!H103,"="&amp;$H$3+1))+(COUNTIF('Round 1 - HILLS'!I103,"="&amp;$I$3+1))+(COUNTIF('Round 1 - HILLS'!J103,"="&amp;$J$3+1))+(COUNTIF('Round 1 - HILLS'!L103,"="&amp;$L$3+1))+(COUNTIF('Round 1 - HILLS'!M103,"="&amp;$M$3+1))+(COUNTIF('Round 1 - HILLS'!N103,"="&amp;$N$3+1))+(COUNTIF('Round 1 - HILLS'!O103,"="&amp;$O$3+1))+(COUNTIF('Round 1 - HILLS'!P103,"="&amp;$P$3+1))+(COUNTIF('Round 1 - HILLS'!Q103,"="&amp;$Q$3+1))+(COUNTIF('Round 1 - HILLS'!R103,"="&amp;$R$3+1))+(COUNTIF('Round 1 - HILLS'!S103,"="&amp;$S$3+1))+(COUNTIF('Round 1 - HILLS'!T103,"="&amp;$T$3+1))</f>
        <v>0</v>
      </c>
      <c r="G204" s="100">
        <f>SUM(COUNTIF('Round 1 - HILLS'!B103,"="&amp;$B$3+2))+(COUNTIF('Round 1 - HILLS'!C103,"="&amp;$C$3+2))+(COUNTIF('Round 1 - HILLS'!D103,"="&amp;$D$3+2))+(COUNTIF('Round 1 - HILLS'!E103,"="&amp;$E$3+2))+(COUNTIF('Round 1 - HILLS'!F103,"="&amp;$F$3+2))+(COUNTIF('Round 1 - HILLS'!G103,"="&amp;$G$3+2))+(COUNTIF('Round 1 - HILLS'!H103,"="&amp;$H$3+2))+(COUNTIF('Round 1 - HILLS'!I103,"="&amp;$I$3+2))+(COUNTIF('Round 1 - HILLS'!J103,"="&amp;$J$3+2))+(COUNTIF('Round 1 - HILLS'!L103,"="&amp;$L$3+2))+(COUNTIF('Round 1 - HILLS'!M103,"="&amp;$M$3+2))+(COUNTIF('Round 1 - HILLS'!N103,"="&amp;$N$3+2))+(COUNTIF('Round 1 - HILLS'!O103,"="&amp;$O$3+2))+(COUNTIF('Round 1 - HILLS'!P103,"="&amp;$P$3+2))+(COUNTIF('Round 1 - HILLS'!Q103,"="&amp;$Q$3+2))+(COUNTIF('Round 1 - HILLS'!R103,"="&amp;$R$3+2))+(COUNTIF('Round 1 - HILLS'!S103,"="&amp;$S$3+2))+(COUNTIF('Round 1 - HILLS'!T103,"="&amp;$T$3+2))</f>
        <v>0</v>
      </c>
      <c r="H204" s="100">
        <f>SUM(COUNTIF('Round 1 - HILLS'!B103,"&gt;"&amp;$B$3+2.1))+(COUNTIF('Round 1 - HILLS'!C103,"&gt;"&amp;$C$3+2.1))+(COUNTIF('Round 1 - HILLS'!D103,"&gt;"&amp;$D$3+2.1))+(COUNTIF('Round 1 - HILLS'!E103,"&gt;"&amp;$E$3+2.1))+(COUNTIF('Round 1 - HILLS'!F103,"&gt;"&amp;$F$3+2.1))+(COUNTIF('Round 1 - HILLS'!G103,"&gt;"&amp;$G$3+2.1))+(COUNTIF('Round 1 - HILLS'!H103,"&gt;"&amp;$H$3+2.1))+(COUNTIF('Round 1 - HILLS'!I103,"&gt;"&amp;$I$3+2.1))+(COUNTIF('Round 1 - HILLS'!J103,"&gt;"&amp;$J$3+2.1))+(COUNTIF('Round 1 - HILLS'!L103,"&gt;"&amp;$L$3+2.1))+(COUNTIF('Round 1 - HILLS'!M103,"&gt;"&amp;$M$3+2.1))+(COUNTIF('Round 1 - HILLS'!N103,"&gt;"&amp;$N$3+2.1))+(COUNTIF('Round 1 - HILLS'!O103,"&gt;"&amp;$O$3+2.1))+(COUNTIF('Round 1 - HILLS'!P103,"&gt;"&amp;$P$3+2.1))+(COUNTIF('Round 1 - HILLS'!Q103,"&gt;"&amp;$Q$3+2.1))+(COUNTIF('Round 1 - HILLS'!R103,"&gt;"&amp;$R$3+2.1))+(COUNTIF('Round 1 - HILLS'!S103,"&gt;"&amp;$S$3+2.1))+(COUNTIF('Round 1 - HILLS'!T103,"&gt;"&amp;$T$3+2.1))</f>
        <v>0</v>
      </c>
      <c r="I204" s="77"/>
      <c r="J204" s="99">
        <f>SUM(COUNTIF('Round 2 - RIVER'!B103,"&lt;"&amp;$B$2-1.9))+(COUNTIF('Round 2 - RIVER'!C103,"&lt;"&amp;$C$2-1.9))+(COUNTIF('Round 2 - RIVER'!D103,"&lt;"&amp;$D$2-1.9))+(COUNTIF('Round 2 - RIVER'!E103,"&lt;"&amp;$E$2-1.9))+(COUNTIF('Round 2 - RIVER'!F103,"&lt;"&amp;$F$2-1.9))+(COUNTIF('Round 2 - RIVER'!G103,"&lt;"&amp;$G$2-1.9))+(COUNTIF('Round 2 - RIVER'!H103,"&lt;"&amp;$H$2-1.9))+(COUNTIF('Round 2 - RIVER'!I103,"&lt;"&amp;$I$2-1.9))+(COUNTIF('Round 2 - RIVER'!J103,"&lt;"&amp;$J$2-1.9))+(COUNTIF('Round 2 - RIVER'!L103,"&lt;"&amp;$L$2-1.9))+(COUNTIF('Round 2 - RIVER'!M103,"&lt;"&amp;$M$2-1.9))+(COUNTIF('Round 2 - RIVER'!N103,"&lt;"&amp;$N$2-1.9))+(COUNTIF('Round 2 - RIVER'!O103,"&lt;"&amp;$O$2-1.9))+(COUNTIF('Round 2 - RIVER'!P103,"&lt;"&amp;$P$2-1.9))+(COUNTIF('Round 2 - RIVER'!Q103,"&lt;"&amp;$Q$2-1.9))+(COUNTIF('Round 2 - RIVER'!R103,"&lt;"&amp;$R$2-1.9))+(COUNTIF('Round 2 - RIVER'!S103,"&lt;"&amp;$S$2-1.9))+(COUNTIF('Round 2 - RIVER'!T103,"&lt;"&amp;$T$2-1.9))</f>
        <v>0</v>
      </c>
      <c r="K204" s="100">
        <f>SUM(COUNTIF('Round 2 - RIVER'!B103,"="&amp;$B$2-1))+(COUNTIF('Round 2 - RIVER'!C103,"="&amp;$C$2-1))+(COUNTIF('Round 2 - RIVER'!D103,"="&amp;$D$2-1))+(COUNTIF('Round 2 - RIVER'!E103,"="&amp;$E$2-1))+(COUNTIF('Round 2 - RIVER'!F103,"="&amp;$F$2-1))+(COUNTIF('Round 2 - RIVER'!G103,"="&amp;$G$2-1))+(COUNTIF('Round 2 - RIVER'!H103,"="&amp;$H$2-1))+(COUNTIF('Round 2 - RIVER'!I103,"="&amp;$I$2-1))+(COUNTIF('Round 2 - RIVER'!J103,"="&amp;$J$2-1))+(COUNTIF('Round 2 - RIVER'!L103,"="&amp;$L$2-1))+(COUNTIF('Round 2 - RIVER'!M103,"="&amp;$M$2-1))+(COUNTIF('Round 2 - RIVER'!N103,"="&amp;$N$2-1))+(COUNTIF('Round 2 - RIVER'!O103,"="&amp;$O$2-1))+(COUNTIF('Round 2 - RIVER'!P103,"="&amp;$P$2-1))+(COUNTIF('Round 2 - RIVER'!Q103,"="&amp;$Q$2-1))+(COUNTIF('Round 2 - RIVER'!R103,"="&amp;$R$2-1))+(COUNTIF('Round 2 - RIVER'!S103,"="&amp;$S$2-1))+(COUNTIF('Round 2 - RIVER'!T103,"="&amp;$T$2-1))</f>
        <v>0</v>
      </c>
      <c r="L204" s="100">
        <f>SUM(COUNTIF('Round 2 - RIVER'!B103,"="&amp;$B$2))+(COUNTIF('Round 2 - RIVER'!C103,"="&amp;$C$2))+(COUNTIF('Round 2 - RIVER'!D103,"="&amp;$D$2))+(COUNTIF('Round 2 - RIVER'!E103,"="&amp;$E$2))+(COUNTIF('Round 2 - RIVER'!F103,"="&amp;$F$2))+(COUNTIF('Round 2 - RIVER'!G103,"="&amp;$G$2))+(COUNTIF('Round 2 - RIVER'!H103,"="&amp;$H$2))+(COUNTIF('Round 2 - RIVER'!I103,"="&amp;$I$2))+(COUNTIF('Round 2 - RIVER'!J103,"="&amp;$J$2))+(COUNTIF('Round 2 - RIVER'!L103,"="&amp;$L$2))+(COUNTIF('Round 2 - RIVER'!M103,"="&amp;$M$2))+(COUNTIF('Round 2 - RIVER'!N103,"="&amp;$N$2))+(COUNTIF('Round 2 - RIVER'!O103,"="&amp;$O$2))+(COUNTIF('Round 2 - RIVER'!P103,"="&amp;$P$2))+(COUNTIF('Round 2 - RIVER'!Q103,"="&amp;$Q$2))+(COUNTIF('Round 2 - RIVER'!R103,"="&amp;$R$2))+(COUNTIF('Round 2 - RIVER'!S103,"="&amp;$S$2))+(COUNTIF('Round 2 - RIVER'!T103,"="&amp;$T$2))</f>
        <v>0</v>
      </c>
      <c r="M204" s="100">
        <f>SUM(COUNTIF('Round 2 - RIVER'!B103,"="&amp;$B$2+1))+(COUNTIF('Round 2 - RIVER'!C103,"="&amp;$C$2+1))+(COUNTIF('Round 2 - RIVER'!D103,"="&amp;$D$2+1))+(COUNTIF('Round 2 - RIVER'!E103,"="&amp;$E$2+1))+(COUNTIF('Round 2 - RIVER'!F103,"="&amp;$F$2+1))+(COUNTIF('Round 2 - RIVER'!G103,"="&amp;$G$2+1))+(COUNTIF('Round 2 - RIVER'!H103,"="&amp;$H$2+1))+(COUNTIF('Round 2 - RIVER'!I103,"="&amp;$I$2+1))+(COUNTIF('Round 2 - RIVER'!J103,"="&amp;$J$2+1))+(COUNTIF('Round 2 - RIVER'!L103,"="&amp;$L$2+1))+(COUNTIF('Round 2 - RIVER'!M103,"="&amp;$M$2+1))+(COUNTIF('Round 2 - RIVER'!N103,"="&amp;$N$2+1))+(COUNTIF('Round 2 - RIVER'!O103,"="&amp;$O$2+1))+(COUNTIF('Round 2 - RIVER'!P103,"="&amp;$P$2+1))+(COUNTIF('Round 2 - RIVER'!Q103,"="&amp;$Q$2+1))+(COUNTIF('Round 2 - RIVER'!R103,"="&amp;$R$2+1))+(COUNTIF('Round 2 - RIVER'!S103,"="&amp;$S$2+1))+(COUNTIF('Round 2 - RIVER'!T103,"="&amp;$T$2+1))</f>
        <v>0</v>
      </c>
      <c r="N204" s="100">
        <f>SUM(COUNTIF('Round 2 - RIVER'!B103,"="&amp;$B$2+2))+(COUNTIF('Round 2 - RIVER'!C103,"="&amp;$C$2+2))+(COUNTIF('Round 2 - RIVER'!D103,"="&amp;$D$2+2))+(COUNTIF('Round 2 - RIVER'!E103,"="&amp;$E$2+2))+(COUNTIF('Round 2 - RIVER'!F103,"="&amp;$F$2+2))+(COUNTIF('Round 2 - RIVER'!G103,"="&amp;$G$2+2))+(COUNTIF('Round 2 - RIVER'!H103,"="&amp;$H$2+2))+(COUNTIF('Round 2 - RIVER'!I103,"="&amp;$I$2+2))+(COUNTIF('Round 2 - RIVER'!J103,"="&amp;$J$2+2))+(COUNTIF('Round 2 - RIVER'!L103,"="&amp;$L$2+2))+(COUNTIF('Round 2 - RIVER'!M103,"="&amp;$M$2+2))+(COUNTIF('Round 2 - RIVER'!N103,"="&amp;$N$2+2))+(COUNTIF('Round 2 - RIVER'!O103,"="&amp;$O$2+2))+(COUNTIF('Round 2 - RIVER'!P103,"="&amp;$P$2+2))+(COUNTIF('Round 2 - RIVER'!Q103,"="&amp;$Q$2+2))+(COUNTIF('Round 2 - RIVER'!R103,"="&amp;$R$2+2))+(COUNTIF('Round 2 - RIVER'!S103,"="&amp;$S$2+2))+(COUNTIF('Round 2 - RIVER'!T103,"="&amp;$T$2+2))</f>
        <v>0</v>
      </c>
      <c r="O204" s="100">
        <f>SUM(COUNTIF('Round 2 - RIVER'!B103,"&gt;"&amp;$B$2+2.1))+(COUNTIF('Round 2 - RIVER'!C103,"&gt;"&amp;$C$2+2.1))+(COUNTIF('Round 2 - RIVER'!D103,"&gt;"&amp;$D$2+2.1))+(COUNTIF('Round 2 - RIVER'!E103,"&gt;"&amp;$E$2+2.1))+(COUNTIF('Round 2 - RIVER'!F103,"&gt;"&amp;$F$2+2.1))+(COUNTIF('Round 2 - RIVER'!G103,"&gt;"&amp;$G$2+2.1))+(COUNTIF('Round 2 - RIVER'!H103,"&gt;"&amp;$H$2+2.1))+(COUNTIF('Round 2 - RIVER'!I103,"&gt;"&amp;$I$2+2.1))+(COUNTIF('Round 2 - RIVER'!J103,"&gt;"&amp;$J$2+2.1))+(COUNTIF('Round 2 - RIVER'!L103,"&gt;"&amp;$L$2+2.1))+(COUNTIF('Round 2 - RIVER'!M103,"&gt;"&amp;$M$2+2.1))+(COUNTIF('Round 2 - RIVER'!N103,"&gt;"&amp;$N$2+2.1))+(COUNTIF('Round 2 - RIVER'!O103,"&gt;"&amp;$O$2+2.1))+(COUNTIF('Round 2 - RIVER'!P103,"&gt;"&amp;$P$2+2.1))+(COUNTIF('Round 2 - RIVER'!Q103,"&gt;"&amp;$Q$2+2.1))+(COUNTIF('Round 2 - RIVER'!R103,"&gt;"&amp;$R$2+2.1))+(COUNTIF('Round 2 - RIVER'!S103,"&gt;"&amp;$S$2+2.1))+(COUNTIF('Round 2 - RIVER'!T103,"&gt;"&amp;$T$2+2.1))</f>
        <v>0</v>
      </c>
      <c r="Q204" s="92"/>
      <c r="R204" s="93"/>
      <c r="S204" s="93"/>
      <c r="T204" s="93"/>
      <c r="U204" s="93"/>
      <c r="V204" s="93"/>
      <c r="X204" s="92">
        <f>SUM(C204,J204,Q204)</f>
        <v>0</v>
      </c>
      <c r="Y204" s="93">
        <f t="shared" ref="Y204:Y208" si="200">SUM(D204,K204,R204)</f>
        <v>0</v>
      </c>
      <c r="Z204" s="93">
        <f t="shared" ref="Z204:Z208" si="201">SUM(E204,L204,S204)</f>
        <v>0</v>
      </c>
      <c r="AA204" s="93">
        <f t="shared" ref="AA204:AA208" si="202">SUM(F204,M204,T204)</f>
        <v>0</v>
      </c>
      <c r="AB204" s="93">
        <f t="shared" ref="AB204:AB208" si="203">SUM(G204,N204,U204)</f>
        <v>0</v>
      </c>
      <c r="AC204" s="93">
        <f>SUM(H204,O204,V204)</f>
        <v>0</v>
      </c>
    </row>
    <row r="205" spans="1:29" x14ac:dyDescent="0.2">
      <c r="A205" s="35" t="str">
        <f>'Round 1 - HILLS'!A104</f>
        <v>Chiara Brambilla</v>
      </c>
      <c r="B205" s="95"/>
      <c r="C205" s="105">
        <f>SUM(COUNTIF('Round 1 - HILLS'!B104,"&lt;"&amp;$B$3-1.9))+(COUNTIF('Round 1 - HILLS'!C104,"&lt;"&amp;$C$3-1.9))+(COUNTIF('Round 1 - HILLS'!D104,"&lt;"&amp;$D$3-1.9))+(COUNTIF('Round 1 - HILLS'!E104,"&lt;"&amp;$E$3-1.9))+(COUNTIF('Round 1 - HILLS'!F104,"&lt;"&amp;$F$3-1.9))+(COUNTIF('Round 1 - HILLS'!G104,"&lt;"&amp;$G$3-1.9))+(COUNTIF('Round 1 - HILLS'!H104,"&lt;"&amp;$H$3-1.9))+(COUNTIF('Round 1 - HILLS'!I104,"&lt;"&amp;$I$3-1.9))+(COUNTIF('Round 1 - HILLS'!J104,"&lt;"&amp;$J$3-1.9))+(COUNTIF('Round 1 - HILLS'!L104,"&lt;"&amp;$L$3-1.9))+(COUNTIF('Round 1 - HILLS'!M104,"&lt;"&amp;$M$3-1.9))+(COUNTIF('Round 1 - HILLS'!N104,"&lt;"&amp;$N$3-1.9))+(COUNTIF('Round 1 - HILLS'!O104,"&lt;"&amp;$O$3-1.9))+(COUNTIF('Round 1 - HILLS'!P104,"&lt;"&amp;$P$3-1.9))+(COUNTIF('Round 1 - HILLS'!Q104,"&lt;"&amp;$Q$3-1.9))+(COUNTIF('Round 1 - HILLS'!R104,"&lt;"&amp;$R$3-1.9))+(COUNTIF('Round 1 - HILLS'!S104,"&lt;"&amp;$S$3-1.9))+(COUNTIF('Round 1 - HILLS'!T104,"&lt;"&amp;$T$3-1.9))</f>
        <v>0</v>
      </c>
      <c r="D205" s="106">
        <f>SUM(COUNTIF('Round 1 - HILLS'!B104,"="&amp;$B$3-1))+(COUNTIF('Round 1 - HILLS'!C104,"="&amp;$C$3-1))+(COUNTIF('Round 1 - HILLS'!D104,"="&amp;$D$3-1))+(COUNTIF('Round 1 - HILLS'!E104,"="&amp;$E$3-1))+(COUNTIF('Round 1 - HILLS'!F104,"="&amp;$F$3-1))+(COUNTIF('Round 1 - HILLS'!G104,"="&amp;$G$3-1))+(COUNTIF('Round 1 - HILLS'!H104,"="&amp;$H$3-1))+(COUNTIF('Round 1 - HILLS'!I104,"="&amp;$I$3-1))+(COUNTIF('Round 1 - HILLS'!J104,"="&amp;$J$3-1))+(COUNTIF('Round 1 - HILLS'!L104,"="&amp;$L$3-1))+(COUNTIF('Round 1 - HILLS'!M104,"="&amp;$M$3-1))+(COUNTIF('Round 1 - HILLS'!N104,"="&amp;$N$3-1))+(COUNTIF('Round 1 - HILLS'!O104,"="&amp;$O$3-1))+(COUNTIF('Round 1 - HILLS'!P104,"="&amp;$P$3-1))+(COUNTIF('Round 1 - HILLS'!Q104,"="&amp;$Q$3-1))+(COUNTIF('Round 1 - HILLS'!R104,"="&amp;$R$3-1))+(COUNTIF('Round 1 - HILLS'!S104,"="&amp;$S$3-1))+(COUNTIF('Round 1 - HILLS'!T104,"="&amp;$T$3-1))</f>
        <v>0</v>
      </c>
      <c r="E205" s="106">
        <f>SUM(COUNTIF('Round 1 - HILLS'!B104,"="&amp;$B$3))+(COUNTIF('Round 1 - HILLS'!C104,"="&amp;$C$3))+(COUNTIF('Round 1 - HILLS'!D104,"="&amp;$D$3))+(COUNTIF('Round 1 - HILLS'!E104,"="&amp;$E$3))+(COUNTIF('Round 1 - HILLS'!F104,"="&amp;$F$3))+(COUNTIF('Round 1 - HILLS'!G104,"="&amp;$G$3))+(COUNTIF('Round 1 - HILLS'!H104,"="&amp;$H$3))+(COUNTIF('Round 1 - HILLS'!I104,"="&amp;$I$3))+(COUNTIF('Round 1 - HILLS'!J104,"="&amp;$J$3))+(COUNTIF('Round 1 - HILLS'!L104,"="&amp;$L$3))+(COUNTIF('Round 1 - HILLS'!M104,"="&amp;$M$3))+(COUNTIF('Round 1 - HILLS'!N104,"="&amp;$N$3))+(COUNTIF('Round 1 - HILLS'!O104,"="&amp;$O$3))+(COUNTIF('Round 1 - HILLS'!P104,"="&amp;$P$3))+(COUNTIF('Round 1 - HILLS'!Q104,"="&amp;$Q$3))+(COUNTIF('Round 1 - HILLS'!R104,"="&amp;$R$3))+(COUNTIF('Round 1 - HILLS'!S104,"="&amp;$S$3))+(COUNTIF('Round 1 - HILLS'!T104,"="&amp;$T$3))</f>
        <v>0</v>
      </c>
      <c r="F205" s="106">
        <f>SUM(COUNTIF('Round 1 - HILLS'!B104,"="&amp;$B$3+1))+(COUNTIF('Round 1 - HILLS'!C104,"="&amp;$C$3+1))+(COUNTIF('Round 1 - HILLS'!D104,"="&amp;$D$3+1))+(COUNTIF('Round 1 - HILLS'!E104,"="&amp;$E$3+1))+(COUNTIF('Round 1 - HILLS'!F104,"="&amp;$F$3+1))+(COUNTIF('Round 1 - HILLS'!G104,"="&amp;$G$3+1))+(COUNTIF('Round 1 - HILLS'!H104,"="&amp;$H$3+1))+(COUNTIF('Round 1 - HILLS'!I104,"="&amp;$I$3+1))+(COUNTIF('Round 1 - HILLS'!J104,"="&amp;$J$3+1))+(COUNTIF('Round 1 - HILLS'!L104,"="&amp;$L$3+1))+(COUNTIF('Round 1 - HILLS'!M104,"="&amp;$M$3+1))+(COUNTIF('Round 1 - HILLS'!N104,"="&amp;$N$3+1))+(COUNTIF('Round 1 - HILLS'!O104,"="&amp;$O$3+1))+(COUNTIF('Round 1 - HILLS'!P104,"="&amp;$P$3+1))+(COUNTIF('Round 1 - HILLS'!Q104,"="&amp;$Q$3+1))+(COUNTIF('Round 1 - HILLS'!R104,"="&amp;$R$3+1))+(COUNTIF('Round 1 - HILLS'!S104,"="&amp;$S$3+1))+(COUNTIF('Round 1 - HILLS'!T104,"="&amp;$T$3+1))</f>
        <v>0</v>
      </c>
      <c r="G205" s="106">
        <f>SUM(COUNTIF('Round 1 - HILLS'!B104,"="&amp;$B$3+2))+(COUNTIF('Round 1 - HILLS'!C104,"="&amp;$C$3+2))+(COUNTIF('Round 1 - HILLS'!D104,"="&amp;$D$3+2))+(COUNTIF('Round 1 - HILLS'!E104,"="&amp;$E$3+2))+(COUNTIF('Round 1 - HILLS'!F104,"="&amp;$F$3+2))+(COUNTIF('Round 1 - HILLS'!G104,"="&amp;$G$3+2))+(COUNTIF('Round 1 - HILLS'!H104,"="&amp;$H$3+2))+(COUNTIF('Round 1 - HILLS'!I104,"="&amp;$I$3+2))+(COUNTIF('Round 1 - HILLS'!J104,"="&amp;$J$3+2))+(COUNTIF('Round 1 - HILLS'!L104,"="&amp;$L$3+2))+(COUNTIF('Round 1 - HILLS'!M104,"="&amp;$M$3+2))+(COUNTIF('Round 1 - HILLS'!N104,"="&amp;$N$3+2))+(COUNTIF('Round 1 - HILLS'!O104,"="&amp;$O$3+2))+(COUNTIF('Round 1 - HILLS'!P104,"="&amp;$P$3+2))+(COUNTIF('Round 1 - HILLS'!Q104,"="&amp;$Q$3+2))+(COUNTIF('Round 1 - HILLS'!R104,"="&amp;$R$3+2))+(COUNTIF('Round 1 - HILLS'!S104,"="&amp;$S$3+2))+(COUNTIF('Round 1 - HILLS'!T104,"="&amp;$T$3+2))</f>
        <v>0</v>
      </c>
      <c r="H205" s="106">
        <f>SUM(COUNTIF('Round 1 - HILLS'!B104,"&gt;"&amp;$B$3+2.1))+(COUNTIF('Round 1 - HILLS'!C104,"&gt;"&amp;$C$3+2.1))+(COUNTIF('Round 1 - HILLS'!D104,"&gt;"&amp;$D$3+2.1))+(COUNTIF('Round 1 - HILLS'!E104,"&gt;"&amp;$E$3+2.1))+(COUNTIF('Round 1 - HILLS'!F104,"&gt;"&amp;$F$3+2.1))+(COUNTIF('Round 1 - HILLS'!G104,"&gt;"&amp;$G$3+2.1))+(COUNTIF('Round 1 - HILLS'!H104,"&gt;"&amp;$H$3+2.1))+(COUNTIF('Round 1 - HILLS'!I104,"&gt;"&amp;$I$3+2.1))+(COUNTIF('Round 1 - HILLS'!J104,"&gt;"&amp;$J$3+2.1))+(COUNTIF('Round 1 - HILLS'!L104,"&gt;"&amp;$L$3+2.1))+(COUNTIF('Round 1 - HILLS'!M104,"&gt;"&amp;$M$3+2.1))+(COUNTIF('Round 1 - HILLS'!N104,"&gt;"&amp;$N$3+2.1))+(COUNTIF('Round 1 - HILLS'!O104,"&gt;"&amp;$O$3+2.1))+(COUNTIF('Round 1 - HILLS'!P104,"&gt;"&amp;$P$3+2.1))+(COUNTIF('Round 1 - HILLS'!Q104,"&gt;"&amp;$Q$3+2.1))+(COUNTIF('Round 1 - HILLS'!R104,"&gt;"&amp;$R$3+2.1))+(COUNTIF('Round 1 - HILLS'!S104,"&gt;"&amp;$S$3+2.1))+(COUNTIF('Round 1 - HILLS'!T104,"&gt;"&amp;$T$3+2.1))</f>
        <v>0</v>
      </c>
      <c r="I205" s="77"/>
      <c r="J205" s="105">
        <f>SUM(COUNTIF('Round 2 - RIVER'!B104,"&lt;"&amp;$B$2-1.9))+(COUNTIF('Round 2 - RIVER'!C104,"&lt;"&amp;$C$2-1.9))+(COUNTIF('Round 2 - RIVER'!D104,"&lt;"&amp;$D$2-1.9))+(COUNTIF('Round 2 - RIVER'!E104,"&lt;"&amp;$E$2-1.9))+(COUNTIF('Round 2 - RIVER'!F104,"&lt;"&amp;$F$2-1.9))+(COUNTIF('Round 2 - RIVER'!G104,"&lt;"&amp;$G$2-1.9))+(COUNTIF('Round 2 - RIVER'!H104,"&lt;"&amp;$H$2-1.9))+(COUNTIF('Round 2 - RIVER'!I104,"&lt;"&amp;$I$2-1.9))+(COUNTIF('Round 2 - RIVER'!J104,"&lt;"&amp;$J$2-1.9))+(COUNTIF('Round 2 - RIVER'!L104,"&lt;"&amp;$L$2-1.9))+(COUNTIF('Round 2 - RIVER'!M104,"&lt;"&amp;$M$2-1.9))+(COUNTIF('Round 2 - RIVER'!N104,"&lt;"&amp;$N$2-1.9))+(COUNTIF('Round 2 - RIVER'!O104,"&lt;"&amp;$O$2-1.9))+(COUNTIF('Round 2 - RIVER'!P104,"&lt;"&amp;$P$2-1.9))+(COUNTIF('Round 2 - RIVER'!Q104,"&lt;"&amp;$Q$2-1.9))+(COUNTIF('Round 2 - RIVER'!R104,"&lt;"&amp;$R$2-1.9))+(COUNTIF('Round 2 - RIVER'!S104,"&lt;"&amp;$S$2-1.9))+(COUNTIF('Round 2 - RIVER'!T104,"&lt;"&amp;$T$2-1.9))</f>
        <v>0</v>
      </c>
      <c r="K205" s="106">
        <f>SUM(COUNTIF('Round 2 - RIVER'!B104,"="&amp;$B$2-1))+(COUNTIF('Round 2 - RIVER'!C104,"="&amp;$C$2-1))+(COUNTIF('Round 2 - RIVER'!D104,"="&amp;$D$2-1))+(COUNTIF('Round 2 - RIVER'!E104,"="&amp;$E$2-1))+(COUNTIF('Round 2 - RIVER'!F104,"="&amp;$F$2-1))+(COUNTIF('Round 2 - RIVER'!G104,"="&amp;$G$2-1))+(COUNTIF('Round 2 - RIVER'!H104,"="&amp;$H$2-1))+(COUNTIF('Round 2 - RIVER'!I104,"="&amp;$I$2-1))+(COUNTIF('Round 2 - RIVER'!J104,"="&amp;$J$2-1))+(COUNTIF('Round 2 - RIVER'!L104,"="&amp;$L$2-1))+(COUNTIF('Round 2 - RIVER'!M104,"="&amp;$M$2-1))+(COUNTIF('Round 2 - RIVER'!N104,"="&amp;$N$2-1))+(COUNTIF('Round 2 - RIVER'!O104,"="&amp;$O$2-1))+(COUNTIF('Round 2 - RIVER'!P104,"="&amp;$P$2-1))+(COUNTIF('Round 2 - RIVER'!Q104,"="&amp;$Q$2-1))+(COUNTIF('Round 2 - RIVER'!R104,"="&amp;$R$2-1))+(COUNTIF('Round 2 - RIVER'!S104,"="&amp;$S$2-1))+(COUNTIF('Round 2 - RIVER'!T104,"="&amp;$T$2-1))</f>
        <v>0</v>
      </c>
      <c r="L205" s="106">
        <f>SUM(COUNTIF('Round 2 - RIVER'!B104,"="&amp;$B$2))+(COUNTIF('Round 2 - RIVER'!C104,"="&amp;$C$2))+(COUNTIF('Round 2 - RIVER'!D104,"="&amp;$D$2))+(COUNTIF('Round 2 - RIVER'!E104,"="&amp;$E$2))+(COUNTIF('Round 2 - RIVER'!F104,"="&amp;$F$2))+(COUNTIF('Round 2 - RIVER'!G104,"="&amp;$G$2))+(COUNTIF('Round 2 - RIVER'!H104,"="&amp;$H$2))+(COUNTIF('Round 2 - RIVER'!I104,"="&amp;$I$2))+(COUNTIF('Round 2 - RIVER'!J104,"="&amp;$J$2))+(COUNTIF('Round 2 - RIVER'!L104,"="&amp;$L$2))+(COUNTIF('Round 2 - RIVER'!M104,"="&amp;$M$2))+(COUNTIF('Round 2 - RIVER'!N104,"="&amp;$N$2))+(COUNTIF('Round 2 - RIVER'!O104,"="&amp;$O$2))+(COUNTIF('Round 2 - RIVER'!P104,"="&amp;$P$2))+(COUNTIF('Round 2 - RIVER'!Q104,"="&amp;$Q$2))+(COUNTIF('Round 2 - RIVER'!R104,"="&amp;$R$2))+(COUNTIF('Round 2 - RIVER'!S104,"="&amp;$S$2))+(COUNTIF('Round 2 - RIVER'!T104,"="&amp;$T$2))</f>
        <v>0</v>
      </c>
      <c r="M205" s="106">
        <f>SUM(COUNTIF('Round 2 - RIVER'!B90,"="&amp;$B$2+1))+(COUNTIF('Round 2 - RIVER'!C90,"="&amp;$C$2+1))+(COUNTIF('Round 2 - RIVER'!D90,"="&amp;$D$2+1))+(COUNTIF('Round 2 - RIVER'!E90,"="&amp;$E$2+1))+(COUNTIF('Round 2 - RIVER'!F90,"="&amp;$F$2+1))+(COUNTIF('Round 2 - RIVER'!G90,"="&amp;$G$2+1))+(COUNTIF('Round 2 - RIVER'!H90,"="&amp;$H$2+1))+(COUNTIF('Round 2 - RIVER'!I90,"="&amp;$I$2+1))+(COUNTIF('Round 2 - RIVER'!J90,"="&amp;$J$2+1))+(COUNTIF('Round 2 - RIVER'!L90,"="&amp;$L$2+1))+(COUNTIF('Round 2 - RIVER'!M90,"="&amp;$M$2+1))+(COUNTIF('Round 2 - RIVER'!N90,"="&amp;$N$2+1))+(COUNTIF('Round 2 - RIVER'!O90,"="&amp;$O$2+1))+(COUNTIF('Round 2 - RIVER'!P90,"="&amp;$P$2+1))+(COUNTIF('Round 2 - RIVER'!Q90,"="&amp;$Q$2+1))+(COUNTIF('Round 2 - RIVER'!R90,"="&amp;$R$2+1))+(COUNTIF('Round 2 - RIVER'!S90,"="&amp;$S$2+1))+(COUNTIF('Round 2 - RIVER'!T90,"="&amp;$T$2+1))</f>
        <v>0</v>
      </c>
      <c r="N205" s="106">
        <f>SUM(COUNTIF('Round 2 - RIVER'!B104,"="&amp;$B$2+2))+(COUNTIF('Round 2 - RIVER'!C104,"="&amp;$C$2+2))+(COUNTIF('Round 2 - RIVER'!D104,"="&amp;$D$2+2))+(COUNTIF('Round 2 - RIVER'!E104,"="&amp;$E$2+2))+(COUNTIF('Round 2 - RIVER'!F104,"="&amp;$F$2+2))+(COUNTIF('Round 2 - RIVER'!G104,"="&amp;$G$2+2))+(COUNTIF('Round 2 - RIVER'!H104,"="&amp;$H$2+2))+(COUNTIF('Round 2 - RIVER'!I104,"="&amp;$I$2+2))+(COUNTIF('Round 2 - RIVER'!J104,"="&amp;$J$2+2))+(COUNTIF('Round 2 - RIVER'!L104,"="&amp;$L$2+2))+(COUNTIF('Round 2 - RIVER'!M104,"="&amp;$M$2+2))+(COUNTIF('Round 2 - RIVER'!N104,"="&amp;$N$2+2))+(COUNTIF('Round 2 - RIVER'!O104,"="&amp;$O$2+2))+(COUNTIF('Round 2 - RIVER'!P104,"="&amp;$P$2+2))+(COUNTIF('Round 2 - RIVER'!Q104,"="&amp;$Q$2+2))+(COUNTIF('Round 2 - RIVER'!R104,"="&amp;$R$2+2))+(COUNTIF('Round 2 - RIVER'!S104,"="&amp;$S$2+2))+(COUNTIF('Round 2 - RIVER'!T104,"="&amp;$T$2+2))</f>
        <v>0</v>
      </c>
      <c r="O205" s="106">
        <f>SUM(COUNTIF('Round 2 - RIVER'!B104,"&gt;"&amp;$B$2+2.1))+(COUNTIF('Round 2 - RIVER'!C104,"&gt;"&amp;$C$2+2.1))+(COUNTIF('Round 2 - RIVER'!D104,"&gt;"&amp;$D$2+2.1))+(COUNTIF('Round 2 - RIVER'!E104,"&gt;"&amp;$E$2+2.1))+(COUNTIF('Round 2 - RIVER'!F104,"&gt;"&amp;$F$2+2.1))+(COUNTIF('Round 2 - RIVER'!G104,"&gt;"&amp;$G$2+2.1))+(COUNTIF('Round 2 - RIVER'!H104,"&gt;"&amp;$H$2+2.1))+(COUNTIF('Round 2 - RIVER'!I104,"&gt;"&amp;$I$2+2.1))+(COUNTIF('Round 2 - RIVER'!J104,"&gt;"&amp;$J$2+2.1))+(COUNTIF('Round 2 - RIVER'!L104,"&gt;"&amp;$L$2+2.1))+(COUNTIF('Round 2 - RIVER'!M104,"&gt;"&amp;$M$2+2.1))+(COUNTIF('Round 2 - RIVER'!N104,"&gt;"&amp;$N$2+2.1))+(COUNTIF('Round 2 - RIVER'!O104,"&gt;"&amp;$O$2+2.1))+(COUNTIF('Round 2 - RIVER'!P104,"&gt;"&amp;$P$2+2.1))+(COUNTIF('Round 2 - RIVER'!Q104,"&gt;"&amp;$Q$2+2.1))+(COUNTIF('Round 2 - RIVER'!R104,"&gt;"&amp;$R$2+2.1))+(COUNTIF('Round 2 - RIVER'!S104,"&gt;"&amp;$S$2+2.1))+(COUNTIF('Round 2 - RIVER'!T104,"&gt;"&amp;$T$2+2.1))</f>
        <v>0</v>
      </c>
      <c r="Q205" s="94"/>
      <c r="R205" s="94"/>
      <c r="S205" s="94"/>
      <c r="T205" s="94"/>
      <c r="U205" s="94"/>
      <c r="V205" s="94"/>
      <c r="X205" s="99">
        <f t="shared" ref="X205:X208" si="204">SUM(C205,J205,Q205)</f>
        <v>0</v>
      </c>
      <c r="Y205" s="100">
        <f t="shared" si="200"/>
        <v>0</v>
      </c>
      <c r="Z205" s="100">
        <f t="shared" si="201"/>
        <v>0</v>
      </c>
      <c r="AA205" s="100">
        <f t="shared" si="202"/>
        <v>0</v>
      </c>
      <c r="AB205" s="100">
        <f t="shared" si="203"/>
        <v>0</v>
      </c>
      <c r="AC205" s="100">
        <f t="shared" ref="AC205:AC208" si="205">SUM(H205,O205,V205)</f>
        <v>0</v>
      </c>
    </row>
    <row r="206" spans="1:29" x14ac:dyDescent="0.2">
      <c r="A206" s="35" t="str">
        <f>'Round 1 - HILLS'!A105</f>
        <v>Caroline Crump</v>
      </c>
      <c r="B206" s="95"/>
      <c r="C206" s="99">
        <f>SUM(COUNTIF('Round 1 - HILLS'!B105,"&lt;"&amp;$B$3-1.9))+(COUNTIF('Round 1 - HILLS'!C105,"&lt;"&amp;$C$3-1.9))+(COUNTIF('Round 1 - HILLS'!D105,"&lt;"&amp;$D$3-1.9))+(COUNTIF('Round 1 - HILLS'!E105,"&lt;"&amp;$E$3-1.9))+(COUNTIF('Round 1 - HILLS'!F105,"&lt;"&amp;$F$3-1.9))+(COUNTIF('Round 1 - HILLS'!G105,"&lt;"&amp;$G$3-1.9))+(COUNTIF('Round 1 - HILLS'!H105,"&lt;"&amp;$H$3-1.9))+(COUNTIF('Round 1 - HILLS'!I105,"&lt;"&amp;$I$3-1.9))+(COUNTIF('Round 1 - HILLS'!J105,"&lt;"&amp;$J$3-1.9))+(COUNTIF('Round 1 - HILLS'!L105,"&lt;"&amp;$L$3-1.9))+(COUNTIF('Round 1 - HILLS'!M105,"&lt;"&amp;$M$3-1.9))+(COUNTIF('Round 1 - HILLS'!N105,"&lt;"&amp;$N$3-1.9))+(COUNTIF('Round 1 - HILLS'!O105,"&lt;"&amp;$O$3-1.9))+(COUNTIF('Round 1 - HILLS'!P105,"&lt;"&amp;$P$3-1.9))+(COUNTIF('Round 1 - HILLS'!Q105,"&lt;"&amp;$Q$3-1.9))+(COUNTIF('Round 1 - HILLS'!R105,"&lt;"&amp;$R$3-1.9))+(COUNTIF('Round 1 - HILLS'!S105,"&lt;"&amp;$S$3-1.9))+(COUNTIF('Round 1 - HILLS'!T105,"&lt;"&amp;$T$3-1.9))</f>
        <v>0</v>
      </c>
      <c r="D206" s="100">
        <f>SUM(COUNTIF('Round 1 - HILLS'!B105,"="&amp;$B$3-1))+(COUNTIF('Round 1 - HILLS'!C105,"="&amp;$C$3-1))+(COUNTIF('Round 1 - HILLS'!D105,"="&amp;$D$3-1))+(COUNTIF('Round 1 - HILLS'!E105,"="&amp;$E$3-1))+(COUNTIF('Round 1 - HILLS'!F105,"="&amp;$F$3-1))+(COUNTIF('Round 1 - HILLS'!G105,"="&amp;$G$3-1))+(COUNTIF('Round 1 - HILLS'!H105,"="&amp;$H$3-1))+(COUNTIF('Round 1 - HILLS'!I105,"="&amp;$I$3-1))+(COUNTIF('Round 1 - HILLS'!J105,"="&amp;$J$3-1))+(COUNTIF('Round 1 - HILLS'!L105,"="&amp;$L$3-1))+(COUNTIF('Round 1 - HILLS'!M105,"="&amp;$M$3-1))+(COUNTIF('Round 1 - HILLS'!N105,"="&amp;$N$3-1))+(COUNTIF('Round 1 - HILLS'!O105,"="&amp;$O$3-1))+(COUNTIF('Round 1 - HILLS'!P105,"="&amp;$P$3-1))+(COUNTIF('Round 1 - HILLS'!Q105,"="&amp;$Q$3-1))+(COUNTIF('Round 1 - HILLS'!R105,"="&amp;$R$3-1))+(COUNTIF('Round 1 - HILLS'!S105,"="&amp;$S$3-1))+(COUNTIF('Round 1 - HILLS'!T105,"="&amp;$T$3-1))</f>
        <v>0</v>
      </c>
      <c r="E206" s="100">
        <f>SUM(COUNTIF('Round 1 - HILLS'!B105,"="&amp;$B$3))+(COUNTIF('Round 1 - HILLS'!C105,"="&amp;$C$3))+(COUNTIF('Round 1 - HILLS'!D105,"="&amp;$D$3))+(COUNTIF('Round 1 - HILLS'!E105,"="&amp;$E$3))+(COUNTIF('Round 1 - HILLS'!F105,"="&amp;$F$3))+(COUNTIF('Round 1 - HILLS'!G105,"="&amp;$G$3))+(COUNTIF('Round 1 - HILLS'!H105,"="&amp;$H$3))+(COUNTIF('Round 1 - HILLS'!I105,"="&amp;$I$3))+(COUNTIF('Round 1 - HILLS'!J105,"="&amp;$J$3))+(COUNTIF('Round 1 - HILLS'!L105,"="&amp;$L$3))+(COUNTIF('Round 1 - HILLS'!M105,"="&amp;$M$3))+(COUNTIF('Round 1 - HILLS'!N105,"="&amp;$N$3))+(COUNTIF('Round 1 - HILLS'!O105,"="&amp;$O$3))+(COUNTIF('Round 1 - HILLS'!P105,"="&amp;$P$3))+(COUNTIF('Round 1 - HILLS'!Q105,"="&amp;$Q$3))+(COUNTIF('Round 1 - HILLS'!R105,"="&amp;$R$3))+(COUNTIF('Round 1 - HILLS'!S105,"="&amp;$S$3))+(COUNTIF('Round 1 - HILLS'!T105,"="&amp;$T$3))</f>
        <v>0</v>
      </c>
      <c r="F206" s="100">
        <f>SUM(COUNTIF('Round 1 - HILLS'!B105,"="&amp;$B$3+1))+(COUNTIF('Round 1 - HILLS'!C105,"="&amp;$C$3+1))+(COUNTIF('Round 1 - HILLS'!D105,"="&amp;$D$3+1))+(COUNTIF('Round 1 - HILLS'!E105,"="&amp;$E$3+1))+(COUNTIF('Round 1 - HILLS'!F105,"="&amp;$F$3+1))+(COUNTIF('Round 1 - HILLS'!G105,"="&amp;$G$3+1))+(COUNTIF('Round 1 - HILLS'!H105,"="&amp;$H$3+1))+(COUNTIF('Round 1 - HILLS'!I105,"="&amp;$I$3+1))+(COUNTIF('Round 1 - HILLS'!J105,"="&amp;$J$3+1))+(COUNTIF('Round 1 - HILLS'!L105,"="&amp;$L$3+1))+(COUNTIF('Round 1 - HILLS'!M105,"="&amp;$M$3+1))+(COUNTIF('Round 1 - HILLS'!N105,"="&amp;$N$3+1))+(COUNTIF('Round 1 - HILLS'!O105,"="&amp;$O$3+1))+(COUNTIF('Round 1 - HILLS'!P105,"="&amp;$P$3+1))+(COUNTIF('Round 1 - HILLS'!Q105,"="&amp;$Q$3+1))+(COUNTIF('Round 1 - HILLS'!R105,"="&amp;$R$3+1))+(COUNTIF('Round 1 - HILLS'!S105,"="&amp;$S$3+1))+(COUNTIF('Round 1 - HILLS'!T105,"="&amp;$T$3+1))</f>
        <v>0</v>
      </c>
      <c r="G206" s="100">
        <f>SUM(COUNTIF('Round 1 - HILLS'!B105,"="&amp;$B$3+2))+(COUNTIF('Round 1 - HILLS'!C105,"="&amp;$C$3+2))+(COUNTIF('Round 1 - HILLS'!D105,"="&amp;$D$3+2))+(COUNTIF('Round 1 - HILLS'!E105,"="&amp;$E$3+2))+(COUNTIF('Round 1 - HILLS'!F105,"="&amp;$F$3+2))+(COUNTIF('Round 1 - HILLS'!G105,"="&amp;$G$3+2))+(COUNTIF('Round 1 - HILLS'!H105,"="&amp;$H$3+2))+(COUNTIF('Round 1 - HILLS'!I105,"="&amp;$I$3+2))+(COUNTIF('Round 1 - HILLS'!J105,"="&amp;$J$3+2))+(COUNTIF('Round 1 - HILLS'!L105,"="&amp;$L$3+2))+(COUNTIF('Round 1 - HILLS'!M105,"="&amp;$M$3+2))+(COUNTIF('Round 1 - HILLS'!N105,"="&amp;$N$3+2))+(COUNTIF('Round 1 - HILLS'!O105,"="&amp;$O$3+2))+(COUNTIF('Round 1 - HILLS'!P105,"="&amp;$P$3+2))+(COUNTIF('Round 1 - HILLS'!Q105,"="&amp;$Q$3+2))+(COUNTIF('Round 1 - HILLS'!R105,"="&amp;$R$3+2))+(COUNTIF('Round 1 - HILLS'!S105,"="&amp;$S$3+2))+(COUNTIF('Round 1 - HILLS'!T105,"="&amp;$T$3+2))</f>
        <v>0</v>
      </c>
      <c r="H206" s="100">
        <f>SUM(COUNTIF('Round 1 - HILLS'!B105,"&gt;"&amp;$B$3+2.1))+(COUNTIF('Round 1 - HILLS'!C105,"&gt;"&amp;$C$3+2.1))+(COUNTIF('Round 1 - HILLS'!D105,"&gt;"&amp;$D$3+2.1))+(COUNTIF('Round 1 - HILLS'!E105,"&gt;"&amp;$E$3+2.1))+(COUNTIF('Round 1 - HILLS'!F105,"&gt;"&amp;$F$3+2.1))+(COUNTIF('Round 1 - HILLS'!G105,"&gt;"&amp;$G$3+2.1))+(COUNTIF('Round 1 - HILLS'!H105,"&gt;"&amp;$H$3+2.1))+(COUNTIF('Round 1 - HILLS'!I105,"&gt;"&amp;$I$3+2.1))+(COUNTIF('Round 1 - HILLS'!J105,"&gt;"&amp;$J$3+2.1))+(COUNTIF('Round 1 - HILLS'!L105,"&gt;"&amp;$L$3+2.1))+(COUNTIF('Round 1 - HILLS'!M105,"&gt;"&amp;$M$3+2.1))+(COUNTIF('Round 1 - HILLS'!N105,"&gt;"&amp;$N$3+2.1))+(COUNTIF('Round 1 - HILLS'!O105,"&gt;"&amp;$O$3+2.1))+(COUNTIF('Round 1 - HILLS'!P105,"&gt;"&amp;$P$3+2.1))+(COUNTIF('Round 1 - HILLS'!Q105,"&gt;"&amp;$Q$3+2.1))+(COUNTIF('Round 1 - HILLS'!R105,"&gt;"&amp;$R$3+2.1))+(COUNTIF('Round 1 - HILLS'!S105,"&gt;"&amp;$S$3+2.1))+(COUNTIF('Round 1 - HILLS'!T105,"&gt;"&amp;$T$3+2.1))</f>
        <v>0</v>
      </c>
      <c r="I206" s="77"/>
      <c r="J206" s="99">
        <f>SUM(COUNTIF('Round 2 - RIVER'!B105,"&lt;"&amp;$B$2-1.9))+(COUNTIF('Round 2 - RIVER'!C105,"&lt;"&amp;$C$2-1.9))+(COUNTIF('Round 2 - RIVER'!D105,"&lt;"&amp;$D$2-1.9))+(COUNTIF('Round 2 - RIVER'!E105,"&lt;"&amp;$E$2-1.9))+(COUNTIF('Round 2 - RIVER'!F105,"&lt;"&amp;$F$2-1.9))+(COUNTIF('Round 2 - RIVER'!G105,"&lt;"&amp;$G$2-1.9))+(COUNTIF('Round 2 - RIVER'!H105,"&lt;"&amp;$H$2-1.9))+(COUNTIF('Round 2 - RIVER'!I105,"&lt;"&amp;$I$2-1.9))+(COUNTIF('Round 2 - RIVER'!J105,"&lt;"&amp;$J$2-1.9))+(COUNTIF('Round 2 - RIVER'!L105,"&lt;"&amp;$L$2-1.9))+(COUNTIF('Round 2 - RIVER'!M105,"&lt;"&amp;$M$2-1.9))+(COUNTIF('Round 2 - RIVER'!N105,"&lt;"&amp;$N$2-1.9))+(COUNTIF('Round 2 - RIVER'!O105,"&lt;"&amp;$O$2-1.9))+(COUNTIF('Round 2 - RIVER'!P105,"&lt;"&amp;$P$2-1.9))+(COUNTIF('Round 2 - RIVER'!Q105,"&lt;"&amp;$Q$2-1.9))+(COUNTIF('Round 2 - RIVER'!R105,"&lt;"&amp;$R$2-1.9))+(COUNTIF('Round 2 - RIVER'!S105,"&lt;"&amp;$S$2-1.9))+(COUNTIF('Round 2 - RIVER'!T105,"&lt;"&amp;$T$2-1.9))</f>
        <v>0</v>
      </c>
      <c r="K206" s="100">
        <f>SUM(COUNTIF('Round 2 - RIVER'!B105,"="&amp;$B$2-1))+(COUNTIF('Round 2 - RIVER'!C105,"="&amp;$C$2-1))+(COUNTIF('Round 2 - RIVER'!D105,"="&amp;$D$2-1))+(COUNTIF('Round 2 - RIVER'!E105,"="&amp;$E$2-1))+(COUNTIF('Round 2 - RIVER'!F105,"="&amp;$F$2-1))+(COUNTIF('Round 2 - RIVER'!G105,"="&amp;$G$2-1))+(COUNTIF('Round 2 - RIVER'!H105,"="&amp;$H$2-1))+(COUNTIF('Round 2 - RIVER'!I105,"="&amp;$I$2-1))+(COUNTIF('Round 2 - RIVER'!J105,"="&amp;$J$2-1))+(COUNTIF('Round 2 - RIVER'!L105,"="&amp;$L$2-1))+(COUNTIF('Round 2 - RIVER'!M105,"="&amp;$M$2-1))+(COUNTIF('Round 2 - RIVER'!N105,"="&amp;$N$2-1))+(COUNTIF('Round 2 - RIVER'!O105,"="&amp;$O$2-1))+(COUNTIF('Round 2 - RIVER'!P105,"="&amp;$P$2-1))+(COUNTIF('Round 2 - RIVER'!Q105,"="&amp;$Q$2-1))+(COUNTIF('Round 2 - RIVER'!R105,"="&amp;$R$2-1))+(COUNTIF('Round 2 - RIVER'!S105,"="&amp;$S$2-1))+(COUNTIF('Round 2 - RIVER'!T105,"="&amp;$T$2-1))</f>
        <v>0</v>
      </c>
      <c r="L206" s="100">
        <f>SUM(COUNTIF('Round 2 - RIVER'!B105,"="&amp;$B$2))+(COUNTIF('Round 2 - RIVER'!C105,"="&amp;$C$2))+(COUNTIF('Round 2 - RIVER'!D105,"="&amp;$D$2))+(COUNTIF('Round 2 - RIVER'!E105,"="&amp;$E$2))+(COUNTIF('Round 2 - RIVER'!F105,"="&amp;$F$2))+(COUNTIF('Round 2 - RIVER'!G105,"="&amp;$G$2))+(COUNTIF('Round 2 - RIVER'!H105,"="&amp;$H$2))+(COUNTIF('Round 2 - RIVER'!I105,"="&amp;$I$2))+(COUNTIF('Round 2 - RIVER'!J105,"="&amp;$J$2))+(COUNTIF('Round 2 - RIVER'!L105,"="&amp;$L$2))+(COUNTIF('Round 2 - RIVER'!M105,"="&amp;$M$2))+(COUNTIF('Round 2 - RIVER'!N105,"="&amp;$N$2))+(COUNTIF('Round 2 - RIVER'!O105,"="&amp;$O$2))+(COUNTIF('Round 2 - RIVER'!P105,"="&amp;$P$2))+(COUNTIF('Round 2 - RIVER'!Q105,"="&amp;$Q$2))+(COUNTIF('Round 2 - RIVER'!R105,"="&amp;$R$2))+(COUNTIF('Round 2 - RIVER'!S105,"="&amp;$S$2))+(COUNTIF('Round 2 - RIVER'!T105,"="&amp;$T$2))</f>
        <v>0</v>
      </c>
      <c r="M206" s="100">
        <f>SUM(COUNTIF('Round 2 - RIVER'!B91,"="&amp;$B$2+1))+(COUNTIF('Round 2 - RIVER'!C91,"="&amp;$C$2+1))+(COUNTIF('Round 2 - RIVER'!D91,"="&amp;$D$2+1))+(COUNTIF('Round 2 - RIVER'!E91,"="&amp;$E$2+1))+(COUNTIF('Round 2 - RIVER'!F91,"="&amp;$F$2+1))+(COUNTIF('Round 2 - RIVER'!G91,"="&amp;$G$2+1))+(COUNTIF('Round 2 - RIVER'!H91,"="&amp;$H$2+1))+(COUNTIF('Round 2 - RIVER'!I91,"="&amp;$I$2+1))+(COUNTIF('Round 2 - RIVER'!J91,"="&amp;$J$2+1))+(COUNTIF('Round 2 - RIVER'!L91,"="&amp;$L$2+1))+(COUNTIF('Round 2 - RIVER'!M91,"="&amp;$M$2+1))+(COUNTIF('Round 2 - RIVER'!N91,"="&amp;$N$2+1))+(COUNTIF('Round 2 - RIVER'!O91,"="&amp;$O$2+1))+(COUNTIF('Round 2 - RIVER'!P91,"="&amp;$P$2+1))+(COUNTIF('Round 2 - RIVER'!Q91,"="&amp;$Q$2+1))+(COUNTIF('Round 2 - RIVER'!R91,"="&amp;$R$2+1))+(COUNTIF('Round 2 - RIVER'!S91,"="&amp;$S$2+1))+(COUNTIF('Round 2 - RIVER'!T91,"="&amp;$T$2+1))</f>
        <v>0</v>
      </c>
      <c r="N206" s="100">
        <f>SUM(COUNTIF('Round 2 - RIVER'!B105,"="&amp;$B$2+2))+(COUNTIF('Round 2 - RIVER'!C105,"="&amp;$C$2+2))+(COUNTIF('Round 2 - RIVER'!D105,"="&amp;$D$2+2))+(COUNTIF('Round 2 - RIVER'!E105,"="&amp;$E$2+2))+(COUNTIF('Round 2 - RIVER'!F105,"="&amp;$F$2+2))+(COUNTIF('Round 2 - RIVER'!G105,"="&amp;$G$2+2))+(COUNTIF('Round 2 - RIVER'!H105,"="&amp;$H$2+2))+(COUNTIF('Round 2 - RIVER'!I105,"="&amp;$I$2+2))+(COUNTIF('Round 2 - RIVER'!J105,"="&amp;$J$2+2))+(COUNTIF('Round 2 - RIVER'!L105,"="&amp;$L$2+2))+(COUNTIF('Round 2 - RIVER'!M105,"="&amp;$M$2+2))+(COUNTIF('Round 2 - RIVER'!N105,"="&amp;$N$2+2))+(COUNTIF('Round 2 - RIVER'!O105,"="&amp;$O$2+2))+(COUNTIF('Round 2 - RIVER'!P105,"="&amp;$P$2+2))+(COUNTIF('Round 2 - RIVER'!Q105,"="&amp;$Q$2+2))+(COUNTIF('Round 2 - RIVER'!R105,"="&amp;$R$2+2))+(COUNTIF('Round 2 - RIVER'!S105,"="&amp;$S$2+2))+(COUNTIF('Round 2 - RIVER'!T105,"="&amp;$T$2+2))</f>
        <v>0</v>
      </c>
      <c r="O206" s="100">
        <f>SUM(COUNTIF('Round 2 - RIVER'!B105,"&gt;"&amp;$B$2+2.1))+(COUNTIF('Round 2 - RIVER'!C105,"&gt;"&amp;$C$2+2.1))+(COUNTIF('Round 2 - RIVER'!D105,"&gt;"&amp;$D$2+2.1))+(COUNTIF('Round 2 - RIVER'!E105,"&gt;"&amp;$E$2+2.1))+(COUNTIF('Round 2 - RIVER'!F105,"&gt;"&amp;$F$2+2.1))+(COUNTIF('Round 2 - RIVER'!G105,"&gt;"&amp;$G$2+2.1))+(COUNTIF('Round 2 - RIVER'!H105,"&gt;"&amp;$H$2+2.1))+(COUNTIF('Round 2 - RIVER'!I105,"&gt;"&amp;$I$2+2.1))+(COUNTIF('Round 2 - RIVER'!J105,"&gt;"&amp;$J$2+2.1))+(COUNTIF('Round 2 - RIVER'!L105,"&gt;"&amp;$L$2+2.1))+(COUNTIF('Round 2 - RIVER'!M105,"&gt;"&amp;$M$2+2.1))+(COUNTIF('Round 2 - RIVER'!N105,"&gt;"&amp;$N$2+2.1))+(COUNTIF('Round 2 - RIVER'!O105,"&gt;"&amp;$O$2+2.1))+(COUNTIF('Round 2 - RIVER'!P105,"&gt;"&amp;$P$2+2.1))+(COUNTIF('Round 2 - RIVER'!Q105,"&gt;"&amp;$Q$2+2.1))+(COUNTIF('Round 2 - RIVER'!R105,"&gt;"&amp;$R$2+2.1))+(COUNTIF('Round 2 - RIVER'!S105,"&gt;"&amp;$S$2+2.1))+(COUNTIF('Round 2 - RIVER'!T105,"&gt;"&amp;$T$2+2.1))</f>
        <v>0</v>
      </c>
      <c r="Q206" s="92"/>
      <c r="R206" s="93"/>
      <c r="S206" s="93"/>
      <c r="T206" s="93"/>
      <c r="U206" s="93"/>
      <c r="V206" s="93"/>
      <c r="X206" s="92">
        <f t="shared" si="204"/>
        <v>0</v>
      </c>
      <c r="Y206" s="93">
        <f t="shared" si="200"/>
        <v>0</v>
      </c>
      <c r="Z206" s="93">
        <f t="shared" si="201"/>
        <v>0</v>
      </c>
      <c r="AA206" s="93">
        <f t="shared" si="202"/>
        <v>0</v>
      </c>
      <c r="AB206" s="93">
        <f t="shared" si="203"/>
        <v>0</v>
      </c>
      <c r="AC206" s="93">
        <f t="shared" si="205"/>
        <v>0</v>
      </c>
    </row>
    <row r="207" spans="1:29" x14ac:dyDescent="0.2">
      <c r="A207" s="35" t="str">
        <f>'Round 1 - HILLS'!A106</f>
        <v>Aubrie Nolen</v>
      </c>
      <c r="B207" s="95"/>
      <c r="C207" s="105">
        <f>SUM(COUNTIF('Round 1 - HILLS'!B106,"&lt;"&amp;$B$3-1.9))+(COUNTIF('Round 1 - HILLS'!C106,"&lt;"&amp;$C$3-1.9))+(COUNTIF('Round 1 - HILLS'!D106,"&lt;"&amp;$D$3-1.9))+(COUNTIF('Round 1 - HILLS'!E106,"&lt;"&amp;$E$3-1.9))+(COUNTIF('Round 1 - HILLS'!F106,"&lt;"&amp;$F$3-1.9))+(COUNTIF('Round 1 - HILLS'!G106,"&lt;"&amp;$G$3-1.9))+(COUNTIF('Round 1 - HILLS'!H106,"&lt;"&amp;$H$3-1.9))+(COUNTIF('Round 1 - HILLS'!I106,"&lt;"&amp;$I$3-1.9))+(COUNTIF('Round 1 - HILLS'!J106,"&lt;"&amp;$J$3-1.9))+(COUNTIF('Round 1 - HILLS'!L106,"&lt;"&amp;$L$3-1.9))+(COUNTIF('Round 1 - HILLS'!M106,"&lt;"&amp;$M$3-1.9))+(COUNTIF('Round 1 - HILLS'!N106,"&lt;"&amp;$N$3-1.9))+(COUNTIF('Round 1 - HILLS'!O106,"&lt;"&amp;$O$3-1.9))+(COUNTIF('Round 1 - HILLS'!P106,"&lt;"&amp;$P$3-1.9))+(COUNTIF('Round 1 - HILLS'!Q106,"&lt;"&amp;$Q$3-1.9))+(COUNTIF('Round 1 - HILLS'!R106,"&lt;"&amp;$R$3-1.9))+(COUNTIF('Round 1 - HILLS'!S106,"&lt;"&amp;$S$3-1.9))+(COUNTIF('Round 1 - HILLS'!T106,"&lt;"&amp;$T$3-1.9))</f>
        <v>0</v>
      </c>
      <c r="D207" s="106">
        <f>SUM(COUNTIF('Round 1 - HILLS'!B106,"="&amp;$B$3-1))+(COUNTIF('Round 1 - HILLS'!C106,"="&amp;$C$3-1))+(COUNTIF('Round 1 - HILLS'!D106,"="&amp;$D$3-1))+(COUNTIF('Round 1 - HILLS'!E106,"="&amp;$E$3-1))+(COUNTIF('Round 1 - HILLS'!F106,"="&amp;$F$3-1))+(COUNTIF('Round 1 - HILLS'!G106,"="&amp;$G$3-1))+(COUNTIF('Round 1 - HILLS'!H106,"="&amp;$H$3-1))+(COUNTIF('Round 1 - HILLS'!I106,"="&amp;$I$3-1))+(COUNTIF('Round 1 - HILLS'!J106,"="&amp;$J$3-1))+(COUNTIF('Round 1 - HILLS'!L106,"="&amp;$L$3-1))+(COUNTIF('Round 1 - HILLS'!M106,"="&amp;$M$3-1))+(COUNTIF('Round 1 - HILLS'!N106,"="&amp;$N$3-1))+(COUNTIF('Round 1 - HILLS'!O106,"="&amp;$O$3-1))+(COUNTIF('Round 1 - HILLS'!P106,"="&amp;$P$3-1))+(COUNTIF('Round 1 - HILLS'!Q106,"="&amp;$Q$3-1))+(COUNTIF('Round 1 - HILLS'!R106,"="&amp;$R$3-1))+(COUNTIF('Round 1 - HILLS'!S106,"="&amp;$S$3-1))+(COUNTIF('Round 1 - HILLS'!T106,"="&amp;$T$3-1))</f>
        <v>0</v>
      </c>
      <c r="E207" s="106">
        <f>SUM(COUNTIF('Round 1 - HILLS'!B106,"="&amp;$B$3))+(COUNTIF('Round 1 - HILLS'!C106,"="&amp;$C$3))+(COUNTIF('Round 1 - HILLS'!D106,"="&amp;$D$3))+(COUNTIF('Round 1 - HILLS'!E106,"="&amp;$E$3))+(COUNTIF('Round 1 - HILLS'!F106,"="&amp;$F$3))+(COUNTIF('Round 1 - HILLS'!G106,"="&amp;$G$3))+(COUNTIF('Round 1 - HILLS'!H106,"="&amp;$H$3))+(COUNTIF('Round 1 - HILLS'!I106,"="&amp;$I$3))+(COUNTIF('Round 1 - HILLS'!J106,"="&amp;$J$3))+(COUNTIF('Round 1 - HILLS'!L106,"="&amp;$L$3))+(COUNTIF('Round 1 - HILLS'!M106,"="&amp;$M$3))+(COUNTIF('Round 1 - HILLS'!N106,"="&amp;$N$3))+(COUNTIF('Round 1 - HILLS'!O106,"="&amp;$O$3))+(COUNTIF('Round 1 - HILLS'!P106,"="&amp;$P$3))+(COUNTIF('Round 1 - HILLS'!Q106,"="&amp;$Q$3))+(COUNTIF('Round 1 - HILLS'!R106,"="&amp;$R$3))+(COUNTIF('Round 1 - HILLS'!S106,"="&amp;$S$3))+(COUNTIF('Round 1 - HILLS'!T106,"="&amp;$T$3))</f>
        <v>0</v>
      </c>
      <c r="F207" s="106">
        <f>SUM(COUNTIF('Round 1 - HILLS'!B106,"="&amp;$B$3+1))+(COUNTIF('Round 1 - HILLS'!C106,"="&amp;$C$3+1))+(COUNTIF('Round 1 - HILLS'!D106,"="&amp;$D$3+1))+(COUNTIF('Round 1 - HILLS'!E106,"="&amp;$E$3+1))+(COUNTIF('Round 1 - HILLS'!F106,"="&amp;$F$3+1))+(COUNTIF('Round 1 - HILLS'!G106,"="&amp;$G$3+1))+(COUNTIF('Round 1 - HILLS'!H106,"="&amp;$H$3+1))+(COUNTIF('Round 1 - HILLS'!I106,"="&amp;$I$3+1))+(COUNTIF('Round 1 - HILLS'!J106,"="&amp;$J$3+1))+(COUNTIF('Round 1 - HILLS'!L106,"="&amp;$L$3+1))+(COUNTIF('Round 1 - HILLS'!M106,"="&amp;$M$3+1))+(COUNTIF('Round 1 - HILLS'!N106,"="&amp;$N$3+1))+(COUNTIF('Round 1 - HILLS'!O106,"="&amp;$O$3+1))+(COUNTIF('Round 1 - HILLS'!P106,"="&amp;$P$3+1))+(COUNTIF('Round 1 - HILLS'!Q106,"="&amp;$Q$3+1))+(COUNTIF('Round 1 - HILLS'!R106,"="&amp;$R$3+1))+(COUNTIF('Round 1 - HILLS'!S106,"="&amp;$S$3+1))+(COUNTIF('Round 1 - HILLS'!T106,"="&amp;$T$3+1))</f>
        <v>0</v>
      </c>
      <c r="G207" s="106">
        <f>SUM(COUNTIF('Round 1 - HILLS'!B106,"="&amp;$B$3+2))+(COUNTIF('Round 1 - HILLS'!C106,"="&amp;$C$3+2))+(COUNTIF('Round 1 - HILLS'!D106,"="&amp;$D$3+2))+(COUNTIF('Round 1 - HILLS'!E106,"="&amp;$E$3+2))+(COUNTIF('Round 1 - HILLS'!F106,"="&amp;$F$3+2))+(COUNTIF('Round 1 - HILLS'!G106,"="&amp;$G$3+2))+(COUNTIF('Round 1 - HILLS'!H106,"="&amp;$H$3+2))+(COUNTIF('Round 1 - HILLS'!I106,"="&amp;$I$3+2))+(COUNTIF('Round 1 - HILLS'!J106,"="&amp;$J$3+2))+(COUNTIF('Round 1 - HILLS'!L106,"="&amp;$L$3+2))+(COUNTIF('Round 1 - HILLS'!M106,"="&amp;$M$3+2))+(COUNTIF('Round 1 - HILLS'!N106,"="&amp;$N$3+2))+(COUNTIF('Round 1 - HILLS'!O106,"="&amp;$O$3+2))+(COUNTIF('Round 1 - HILLS'!P106,"="&amp;$P$3+2))+(COUNTIF('Round 1 - HILLS'!Q106,"="&amp;$Q$3+2))+(COUNTIF('Round 1 - HILLS'!R106,"="&amp;$R$3+2))+(COUNTIF('Round 1 - HILLS'!S106,"="&amp;$S$3+2))+(COUNTIF('Round 1 - HILLS'!T106,"="&amp;$T$3+2))</f>
        <v>0</v>
      </c>
      <c r="H207" s="106">
        <f>SUM(COUNTIF('Round 1 - HILLS'!B106,"&gt;"&amp;$B$3+2.1))+(COUNTIF('Round 1 - HILLS'!C106,"&gt;"&amp;$C$3+2.1))+(COUNTIF('Round 1 - HILLS'!D106,"&gt;"&amp;$D$3+2.1))+(COUNTIF('Round 1 - HILLS'!E106,"&gt;"&amp;$E$3+2.1))+(COUNTIF('Round 1 - HILLS'!F106,"&gt;"&amp;$F$3+2.1))+(COUNTIF('Round 1 - HILLS'!G106,"&gt;"&amp;$G$3+2.1))+(COUNTIF('Round 1 - HILLS'!H106,"&gt;"&amp;$H$3+2.1))+(COUNTIF('Round 1 - HILLS'!I106,"&gt;"&amp;$I$3+2.1))+(COUNTIF('Round 1 - HILLS'!J106,"&gt;"&amp;$J$3+2.1))+(COUNTIF('Round 1 - HILLS'!L106,"&gt;"&amp;$L$3+2.1))+(COUNTIF('Round 1 - HILLS'!M106,"&gt;"&amp;$M$3+2.1))+(COUNTIF('Round 1 - HILLS'!N106,"&gt;"&amp;$N$3+2.1))+(COUNTIF('Round 1 - HILLS'!O106,"&gt;"&amp;$O$3+2.1))+(COUNTIF('Round 1 - HILLS'!P106,"&gt;"&amp;$P$3+2.1))+(COUNTIF('Round 1 - HILLS'!Q106,"&gt;"&amp;$Q$3+2.1))+(COUNTIF('Round 1 - HILLS'!R106,"&gt;"&amp;$R$3+2.1))+(COUNTIF('Round 1 - HILLS'!S106,"&gt;"&amp;$S$3+2.1))+(COUNTIF('Round 1 - HILLS'!T106,"&gt;"&amp;$T$3+2.1))</f>
        <v>0</v>
      </c>
      <c r="I207" s="77"/>
      <c r="J207" s="105">
        <f>SUM(COUNTIF('Round 2 - RIVER'!B106,"&lt;"&amp;$B$2-1.9))+(COUNTIF('Round 2 - RIVER'!C106,"&lt;"&amp;$C$2-1.9))+(COUNTIF('Round 2 - RIVER'!D106,"&lt;"&amp;$D$2-1.9))+(COUNTIF('Round 2 - RIVER'!E106,"&lt;"&amp;$E$2-1.9))+(COUNTIF('Round 2 - RIVER'!F106,"&lt;"&amp;$F$2-1.9))+(COUNTIF('Round 2 - RIVER'!G106,"&lt;"&amp;$G$2-1.9))+(COUNTIF('Round 2 - RIVER'!H106,"&lt;"&amp;$H$2-1.9))+(COUNTIF('Round 2 - RIVER'!I106,"&lt;"&amp;$I$2-1.9))+(COUNTIF('Round 2 - RIVER'!J106,"&lt;"&amp;$J$2-1.9))+(COUNTIF('Round 2 - RIVER'!L106,"&lt;"&amp;$L$2-1.9))+(COUNTIF('Round 2 - RIVER'!M106,"&lt;"&amp;$M$2-1.9))+(COUNTIF('Round 2 - RIVER'!N106,"&lt;"&amp;$N$2-1.9))+(COUNTIF('Round 2 - RIVER'!O106,"&lt;"&amp;$O$2-1.9))+(COUNTIF('Round 2 - RIVER'!P106,"&lt;"&amp;$P$2-1.9))+(COUNTIF('Round 2 - RIVER'!Q106,"&lt;"&amp;$Q$2-1.9))+(COUNTIF('Round 2 - RIVER'!R106,"&lt;"&amp;$R$2-1.9))+(COUNTIF('Round 2 - RIVER'!S106,"&lt;"&amp;$S$2-1.9))+(COUNTIF('Round 2 - RIVER'!T106,"&lt;"&amp;$T$2-1.9))</f>
        <v>0</v>
      </c>
      <c r="K207" s="106">
        <f>SUM(COUNTIF('Round 2 - RIVER'!B106,"="&amp;$B$2-1))+(COUNTIF('Round 2 - RIVER'!C106,"="&amp;$C$2-1))+(COUNTIF('Round 2 - RIVER'!D106,"="&amp;$D$2-1))+(COUNTIF('Round 2 - RIVER'!E106,"="&amp;$E$2-1))+(COUNTIF('Round 2 - RIVER'!F106,"="&amp;$F$2-1))+(COUNTIF('Round 2 - RIVER'!G106,"="&amp;$G$2-1))+(COUNTIF('Round 2 - RIVER'!H106,"="&amp;$H$2-1))+(COUNTIF('Round 2 - RIVER'!I106,"="&amp;$I$2-1))+(COUNTIF('Round 2 - RIVER'!J106,"="&amp;$J$2-1))+(COUNTIF('Round 2 - RIVER'!L106,"="&amp;$L$2-1))+(COUNTIF('Round 2 - RIVER'!M106,"="&amp;$M$2-1))+(COUNTIF('Round 2 - RIVER'!N106,"="&amp;$N$2-1))+(COUNTIF('Round 2 - RIVER'!O106,"="&amp;$O$2-1))+(COUNTIF('Round 2 - RIVER'!P106,"="&amp;$P$2-1))+(COUNTIF('Round 2 - RIVER'!Q106,"="&amp;$Q$2-1))+(COUNTIF('Round 2 - RIVER'!R106,"="&amp;$R$2-1))+(COUNTIF('Round 2 - RIVER'!S106,"="&amp;$S$2-1))+(COUNTIF('Round 2 - RIVER'!T106,"="&amp;$T$2-1))</f>
        <v>0</v>
      </c>
      <c r="L207" s="106">
        <f>SUM(COUNTIF('Round 2 - RIVER'!B106,"="&amp;$B$2))+(COUNTIF('Round 2 - RIVER'!C106,"="&amp;$C$2))+(COUNTIF('Round 2 - RIVER'!D106,"="&amp;$D$2))+(COUNTIF('Round 2 - RIVER'!E106,"="&amp;$E$2))+(COUNTIF('Round 2 - RIVER'!F106,"="&amp;$F$2))+(COUNTIF('Round 2 - RIVER'!G106,"="&amp;$G$2))+(COUNTIF('Round 2 - RIVER'!H106,"="&amp;$H$2))+(COUNTIF('Round 2 - RIVER'!I106,"="&amp;$I$2))+(COUNTIF('Round 2 - RIVER'!J106,"="&amp;$J$2))+(COUNTIF('Round 2 - RIVER'!L106,"="&amp;$L$2))+(COUNTIF('Round 2 - RIVER'!M106,"="&amp;$M$2))+(COUNTIF('Round 2 - RIVER'!N106,"="&amp;$N$2))+(COUNTIF('Round 2 - RIVER'!O106,"="&amp;$O$2))+(COUNTIF('Round 2 - RIVER'!P106,"="&amp;$P$2))+(COUNTIF('Round 2 - RIVER'!Q106,"="&amp;$Q$2))+(COUNTIF('Round 2 - RIVER'!R106,"="&amp;$R$2))+(COUNTIF('Round 2 - RIVER'!S106,"="&amp;$S$2))+(COUNTIF('Round 2 - RIVER'!T106,"="&amp;$T$2))</f>
        <v>0</v>
      </c>
      <c r="M207" s="106">
        <f>SUM(COUNTIF('Round 2 - RIVER'!B92,"="&amp;$B$2+1))+(COUNTIF('Round 2 - RIVER'!C92,"="&amp;$C$2+1))+(COUNTIF('Round 2 - RIVER'!D92,"="&amp;$D$2+1))+(COUNTIF('Round 2 - RIVER'!E92,"="&amp;$E$2+1))+(COUNTIF('Round 2 - RIVER'!F92,"="&amp;$F$2+1))+(COUNTIF('Round 2 - RIVER'!G92,"="&amp;$G$2+1))+(COUNTIF('Round 2 - RIVER'!H92,"="&amp;$H$2+1))+(COUNTIF('Round 2 - RIVER'!I92,"="&amp;$I$2+1))+(COUNTIF('Round 2 - RIVER'!J92,"="&amp;$J$2+1))+(COUNTIF('Round 2 - RIVER'!L92,"="&amp;$L$2+1))+(COUNTIF('Round 2 - RIVER'!M92,"="&amp;$M$2+1))+(COUNTIF('Round 2 - RIVER'!N92,"="&amp;$N$2+1))+(COUNTIF('Round 2 - RIVER'!O92,"="&amp;$O$2+1))+(COUNTIF('Round 2 - RIVER'!P92,"="&amp;$P$2+1))+(COUNTIF('Round 2 - RIVER'!Q92,"="&amp;$Q$2+1))+(COUNTIF('Round 2 - RIVER'!R92,"="&amp;$R$2+1))+(COUNTIF('Round 2 - RIVER'!S92,"="&amp;$S$2+1))+(COUNTIF('Round 2 - RIVER'!T92,"="&amp;$T$2+1))</f>
        <v>0</v>
      </c>
      <c r="N207" s="106">
        <f>SUM(COUNTIF('Round 2 - RIVER'!B106,"="&amp;$B$2+2))+(COUNTIF('Round 2 - RIVER'!C106,"="&amp;$C$2+2))+(COUNTIF('Round 2 - RIVER'!D106,"="&amp;$D$2+2))+(COUNTIF('Round 2 - RIVER'!E106,"="&amp;$E$2+2))+(COUNTIF('Round 2 - RIVER'!F106,"="&amp;$F$2+2))+(COUNTIF('Round 2 - RIVER'!G106,"="&amp;$G$2+2))+(COUNTIF('Round 2 - RIVER'!H106,"="&amp;$H$2+2))+(COUNTIF('Round 2 - RIVER'!I106,"="&amp;$I$2+2))+(COUNTIF('Round 2 - RIVER'!J106,"="&amp;$J$2+2))+(COUNTIF('Round 2 - RIVER'!L106,"="&amp;$L$2+2))+(COUNTIF('Round 2 - RIVER'!M106,"="&amp;$M$2+2))+(COUNTIF('Round 2 - RIVER'!N106,"="&amp;$N$2+2))+(COUNTIF('Round 2 - RIVER'!O106,"="&amp;$O$2+2))+(COUNTIF('Round 2 - RIVER'!P106,"="&amp;$P$2+2))+(COUNTIF('Round 2 - RIVER'!Q106,"="&amp;$Q$2+2))+(COUNTIF('Round 2 - RIVER'!R106,"="&amp;$R$2+2))+(COUNTIF('Round 2 - RIVER'!S106,"="&amp;$S$2+2))+(COUNTIF('Round 2 - RIVER'!T106,"="&amp;$T$2+2))</f>
        <v>0</v>
      </c>
      <c r="O207" s="106">
        <f>SUM(COUNTIF('Round 2 - RIVER'!B106,"&gt;"&amp;$B$2+2.1))+(COUNTIF('Round 2 - RIVER'!C106,"&gt;"&amp;$C$2+2.1))+(COUNTIF('Round 2 - RIVER'!D106,"&gt;"&amp;$D$2+2.1))+(COUNTIF('Round 2 - RIVER'!E106,"&gt;"&amp;$E$2+2.1))+(COUNTIF('Round 2 - RIVER'!F106,"&gt;"&amp;$F$2+2.1))+(COUNTIF('Round 2 - RIVER'!G106,"&gt;"&amp;$G$2+2.1))+(COUNTIF('Round 2 - RIVER'!H106,"&gt;"&amp;$H$2+2.1))+(COUNTIF('Round 2 - RIVER'!I106,"&gt;"&amp;$I$2+2.1))+(COUNTIF('Round 2 - RIVER'!J106,"&gt;"&amp;$J$2+2.1))+(COUNTIF('Round 2 - RIVER'!L106,"&gt;"&amp;$L$2+2.1))+(COUNTIF('Round 2 - RIVER'!M106,"&gt;"&amp;$M$2+2.1))+(COUNTIF('Round 2 - RIVER'!N106,"&gt;"&amp;$N$2+2.1))+(COUNTIF('Round 2 - RIVER'!O106,"&gt;"&amp;$O$2+2.1))+(COUNTIF('Round 2 - RIVER'!P106,"&gt;"&amp;$P$2+2.1))+(COUNTIF('Round 2 - RIVER'!Q106,"&gt;"&amp;$Q$2+2.1))+(COUNTIF('Round 2 - RIVER'!R106,"&gt;"&amp;$R$2+2.1))+(COUNTIF('Round 2 - RIVER'!S106,"&gt;"&amp;$S$2+2.1))+(COUNTIF('Round 2 - RIVER'!T106,"&gt;"&amp;$T$2+2.1))</f>
        <v>0</v>
      </c>
      <c r="Q207" s="94"/>
      <c r="R207" s="94"/>
      <c r="S207" s="94"/>
      <c r="T207" s="94"/>
      <c r="U207" s="94"/>
      <c r="V207" s="94"/>
      <c r="X207" s="99">
        <f t="shared" si="204"/>
        <v>0</v>
      </c>
      <c r="Y207" s="100">
        <f t="shared" si="200"/>
        <v>0</v>
      </c>
      <c r="Z207" s="100">
        <f t="shared" si="201"/>
        <v>0</v>
      </c>
      <c r="AA207" s="100">
        <f t="shared" si="202"/>
        <v>0</v>
      </c>
      <c r="AB207" s="100">
        <f t="shared" si="203"/>
        <v>0</v>
      </c>
      <c r="AC207" s="100">
        <f t="shared" si="205"/>
        <v>0</v>
      </c>
    </row>
    <row r="208" spans="1:29" x14ac:dyDescent="0.2">
      <c r="A208" s="35" t="str">
        <f>'Round 1 - HILLS'!A107</f>
        <v>Tyler Burtnett</v>
      </c>
      <c r="B208" s="95"/>
      <c r="C208" s="99">
        <f>SUM(COUNTIF('Round 1 - HILLS'!B107,"&lt;"&amp;$B$3-1.9))+(COUNTIF('Round 1 - HILLS'!C107,"&lt;"&amp;$C$3-1.9))+(COUNTIF('Round 1 - HILLS'!D107,"&lt;"&amp;$D$3-1.9))+(COUNTIF('Round 1 - HILLS'!E107,"&lt;"&amp;$E$3-1.9))+(COUNTIF('Round 1 - HILLS'!F107,"&lt;"&amp;$F$3-1.9))+(COUNTIF('Round 1 - HILLS'!G107,"&lt;"&amp;$G$3-1.9))+(COUNTIF('Round 1 - HILLS'!H107,"&lt;"&amp;$H$3-1.9))+(COUNTIF('Round 1 - HILLS'!I107,"&lt;"&amp;$I$3-1.9))+(COUNTIF('Round 1 - HILLS'!J107,"&lt;"&amp;$J$3-1.9))+(COUNTIF('Round 1 - HILLS'!L107,"&lt;"&amp;$L$3-1.9))+(COUNTIF('Round 1 - HILLS'!M107,"&lt;"&amp;$M$3-1.9))+(COUNTIF('Round 1 - HILLS'!N107,"&lt;"&amp;$N$3-1.9))+(COUNTIF('Round 1 - HILLS'!O107,"&lt;"&amp;$O$3-1.9))+(COUNTIF('Round 1 - HILLS'!P107,"&lt;"&amp;$P$3-1.9))+(COUNTIF('Round 1 - HILLS'!Q107,"&lt;"&amp;$Q$3-1.9))+(COUNTIF('Round 1 - HILLS'!R107,"&lt;"&amp;$R$3-1.9))+(COUNTIF('Round 1 - HILLS'!S107,"&lt;"&amp;$S$3-1.9))+(COUNTIF('Round 1 - HILLS'!T107,"&lt;"&amp;$T$3-1.9))</f>
        <v>0</v>
      </c>
      <c r="D208" s="100">
        <f>SUM(COUNTIF('Round 1 - HILLS'!B107,"="&amp;$B$3-1))+(COUNTIF('Round 1 - HILLS'!C107,"="&amp;$C$3-1))+(COUNTIF('Round 1 - HILLS'!D107,"="&amp;$D$3-1))+(COUNTIF('Round 1 - HILLS'!E107,"="&amp;$E$3-1))+(COUNTIF('Round 1 - HILLS'!F107,"="&amp;$F$3-1))+(COUNTIF('Round 1 - HILLS'!G107,"="&amp;$G$3-1))+(COUNTIF('Round 1 - HILLS'!H107,"="&amp;$H$3-1))+(COUNTIF('Round 1 - HILLS'!I107,"="&amp;$I$3-1))+(COUNTIF('Round 1 - HILLS'!J107,"="&amp;$J$3-1))+(COUNTIF('Round 1 - HILLS'!L107,"="&amp;$L$3-1))+(COUNTIF('Round 1 - HILLS'!M107,"="&amp;$M$3-1))+(COUNTIF('Round 1 - HILLS'!N107,"="&amp;$N$3-1))+(COUNTIF('Round 1 - HILLS'!O107,"="&amp;$O$3-1))+(COUNTIF('Round 1 - HILLS'!P107,"="&amp;$P$3-1))+(COUNTIF('Round 1 - HILLS'!Q107,"="&amp;$Q$3-1))+(COUNTIF('Round 1 - HILLS'!R107,"="&amp;$R$3-1))+(COUNTIF('Round 1 - HILLS'!S107,"="&amp;$S$3-1))+(COUNTIF('Round 1 - HILLS'!T107,"="&amp;$T$3-1))</f>
        <v>0</v>
      </c>
      <c r="E208" s="100">
        <f>SUM(COUNTIF('Round 1 - HILLS'!B107,"="&amp;$B$3))+(COUNTIF('Round 1 - HILLS'!C107,"="&amp;$C$3))+(COUNTIF('Round 1 - HILLS'!D107,"="&amp;$D$3))+(COUNTIF('Round 1 - HILLS'!E107,"="&amp;$E$3))+(COUNTIF('Round 1 - HILLS'!F107,"="&amp;$F$3))+(COUNTIF('Round 1 - HILLS'!G107,"="&amp;$G$3))+(COUNTIF('Round 1 - HILLS'!H107,"="&amp;$H$3))+(COUNTIF('Round 1 - HILLS'!I107,"="&amp;$I$3))+(COUNTIF('Round 1 - HILLS'!J107,"="&amp;$J$3))+(COUNTIF('Round 1 - HILLS'!L107,"="&amp;$L$3))+(COUNTIF('Round 1 - HILLS'!M107,"="&amp;$M$3))+(COUNTIF('Round 1 - HILLS'!N107,"="&amp;$N$3))+(COUNTIF('Round 1 - HILLS'!O107,"="&amp;$O$3))+(COUNTIF('Round 1 - HILLS'!P107,"="&amp;$P$3))+(COUNTIF('Round 1 - HILLS'!Q107,"="&amp;$Q$3))+(COUNTIF('Round 1 - HILLS'!R107,"="&amp;$R$3))+(COUNTIF('Round 1 - HILLS'!S107,"="&amp;$S$3))+(COUNTIF('Round 1 - HILLS'!T107,"="&amp;$T$3))</f>
        <v>0</v>
      </c>
      <c r="F208" s="100">
        <f>SUM(COUNTIF('Round 1 - HILLS'!B107,"="&amp;$B$3+1))+(COUNTIF('Round 1 - HILLS'!C107,"="&amp;$C$3+1))+(COUNTIF('Round 1 - HILLS'!D107,"="&amp;$D$3+1))+(COUNTIF('Round 1 - HILLS'!E107,"="&amp;$E$3+1))+(COUNTIF('Round 1 - HILLS'!F107,"="&amp;$F$3+1))+(COUNTIF('Round 1 - HILLS'!G107,"="&amp;$G$3+1))+(COUNTIF('Round 1 - HILLS'!H107,"="&amp;$H$3+1))+(COUNTIF('Round 1 - HILLS'!I107,"="&amp;$I$3+1))+(COUNTIF('Round 1 - HILLS'!J107,"="&amp;$J$3+1))+(COUNTIF('Round 1 - HILLS'!L107,"="&amp;$L$3+1))+(COUNTIF('Round 1 - HILLS'!M107,"="&amp;$M$3+1))+(COUNTIF('Round 1 - HILLS'!N107,"="&amp;$N$3+1))+(COUNTIF('Round 1 - HILLS'!O107,"="&amp;$O$3+1))+(COUNTIF('Round 1 - HILLS'!P107,"="&amp;$P$3+1))+(COUNTIF('Round 1 - HILLS'!Q107,"="&amp;$Q$3+1))+(COUNTIF('Round 1 - HILLS'!R107,"="&amp;$R$3+1))+(COUNTIF('Round 1 - HILLS'!S107,"="&amp;$S$3+1))+(COUNTIF('Round 1 - HILLS'!T107,"="&amp;$T$3+1))</f>
        <v>0</v>
      </c>
      <c r="G208" s="100">
        <f>SUM(COUNTIF('Round 1 - HILLS'!B107,"="&amp;$B$3+2))+(COUNTIF('Round 1 - HILLS'!C107,"="&amp;$C$3+2))+(COUNTIF('Round 1 - HILLS'!D107,"="&amp;$D$3+2))+(COUNTIF('Round 1 - HILLS'!E107,"="&amp;$E$3+2))+(COUNTIF('Round 1 - HILLS'!F107,"="&amp;$F$3+2))+(COUNTIF('Round 1 - HILLS'!G107,"="&amp;$G$3+2))+(COUNTIF('Round 1 - HILLS'!H107,"="&amp;$H$3+2))+(COUNTIF('Round 1 - HILLS'!I107,"="&amp;$I$3+2))+(COUNTIF('Round 1 - HILLS'!J107,"="&amp;$J$3+2))+(COUNTIF('Round 1 - HILLS'!L107,"="&amp;$L$3+2))+(COUNTIF('Round 1 - HILLS'!M107,"="&amp;$M$3+2))+(COUNTIF('Round 1 - HILLS'!N107,"="&amp;$N$3+2))+(COUNTIF('Round 1 - HILLS'!O107,"="&amp;$O$3+2))+(COUNTIF('Round 1 - HILLS'!P107,"="&amp;$P$3+2))+(COUNTIF('Round 1 - HILLS'!Q107,"="&amp;$Q$3+2))+(COUNTIF('Round 1 - HILLS'!R107,"="&amp;$R$3+2))+(COUNTIF('Round 1 - HILLS'!S107,"="&amp;$S$3+2))+(COUNTIF('Round 1 - HILLS'!T107,"="&amp;$T$3+2))</f>
        <v>0</v>
      </c>
      <c r="H208" s="100">
        <f>SUM(COUNTIF('Round 1 - HILLS'!B107,"&gt;"&amp;$B$3+2.1))+(COUNTIF('Round 1 - HILLS'!C107,"&gt;"&amp;$C$3+2.1))+(COUNTIF('Round 1 - HILLS'!D107,"&gt;"&amp;$D$3+2.1))+(COUNTIF('Round 1 - HILLS'!E107,"&gt;"&amp;$E$3+2.1))+(COUNTIF('Round 1 - HILLS'!F107,"&gt;"&amp;$F$3+2.1))+(COUNTIF('Round 1 - HILLS'!G107,"&gt;"&amp;$G$3+2.1))+(COUNTIF('Round 1 - HILLS'!H107,"&gt;"&amp;$H$3+2.1))+(COUNTIF('Round 1 - HILLS'!I107,"&gt;"&amp;$I$3+2.1))+(COUNTIF('Round 1 - HILLS'!J107,"&gt;"&amp;$J$3+2.1))+(COUNTIF('Round 1 - HILLS'!L107,"&gt;"&amp;$L$3+2.1))+(COUNTIF('Round 1 - HILLS'!M107,"&gt;"&amp;$M$3+2.1))+(COUNTIF('Round 1 - HILLS'!N107,"&gt;"&amp;$N$3+2.1))+(COUNTIF('Round 1 - HILLS'!O107,"&gt;"&amp;$O$3+2.1))+(COUNTIF('Round 1 - HILLS'!P107,"&gt;"&amp;$P$3+2.1))+(COUNTIF('Round 1 - HILLS'!Q107,"&gt;"&amp;$Q$3+2.1))+(COUNTIF('Round 1 - HILLS'!R107,"&gt;"&amp;$R$3+2.1))+(COUNTIF('Round 1 - HILLS'!S107,"&gt;"&amp;$S$3+2.1))+(COUNTIF('Round 1 - HILLS'!T107,"&gt;"&amp;$T$3+2.1))</f>
        <v>0</v>
      </c>
      <c r="I208" s="77"/>
      <c r="J208" s="99">
        <f>SUM(COUNTIF('Round 2 - RIVER'!B107,"&lt;"&amp;$B$2-1.9))+(COUNTIF('Round 2 - RIVER'!C107,"&lt;"&amp;$C$2-1.9))+(COUNTIF('Round 2 - RIVER'!D107,"&lt;"&amp;$D$2-1.9))+(COUNTIF('Round 2 - RIVER'!E107,"&lt;"&amp;$E$2-1.9))+(COUNTIF('Round 2 - RIVER'!F107,"&lt;"&amp;$F$2-1.9))+(COUNTIF('Round 2 - RIVER'!G107,"&lt;"&amp;$G$2-1.9))+(COUNTIF('Round 2 - RIVER'!H107,"&lt;"&amp;$H$2-1.9))+(COUNTIF('Round 2 - RIVER'!I107,"&lt;"&amp;$I$2-1.9))+(COUNTIF('Round 2 - RIVER'!J107,"&lt;"&amp;$J$2-1.9))+(COUNTIF('Round 2 - RIVER'!L107,"&lt;"&amp;$L$2-1.9))+(COUNTIF('Round 2 - RIVER'!M107,"&lt;"&amp;$M$2-1.9))+(COUNTIF('Round 2 - RIVER'!N107,"&lt;"&amp;$N$2-1.9))+(COUNTIF('Round 2 - RIVER'!O107,"&lt;"&amp;$O$2-1.9))+(COUNTIF('Round 2 - RIVER'!P107,"&lt;"&amp;$P$2-1.9))+(COUNTIF('Round 2 - RIVER'!Q107,"&lt;"&amp;$Q$2-1.9))+(COUNTIF('Round 2 - RIVER'!R107,"&lt;"&amp;$R$2-1.9))+(COUNTIF('Round 2 - RIVER'!S107,"&lt;"&amp;$S$2-1.9))+(COUNTIF('Round 2 - RIVER'!T107,"&lt;"&amp;$T$2-1.9))</f>
        <v>0</v>
      </c>
      <c r="K208" s="100">
        <f>SUM(COUNTIF('Round 2 - RIVER'!B107,"="&amp;$B$2-1))+(COUNTIF('Round 2 - RIVER'!C107,"="&amp;$C$2-1))+(COUNTIF('Round 2 - RIVER'!D107,"="&amp;$D$2-1))+(COUNTIF('Round 2 - RIVER'!E107,"="&amp;$E$2-1))+(COUNTIF('Round 2 - RIVER'!F107,"="&amp;$F$2-1))+(COUNTIF('Round 2 - RIVER'!G107,"="&amp;$G$2-1))+(COUNTIF('Round 2 - RIVER'!H107,"="&amp;$H$2-1))+(COUNTIF('Round 2 - RIVER'!I107,"="&amp;$I$2-1))+(COUNTIF('Round 2 - RIVER'!J107,"="&amp;$J$2-1))+(COUNTIF('Round 2 - RIVER'!L107,"="&amp;$L$2-1))+(COUNTIF('Round 2 - RIVER'!M107,"="&amp;$M$2-1))+(COUNTIF('Round 2 - RIVER'!N107,"="&amp;$N$2-1))+(COUNTIF('Round 2 - RIVER'!O107,"="&amp;$O$2-1))+(COUNTIF('Round 2 - RIVER'!P107,"="&amp;$P$2-1))+(COUNTIF('Round 2 - RIVER'!Q107,"="&amp;$Q$2-1))+(COUNTIF('Round 2 - RIVER'!R107,"="&amp;$R$2-1))+(COUNTIF('Round 2 - RIVER'!S107,"="&amp;$S$2-1))+(COUNTIF('Round 2 - RIVER'!T107,"="&amp;$T$2-1))</f>
        <v>0</v>
      </c>
      <c r="L208" s="100">
        <f>SUM(COUNTIF('Round 2 - RIVER'!B107,"="&amp;$B$2))+(COUNTIF('Round 2 - RIVER'!C107,"="&amp;$C$2))+(COUNTIF('Round 2 - RIVER'!D107,"="&amp;$D$2))+(COUNTIF('Round 2 - RIVER'!E107,"="&amp;$E$2))+(COUNTIF('Round 2 - RIVER'!F107,"="&amp;$F$2))+(COUNTIF('Round 2 - RIVER'!G107,"="&amp;$G$2))+(COUNTIF('Round 2 - RIVER'!H107,"="&amp;$H$2))+(COUNTIF('Round 2 - RIVER'!I107,"="&amp;$I$2))+(COUNTIF('Round 2 - RIVER'!J107,"="&amp;$J$2))+(COUNTIF('Round 2 - RIVER'!L107,"="&amp;$L$2))+(COUNTIF('Round 2 - RIVER'!M107,"="&amp;$M$2))+(COUNTIF('Round 2 - RIVER'!N107,"="&amp;$N$2))+(COUNTIF('Round 2 - RIVER'!O107,"="&amp;$O$2))+(COUNTIF('Round 2 - RIVER'!P107,"="&amp;$P$2))+(COUNTIF('Round 2 - RIVER'!Q107,"="&amp;$Q$2))+(COUNTIF('Round 2 - RIVER'!R107,"="&amp;$R$2))+(COUNTIF('Round 2 - RIVER'!S107,"="&amp;$S$2))+(COUNTIF('Round 2 - RIVER'!T107,"="&amp;$T$2))</f>
        <v>0</v>
      </c>
      <c r="M208" s="100">
        <f>SUM(COUNTIF('Round 2 - RIVER'!B93,"="&amp;$B$2+1))+(COUNTIF('Round 2 - RIVER'!C93,"="&amp;$C$2+1))+(COUNTIF('Round 2 - RIVER'!D93,"="&amp;$D$2+1))+(COUNTIF('Round 2 - RIVER'!E93,"="&amp;$E$2+1))+(COUNTIF('Round 2 - RIVER'!F93,"="&amp;$F$2+1))+(COUNTIF('Round 2 - RIVER'!G93,"="&amp;$G$2+1))+(COUNTIF('Round 2 - RIVER'!H93,"="&amp;$H$2+1))+(COUNTIF('Round 2 - RIVER'!I93,"="&amp;$I$2+1))+(COUNTIF('Round 2 - RIVER'!J93,"="&amp;$J$2+1))+(COUNTIF('Round 2 - RIVER'!L93,"="&amp;$L$2+1))+(COUNTIF('Round 2 - RIVER'!M93,"="&amp;$M$2+1))+(COUNTIF('Round 2 - RIVER'!N93,"="&amp;$N$2+1))+(COUNTIF('Round 2 - RIVER'!O93,"="&amp;$O$2+1))+(COUNTIF('Round 2 - RIVER'!P93,"="&amp;$P$2+1))+(COUNTIF('Round 2 - RIVER'!Q93,"="&amp;$Q$2+1))+(COUNTIF('Round 2 - RIVER'!R93,"="&amp;$R$2+1))+(COUNTIF('Round 2 - RIVER'!S93,"="&amp;$S$2+1))+(COUNTIF('Round 2 - RIVER'!T93,"="&amp;$T$2+1))</f>
        <v>0</v>
      </c>
      <c r="N208" s="100">
        <f>SUM(COUNTIF('Round 2 - RIVER'!B107,"="&amp;$B$2+2))+(COUNTIF('Round 2 - RIVER'!C107,"="&amp;$C$2+2))+(COUNTIF('Round 2 - RIVER'!D107,"="&amp;$D$2+2))+(COUNTIF('Round 2 - RIVER'!E107,"="&amp;$E$2+2))+(COUNTIF('Round 2 - RIVER'!F107,"="&amp;$F$2+2))+(COUNTIF('Round 2 - RIVER'!G107,"="&amp;$G$2+2))+(COUNTIF('Round 2 - RIVER'!H107,"="&amp;$H$2+2))+(COUNTIF('Round 2 - RIVER'!I107,"="&amp;$I$2+2))+(COUNTIF('Round 2 - RIVER'!J107,"="&amp;$J$2+2))+(COUNTIF('Round 2 - RIVER'!L107,"="&amp;$L$2+2))+(COUNTIF('Round 2 - RIVER'!M107,"="&amp;$M$2+2))+(COUNTIF('Round 2 - RIVER'!N107,"="&amp;$N$2+2))+(COUNTIF('Round 2 - RIVER'!O107,"="&amp;$O$2+2))+(COUNTIF('Round 2 - RIVER'!P107,"="&amp;$P$2+2))+(COUNTIF('Round 2 - RIVER'!Q107,"="&amp;$Q$2+2))+(COUNTIF('Round 2 - RIVER'!R107,"="&amp;$R$2+2))+(COUNTIF('Round 2 - RIVER'!S107,"="&amp;$S$2+2))+(COUNTIF('Round 2 - RIVER'!T107,"="&amp;$T$2+2))</f>
        <v>0</v>
      </c>
      <c r="O208" s="100">
        <f>SUM(COUNTIF('Round 2 - RIVER'!B107,"&gt;"&amp;$B$2+2.1))+(COUNTIF('Round 2 - RIVER'!C107,"&gt;"&amp;$C$2+2.1))+(COUNTIF('Round 2 - RIVER'!D107,"&gt;"&amp;$D$2+2.1))+(COUNTIF('Round 2 - RIVER'!E107,"&gt;"&amp;$E$2+2.1))+(COUNTIF('Round 2 - RIVER'!F107,"&gt;"&amp;$F$2+2.1))+(COUNTIF('Round 2 - RIVER'!G107,"&gt;"&amp;$G$2+2.1))+(COUNTIF('Round 2 - RIVER'!H107,"&gt;"&amp;$H$2+2.1))+(COUNTIF('Round 2 - RIVER'!I107,"&gt;"&amp;$I$2+2.1))+(COUNTIF('Round 2 - RIVER'!J107,"&gt;"&amp;$J$2+2.1))+(COUNTIF('Round 2 - RIVER'!L107,"&gt;"&amp;$L$2+2.1))+(COUNTIF('Round 2 - RIVER'!M107,"&gt;"&amp;$M$2+2.1))+(COUNTIF('Round 2 - RIVER'!N107,"&gt;"&amp;$N$2+2.1))+(COUNTIF('Round 2 - RIVER'!O107,"&gt;"&amp;$O$2+2.1))+(COUNTIF('Round 2 - RIVER'!P107,"&gt;"&amp;$P$2+2.1))+(COUNTIF('Round 2 - RIVER'!Q107,"&gt;"&amp;$Q$2+2.1))+(COUNTIF('Round 2 - RIVER'!R107,"&gt;"&amp;$R$2+2.1))+(COUNTIF('Round 2 - RIVER'!S107,"&gt;"&amp;$S$2+2.1))+(COUNTIF('Round 2 - RIVER'!T107,"&gt;"&amp;$T$2+2.1))</f>
        <v>0</v>
      </c>
      <c r="Q208" s="92"/>
      <c r="R208" s="93"/>
      <c r="S208" s="93"/>
      <c r="T208" s="93"/>
      <c r="U208" s="93"/>
      <c r="V208" s="93"/>
      <c r="X208" s="92">
        <f t="shared" si="204"/>
        <v>0</v>
      </c>
      <c r="Y208" s="93">
        <f t="shared" si="200"/>
        <v>0</v>
      </c>
      <c r="Z208" s="93">
        <f t="shared" si="201"/>
        <v>0</v>
      </c>
      <c r="AA208" s="93">
        <f t="shared" si="202"/>
        <v>0</v>
      </c>
      <c r="AB208" s="93">
        <f t="shared" si="203"/>
        <v>0</v>
      </c>
      <c r="AC208" s="93">
        <f t="shared" si="205"/>
        <v>0</v>
      </c>
    </row>
    <row r="210" spans="1:29" ht="15.75" x14ac:dyDescent="0.25">
      <c r="A210" s="108" t="str">
        <f>'Players by Team'!G57</f>
        <v>WAKELAND</v>
      </c>
      <c r="C210" s="90">
        <f t="shared" ref="C210:H210" si="206">SUM(C211:C215)</f>
        <v>0</v>
      </c>
      <c r="D210" s="90">
        <f t="shared" si="206"/>
        <v>0</v>
      </c>
      <c r="E210" s="90">
        <f t="shared" si="206"/>
        <v>0</v>
      </c>
      <c r="F210" s="90">
        <f t="shared" si="206"/>
        <v>0</v>
      </c>
      <c r="G210" s="90">
        <f t="shared" si="206"/>
        <v>0</v>
      </c>
      <c r="H210" s="90">
        <f t="shared" si="206"/>
        <v>0</v>
      </c>
      <c r="J210" s="90">
        <f t="shared" ref="J210:O210" si="207">SUM(J211:J215)</f>
        <v>0</v>
      </c>
      <c r="K210" s="90">
        <f t="shared" si="207"/>
        <v>0</v>
      </c>
      <c r="L210" s="90">
        <f t="shared" si="207"/>
        <v>0</v>
      </c>
      <c r="M210" s="90">
        <f t="shared" si="207"/>
        <v>0</v>
      </c>
      <c r="N210" s="90">
        <f t="shared" si="207"/>
        <v>0</v>
      </c>
      <c r="O210" s="90">
        <f t="shared" si="207"/>
        <v>0</v>
      </c>
      <c r="Q210" s="90">
        <f t="shared" ref="Q210:V210" si="208">SUM(Q211:Q215)</f>
        <v>0</v>
      </c>
      <c r="R210" s="90">
        <f t="shared" si="208"/>
        <v>0</v>
      </c>
      <c r="S210" s="90">
        <f t="shared" si="208"/>
        <v>0</v>
      </c>
      <c r="T210" s="90">
        <f t="shared" si="208"/>
        <v>0</v>
      </c>
      <c r="U210" s="90">
        <f t="shared" si="208"/>
        <v>0</v>
      </c>
      <c r="V210" s="90">
        <f t="shared" si="208"/>
        <v>0</v>
      </c>
      <c r="X210" s="90">
        <f t="shared" ref="X210:AC210" si="209">SUM(X211:X215)</f>
        <v>0</v>
      </c>
      <c r="Y210" s="90">
        <f t="shared" si="209"/>
        <v>0</v>
      </c>
      <c r="Z210" s="90">
        <f t="shared" si="209"/>
        <v>0</v>
      </c>
      <c r="AA210" s="90">
        <f t="shared" si="209"/>
        <v>0</v>
      </c>
      <c r="AB210" s="90">
        <f t="shared" si="209"/>
        <v>0</v>
      </c>
      <c r="AC210" s="90">
        <f t="shared" si="209"/>
        <v>0</v>
      </c>
    </row>
    <row r="211" spans="1:29" x14ac:dyDescent="0.2">
      <c r="A211" s="35" t="str">
        <f>'Players by Team'!G58</f>
        <v>Kara Lee</v>
      </c>
      <c r="B211" s="95"/>
      <c r="C211" s="92">
        <f>SUM(COUNTIF('Round 1 - RIVER'!B103,"&lt;"&amp;$B$2-1.9))+(COUNTIF('Round 1 - RIVER'!C103,"&lt;"&amp;$C$2-1.9))+(COUNTIF('Round 1 - RIVER'!D103,"&lt;"&amp;$D$2-1.9))+(COUNTIF('Round 1 - RIVER'!E103,"&lt;"&amp;$E$2-1.9))+(COUNTIF('Round 1 - RIVER'!F103,"&lt;"&amp;$F$2-1.9))+(COUNTIF('Round 1 - RIVER'!G103,"&lt;"&amp;$G$2-1.9))+(COUNTIF('Round 1 - RIVER'!H103,"&lt;"&amp;$H$2-1.9))+(COUNTIF('Round 1 - RIVER'!I103,"&lt;"&amp;$I$2-1.9))+(COUNTIF('Round 1 - RIVER'!J103,"&lt;"&amp;$J$2-1.9))+(COUNTIF('Round 1 - RIVER'!L103,"&lt;"&amp;$L$2-1.9))+(COUNTIF('Round 1 - RIVER'!M103,"&lt;"&amp;$M$2-1.9))+(COUNTIF('Round 1 - RIVER'!N103,"&lt;"&amp;$N$2-1.9))+(COUNTIF('Round 1 - RIVER'!O103,"&lt;"&amp;$O$2-1.9))+(COUNTIF('Round 1 - RIVER'!P103,"&lt;"&amp;$P$2-1.9))+(COUNTIF('Round 1 - RIVER'!Q103,"&lt;"&amp;$Q$2-1.9))+(COUNTIF('Round 1 - RIVER'!R103,"&lt;"&amp;$R$2-1.9))+(COUNTIF('Round 1 - RIVER'!S103,"&lt;"&amp;$S$2-1.9))+(COUNTIF('Round 1 - RIVER'!T103,"&lt;"&amp;$T$2-1.9))</f>
        <v>0</v>
      </c>
      <c r="D211" s="93">
        <f>SUM(COUNTIF('Round 1 - RIVER'!B103,"="&amp;$B$2-1))+(COUNTIF('Round 1 - RIVER'!C103,"="&amp;$C$2-1))+(COUNTIF('Round 1 - RIVER'!D103,"="&amp;$D$2-1))+(COUNTIF('Round 1 - RIVER'!E103,"="&amp;$E$2-1))+(COUNTIF('Round 1 - RIVER'!F103,"="&amp;$F$2-1))+(COUNTIF('Round 1 - RIVER'!G103,"="&amp;$G$2-1))+(COUNTIF('Round 1 - RIVER'!H103,"="&amp;$H$2-1))+(COUNTIF('Round 1 - RIVER'!I103,"="&amp;$I$2-1))+(COUNTIF('Round 1 - RIVER'!J103,"="&amp;$J$2-1))+(COUNTIF('Round 1 - RIVER'!L103,"="&amp;$L$2-1))+(COUNTIF('Round 1 - RIVER'!M103,"="&amp;$M$2-1))+(COUNTIF('Round 1 - RIVER'!N103,"="&amp;$N$2-1))+(COUNTIF('Round 1 - RIVER'!O103,"="&amp;$O$2-1))+(COUNTIF('Round 1 - RIVER'!P103,"="&amp;$P$2-1))+(COUNTIF('Round 1 - RIVER'!Q103,"="&amp;$Q$2-1))+(COUNTIF('Round 1 - RIVER'!R103,"="&amp;$R$2-1))+(COUNTIF('Round 1 - RIVER'!S103,"="&amp;$S$2-1))+(COUNTIF('Round 1 - RIVER'!T103,"="&amp;$T$2-1))</f>
        <v>0</v>
      </c>
      <c r="E211" s="93">
        <f>SUM(COUNTIF('Round 1 - RIVER'!B103,"="&amp;$B$3))+(COUNTIF('Round 1 - RIVER'!C103,"="&amp;$C$3))+(COUNTIF('Round 1 - RIVER'!D103,"="&amp;$D$3))+(COUNTIF('Round 1 - RIVER'!E103,"="&amp;$E$3))+(COUNTIF('Round 1 - RIVER'!F103,"="&amp;$F$3))+(COUNTIF('Round 1 - RIVER'!G103,"="&amp;$G$3))+(COUNTIF('Round 1 - RIVER'!H103,"="&amp;$H$3))+(COUNTIF('Round 1 - RIVER'!I103,"="&amp;$I$3))+(COUNTIF('Round 1 - RIVER'!J103,"="&amp;$J$3))+(COUNTIF('Round 1 - RIVER'!L103,"="&amp;$L$3))+(COUNTIF('Round 1 - RIVER'!M103,"="&amp;$M$3))+(COUNTIF('Round 1 - RIVER'!N103,"="&amp;$N$3))+(COUNTIF('Round 1 - RIVER'!O103,"="&amp;$O$3))+(COUNTIF('Round 1 - RIVER'!P103,"="&amp;$P$3))+(COUNTIF('Round 1 - RIVER'!Q103,"="&amp;$Q$3))+(COUNTIF('Round 1 - RIVER'!R103,"="&amp;$R$3))+(COUNTIF('Round 1 - RIVER'!S103,"="&amp;$S$3))+(COUNTIF('Round 1 - RIVER'!T103,"="&amp;$T$3))</f>
        <v>0</v>
      </c>
      <c r="F211" s="93">
        <f>SUM(COUNTIF('Round 1 - RIVER'!B103,"="&amp;$B$2+1))+(COUNTIF('Round 1 - RIVER'!C103,"="&amp;$C$2+1))+(COUNTIF('Round 1 - RIVER'!D103,"="&amp;$D$2+1))+(COUNTIF('Round 1 - RIVER'!E103,"="&amp;$E$2+1))+(COUNTIF('Round 1 - RIVER'!F103,"="&amp;$F$2+1))+(COUNTIF('Round 1 - RIVER'!G103,"="&amp;$G$2+1))+(COUNTIF('Round 1 - RIVER'!H103,"="&amp;$H$2+1))+(COUNTIF('Round 1 - RIVER'!I103,"="&amp;$I$2+1))+(COUNTIF('Round 1 - RIVER'!J103,"="&amp;$J$2+1))+(COUNTIF('Round 1 - RIVER'!L103,"="&amp;$L$2+1))+(COUNTIF('Round 1 - RIVER'!M103,"="&amp;$M$2+1))+(COUNTIF('Round 1 - RIVER'!N103,"="&amp;$N$2+1))+(COUNTIF('Round 1 - RIVER'!O103,"="&amp;$O$2+1))+(COUNTIF('Round 1 - RIVER'!P103,"="&amp;$P$2+1))+(COUNTIF('Round 1 - RIVER'!Q103,"="&amp;$Q$2+1))+(COUNTIF('Round 1 - RIVER'!R103,"="&amp;$R$2+1))+(COUNTIF('Round 1 - RIVER'!S103,"="&amp;$S$2+1))+(COUNTIF('Round 1 - RIVER'!T103,"="&amp;$T$2+1))</f>
        <v>0</v>
      </c>
      <c r="G211" s="93">
        <f>SUM(COUNTIF('Round 1 - RIVER'!B103,"="&amp;$B$2+2))+(COUNTIF('Round 1 - RIVER'!C103,"="&amp;$C$2+2))+(COUNTIF('Round 1 - RIVER'!D103,"="&amp;$D$2+2))+(COUNTIF('Round 1 - RIVER'!E103,"="&amp;$E$2+2))+(COUNTIF('Round 1 - RIVER'!F103,"="&amp;$F$2+2))+(COUNTIF('Round 1 - RIVER'!G103,"="&amp;$G$2+2))+(COUNTIF('Round 1 - RIVER'!H103,"="&amp;$H$2+2))+(COUNTIF('Round 1 - RIVER'!I103,"="&amp;$I$2+2))+(COUNTIF('Round 1 - RIVER'!J103,"="&amp;$J$2+2))+(COUNTIF('Round 1 - RIVER'!L103,"="&amp;$L$2+2))+(COUNTIF('Round 1 - RIVER'!M103,"="&amp;$M$2+2))+(COUNTIF('Round 1 - RIVER'!N103,"="&amp;$N$2+2))+(COUNTIF('Round 1 - RIVER'!O103,"="&amp;$O$2+2))+(COUNTIF('Round 1 - RIVER'!P103,"="&amp;$P$2+2))+(COUNTIF('Round 1 - RIVER'!Q103,"="&amp;$Q$2+2))+(COUNTIF('Round 1 - RIVER'!R103,"="&amp;$R$2+2))+(COUNTIF('Round 1 - RIVER'!S103,"="&amp;$S$2+2))+(COUNTIF('Round 1 - RIVER'!T103,"="&amp;$T$2+2))</f>
        <v>0</v>
      </c>
      <c r="H211" s="93">
        <f>SUM(COUNTIF('Round 1 - RIVER'!B103,"&gt;"&amp;$B$2+2.1))+(COUNTIF('Round 1 - RIVER'!C103,"&gt;"&amp;$C$2+2.1))+(COUNTIF('Round 1 - RIVER'!D103,"&gt;"&amp;$D$2+2.1))+(COUNTIF('Round 1 - RIVER'!E103,"&gt;"&amp;$E$2+2.1))+(COUNTIF('Round 1 - RIVER'!F103,"&gt;"&amp;$F$2+2.1))+(COUNTIF('Round 1 - RIVER'!G103,"&gt;"&amp;$G$2+2.1))+(COUNTIF('Round 1 - RIVER'!H103,"&gt;"&amp;$H$2+2.1))+(COUNTIF('Round 1 - RIVER'!I103,"&gt;"&amp;$I$2+2.1))+(COUNTIF('Round 1 - RIVER'!J103,"&gt;"&amp;$J$2+2.1))+(COUNTIF('Round 1 - RIVER'!L103,"&gt;"&amp;$L$2+2.1))+(COUNTIF('Round 1 - RIVER'!M103,"&gt;"&amp;$M$2+2.1))+(COUNTIF('Round 1 - RIVER'!N103,"&gt;"&amp;$N$2+2.1))+(COUNTIF('Round 1 - RIVER'!O103,"&gt;"&amp;$O$2+2.1))+(COUNTIF('Round 1 - RIVER'!P103,"&gt;"&amp;$P$2+2.1))+(COUNTIF('Round 1 - RIVER'!Q103,"&gt;"&amp;$Q$2+2.1))+(COUNTIF('Round 1 - RIVER'!R103,"&gt;"&amp;$R$2+2.1))+(COUNTIF('Round 1 - RIVER'!S103,"&gt;"&amp;$S$2+2.1))+(COUNTIF('Round 1 - RIVER'!T103,"&gt;"&amp;$T$2+2.1))</f>
        <v>0</v>
      </c>
      <c r="J211" s="92">
        <f>SUM(COUNTIF('Round 2 - HILLS'!B103,"&lt;"&amp;$B$3-1.9))+(COUNTIF('Round 2 - HILLS'!C103,"&lt;"&amp;$C$3-1.9))+(COUNTIF('Round 2 - HILLS'!D103,"&lt;"&amp;$D$3-1.9))+(COUNTIF('Round 2 - HILLS'!E103,"&lt;"&amp;$E$3-1.9))+(COUNTIF('Round 2 - HILLS'!F103,"&lt;"&amp;$F$3-1.9))+(COUNTIF('Round 2 - HILLS'!G103,"&lt;"&amp;$G$3-1.9))+(COUNTIF('Round 2 - HILLS'!H103,"&lt;"&amp;$H$3-1.9))+(COUNTIF('Round 2 - HILLS'!I103,"&lt;"&amp;$I$3-1.9))+(COUNTIF('Round 2 - HILLS'!J103,"&lt;"&amp;$J$3-1.9))+(COUNTIF('Round 2 - HILLS'!L103,"&lt;"&amp;$L$3-1.9))+(COUNTIF('Round 2 - HILLS'!M103,"&lt;"&amp;$M$3-1.9))+(COUNTIF('Round 2 - HILLS'!N103,"&lt;"&amp;$N$3-1.9))+(COUNTIF('Round 2 - HILLS'!O103,"&lt;"&amp;$O$3-1.9))+(COUNTIF('Round 2 - HILLS'!P103,"&lt;"&amp;$P$3-1.9))+(COUNTIF('Round 2 - HILLS'!Q103,"&lt;"&amp;$Q$3-1.9))+(COUNTIF('Round 2 - HILLS'!R103,"&lt;"&amp;$R$3-1.9))+(COUNTIF('Round 2 - HILLS'!S103,"&lt;"&amp;$S$3-1.9))+(COUNTIF('Round 2 - HILLS'!T103,"&lt;"&amp;$T$3-1.9))</f>
        <v>0</v>
      </c>
      <c r="K211" s="93">
        <f>SUM(COUNTIF('Round 2 - HILLS'!B103,"="&amp;$B$3-1))+(COUNTIF('Round 2 - HILLS'!C103,"="&amp;$C$3-1))+(COUNTIF('Round 2 - HILLS'!D103,"="&amp;$D$3-1))+(COUNTIF('Round 2 - HILLS'!E103,"="&amp;$E$3-1))+(COUNTIF('Round 2 - HILLS'!F103,"="&amp;$F$3-1))+(COUNTIF('Round 2 - HILLS'!G103,"="&amp;$G$3-1))+(COUNTIF('Round 2 - HILLS'!H103,"="&amp;$H$3-1))+(COUNTIF('Round 2 - HILLS'!I103,"="&amp;$I$3-1))+(COUNTIF('Round 2 - HILLS'!J103,"="&amp;$J$3-1))+(COUNTIF('Round 2 - HILLS'!L103,"="&amp;$L$3-1))+(COUNTIF('Round 2 - HILLS'!M103,"="&amp;$M$3-1))+(COUNTIF('Round 2 - HILLS'!N103,"="&amp;$N$3-1))+(COUNTIF('Round 2 - HILLS'!O103,"="&amp;$O$3-1))+(COUNTIF('Round 2 - HILLS'!P103,"="&amp;$P$3-1))+(COUNTIF('Round 2 - HILLS'!Q103,"="&amp;$Q$3-1))+(COUNTIF('Round 2 - HILLS'!R103,"="&amp;$R$3-1))+(COUNTIF('Round 2 - HILLS'!S103,"="&amp;$S$3-1))+(COUNTIF('Round 2 - HILLS'!T103,"="&amp;$T$3-1))</f>
        <v>0</v>
      </c>
      <c r="L211" s="93">
        <f>SUM(COUNTIF('Round 2 - HILLS'!B103,"="&amp;$B$3))+(COUNTIF('Round 2 - HILLS'!C103,"="&amp;$C$3))+(COUNTIF('Round 2 - HILLS'!D103,"="&amp;$D$3))+(COUNTIF('Round 2 - HILLS'!E103,"="&amp;$E$3))+(COUNTIF('Round 2 - HILLS'!F103,"="&amp;$F$3))+(COUNTIF('Round 2 - HILLS'!G103,"="&amp;$G$3))+(COUNTIF('Round 2 - HILLS'!H103,"="&amp;$H$3))+(COUNTIF('Round 2 - HILLS'!I103,"="&amp;$I$3))+(COUNTIF('Round 2 - HILLS'!J103,"="&amp;$J$3))+(COUNTIF('Round 2 - HILLS'!L103,"="&amp;$L$3))+(COUNTIF('Round 2 - HILLS'!M103,"="&amp;$M$3))+(COUNTIF('Round 2 - HILLS'!N103,"="&amp;$N$3))+(COUNTIF('Round 2 - HILLS'!O103,"="&amp;$O$3))+(COUNTIF('Round 2 - HILLS'!P103,"="&amp;$P$3))+(COUNTIF('Round 2 - HILLS'!Q103,"="&amp;$Q$3))+(COUNTIF('Round 2 - HILLS'!R103,"="&amp;$R$3))+(COUNTIF('Round 2 - HILLS'!S103,"="&amp;$S$3))+(COUNTIF('Round 2 - HILLS'!T103,"="&amp;$T$3))</f>
        <v>0</v>
      </c>
      <c r="M211" s="93">
        <f>SUM(COUNTIF('Round 2 - HILLS'!B103,"="&amp;$B$3+1))+(COUNTIF('Round 2 - HILLS'!C103,"="&amp;$C$3+1))+(COUNTIF('Round 2 - HILLS'!D103,"="&amp;$D$3+1))+(COUNTIF('Round 2 - HILLS'!E103,"="&amp;$E$3+1))+(COUNTIF('Round 2 - HILLS'!F103,"="&amp;$F$3+1))+(COUNTIF('Round 2 - HILLS'!G103,"="&amp;$G$3+1))+(COUNTIF('Round 2 - HILLS'!H103,"="&amp;$H$3+1))+(COUNTIF('Round 2 - HILLS'!I103,"="&amp;$I$3+1))+(COUNTIF('Round 2 - HILLS'!J103,"="&amp;$J$3+1))+(COUNTIF('Round 2 - HILLS'!L103,"="&amp;$L$3+1))+(COUNTIF('Round 2 - HILLS'!M103,"="&amp;$M$3+1))+(COUNTIF('Round 2 - HILLS'!N103,"="&amp;$N$3+1))+(COUNTIF('Round 2 - HILLS'!O103,"="&amp;$O$3+1))+(COUNTIF('Round 2 - HILLS'!P103,"="&amp;$P$3+1))+(COUNTIF('Round 2 - HILLS'!Q103,"="&amp;$Q$3+1))+(COUNTIF('Round 2 - HILLS'!R103,"="&amp;$R$3+1))+(COUNTIF('Round 2 - HILLS'!S103,"="&amp;$S$3+1))+(COUNTIF('Round 2 - HILLS'!T103,"="&amp;$T$3+1))</f>
        <v>0</v>
      </c>
      <c r="N211" s="93">
        <f>SUM(COUNTIF('Round 2 - HILLS'!B103,"="&amp;$B$3+2))+(COUNTIF('Round 2 - HILLS'!C103,"="&amp;$C$3+2))+(COUNTIF('Round 2 - HILLS'!D103,"="&amp;$D$3+2))+(COUNTIF('Round 2 - HILLS'!E103,"="&amp;$E$3+2))+(COUNTIF('Round 2 - HILLS'!F103,"="&amp;$F$3+2))+(COUNTIF('Round 2 - HILLS'!G103,"="&amp;$G$3+2))+(COUNTIF('Round 2 - HILLS'!H103,"="&amp;$H$3+2))+(COUNTIF('Round 2 - HILLS'!I103,"="&amp;$I$3+2))+(COUNTIF('Round 2 - HILLS'!J103,"="&amp;$J$3+2))+(COUNTIF('Round 2 - HILLS'!L103,"="&amp;$L$3+2))+(COUNTIF('Round 2 - HILLS'!M103,"="&amp;$M$3+2))+(COUNTIF('Round 2 - HILLS'!N103,"="&amp;$N$3+2))+(COUNTIF('Round 2 - HILLS'!O103,"="&amp;$O$3+2))+(COUNTIF('Round 2 - HILLS'!P103,"="&amp;$P$3+2))+(COUNTIF('Round 2 - HILLS'!Q103,"="&amp;$Q$3+2))+(COUNTIF('Round 2 - HILLS'!R103,"="&amp;$R$3+2))+(COUNTIF('Round 2 - HILLS'!S103,"="&amp;$S$3+2))+(COUNTIF('Round 2 - HILLS'!T103,"="&amp;$T$3+2))</f>
        <v>0</v>
      </c>
      <c r="O211" s="93">
        <f>SUM(COUNTIF('Round 2 - HILLS'!B103,"&gt;"&amp;$B$3+2.1))+(COUNTIF('Round 2 - HILLS'!C103,"&gt;"&amp;$C$3+2.1))+(COUNTIF('Round 2 - HILLS'!D103,"&gt;"&amp;$D$3+2.1))+(COUNTIF('Round 2 - HILLS'!E103,"&gt;"&amp;$E$3+2.1))+(COUNTIF('Round 2 - HILLS'!F103,"&gt;"&amp;$F$3+2.1))+(COUNTIF('Round 2 - HILLS'!G103,"&gt;"&amp;$G$3+2.1))+(COUNTIF('Round 2 - HILLS'!H103,"&gt;"&amp;$H$3+2.1))+(COUNTIF('Round 2 - HILLS'!I103,"&gt;"&amp;$I$3+2.1))+(COUNTIF('Round 2 - HILLS'!J103,"&gt;"&amp;$J$3+2.1))+(COUNTIF('Round 2 - HILLS'!L103,"&gt;"&amp;$L$3+2.1))+(COUNTIF('Round 2 - HILLS'!M103,"&gt;"&amp;$M$3+2.1))+(COUNTIF('Round 2 - HILLS'!N103,"&gt;"&amp;$N$3+2.1))+(COUNTIF('Round 2 - HILLS'!O103,"&gt;"&amp;$O$3+2.1))+(COUNTIF('Round 2 - HILLS'!P103,"&gt;"&amp;$P$3+2.1))+(COUNTIF('Round 2 - HILLS'!Q103,"&gt;"&amp;$Q$3+2.1))+(COUNTIF('Round 2 - HILLS'!R103,"&gt;"&amp;$R$3+2.1))+(COUNTIF('Round 2 - HILLS'!S103,"&gt;"&amp;$S$3+2.1))+(COUNTIF('Round 2 - HILLS'!T103,"&gt;"&amp;$T$3+2.1))</f>
        <v>0</v>
      </c>
      <c r="Q211" s="92"/>
      <c r="R211" s="93"/>
      <c r="S211" s="93"/>
      <c r="T211" s="93"/>
      <c r="U211" s="93"/>
      <c r="V211" s="93"/>
      <c r="X211" s="92">
        <f>SUM(C211,J211,Q211)</f>
        <v>0</v>
      </c>
      <c r="Y211" s="93">
        <f t="shared" ref="Y211:Y215" si="210">SUM(D211,K211,R211)</f>
        <v>0</v>
      </c>
      <c r="Z211" s="93">
        <f t="shared" ref="Z211:Z215" si="211">SUM(E211,L211,S211)</f>
        <v>0</v>
      </c>
      <c r="AA211" s="93">
        <f t="shared" ref="AA211:AA215" si="212">SUM(F211,M211,T211)</f>
        <v>0</v>
      </c>
      <c r="AB211" s="93">
        <f t="shared" ref="AB211:AB215" si="213">SUM(G211,N211,U211)</f>
        <v>0</v>
      </c>
      <c r="AC211" s="93">
        <f>SUM(H211,O211,V211)</f>
        <v>0</v>
      </c>
    </row>
    <row r="212" spans="1:29" x14ac:dyDescent="0.2">
      <c r="A212" s="35" t="str">
        <f>'Players by Team'!G59</f>
        <v>Grace Kalina</v>
      </c>
      <c r="B212" s="95"/>
      <c r="C212" s="99">
        <f>SUM(COUNTIF('Round 1 - RIVER'!B104,"&lt;"&amp;$B$2-1.9))+(COUNTIF('Round 1 - RIVER'!C104,"&lt;"&amp;$C$2-1.9))+(COUNTIF('Round 1 - RIVER'!D104,"&lt;"&amp;$D$2-1.9))+(COUNTIF('Round 1 - RIVER'!E104,"&lt;"&amp;$E$2-1.9))+(COUNTIF('Round 1 - RIVER'!F104,"&lt;"&amp;$F$2-1.9))+(COUNTIF('Round 1 - RIVER'!G104,"&lt;"&amp;$G$2-1.9))+(COUNTIF('Round 1 - RIVER'!H104,"&lt;"&amp;$H$2-1.9))+(COUNTIF('Round 1 - RIVER'!I104,"&lt;"&amp;$I$2-1.9))+(COUNTIF('Round 1 - RIVER'!J104,"&lt;"&amp;$J$2-1.9))+(COUNTIF('Round 1 - RIVER'!L104,"&lt;"&amp;$L$2-1.9))+(COUNTIF('Round 1 - RIVER'!M104,"&lt;"&amp;$M$2-1.9))+(COUNTIF('Round 1 - RIVER'!N104,"&lt;"&amp;$N$2-1.9))+(COUNTIF('Round 1 - RIVER'!O104,"&lt;"&amp;$O$2-1.9))+(COUNTIF('Round 1 - RIVER'!P104,"&lt;"&amp;$P$2-1.9))+(COUNTIF('Round 1 - RIVER'!Q104,"&lt;"&amp;$Q$2-1.9))+(COUNTIF('Round 1 - RIVER'!R104,"&lt;"&amp;$R$2-1.9))+(COUNTIF('Round 1 - RIVER'!S104,"&lt;"&amp;$S$2-1.9))+(COUNTIF('Round 1 - RIVER'!T104,"&lt;"&amp;$T$2-1.9))</f>
        <v>0</v>
      </c>
      <c r="D212" s="100">
        <f>SUM(COUNTIF('Round 1 - RIVER'!B104,"="&amp;$B$2-1))+(COUNTIF('Round 1 - RIVER'!C104,"="&amp;$C$2-1))+(COUNTIF('Round 1 - RIVER'!D104,"="&amp;$D$2-1))+(COUNTIF('Round 1 - RIVER'!E104,"="&amp;$E$2-1))+(COUNTIF('Round 1 - RIVER'!F104,"="&amp;$F$2-1))+(COUNTIF('Round 1 - RIVER'!G104,"="&amp;$G$2-1))+(COUNTIF('Round 1 - RIVER'!H104,"="&amp;$H$2-1))+(COUNTIF('Round 1 - RIVER'!I104,"="&amp;$I$2-1))+(COUNTIF('Round 1 - RIVER'!J104,"="&amp;$J$2-1))+(COUNTIF('Round 1 - RIVER'!L104,"="&amp;$L$2-1))+(COUNTIF('Round 1 - RIVER'!M104,"="&amp;$M$2-1))+(COUNTIF('Round 1 - RIVER'!N104,"="&amp;$N$2-1))+(COUNTIF('Round 1 - RIVER'!O104,"="&amp;$O$2-1))+(COUNTIF('Round 1 - RIVER'!P104,"="&amp;$P$2-1))+(COUNTIF('Round 1 - RIVER'!Q104,"="&amp;$Q$2-1))+(COUNTIF('Round 1 - RIVER'!R104,"="&amp;$R$2-1))+(COUNTIF('Round 1 - RIVER'!S104,"="&amp;$S$2-1))+(COUNTIF('Round 1 - RIVER'!T104,"="&amp;$T$2-1))</f>
        <v>0</v>
      </c>
      <c r="E212" s="100">
        <f>SUM(COUNTIF('Round 1 - RIVER'!B104,"="&amp;$B$3))+(COUNTIF('Round 1 - RIVER'!C104,"="&amp;$C$3))+(COUNTIF('Round 1 - RIVER'!D104,"="&amp;$D$3))+(COUNTIF('Round 1 - RIVER'!E104,"="&amp;$E$3))+(COUNTIF('Round 1 - RIVER'!F104,"="&amp;$F$3))+(COUNTIF('Round 1 - RIVER'!G104,"="&amp;$G$3))+(COUNTIF('Round 1 - RIVER'!H104,"="&amp;$H$3))+(COUNTIF('Round 1 - RIVER'!I104,"="&amp;$I$3))+(COUNTIF('Round 1 - RIVER'!J104,"="&amp;$J$3))+(COUNTIF('Round 1 - RIVER'!L104,"="&amp;$L$3))+(COUNTIF('Round 1 - RIVER'!M104,"="&amp;$M$3))+(COUNTIF('Round 1 - RIVER'!N104,"="&amp;$N$3))+(COUNTIF('Round 1 - RIVER'!O104,"="&amp;$O$3))+(COUNTIF('Round 1 - RIVER'!P104,"="&amp;$P$3))+(COUNTIF('Round 1 - RIVER'!Q104,"="&amp;$Q$3))+(COUNTIF('Round 1 - RIVER'!R104,"="&amp;$R$3))+(COUNTIF('Round 1 - RIVER'!S104,"="&amp;$S$3))+(COUNTIF('Round 1 - RIVER'!T104,"="&amp;$T$3))</f>
        <v>0</v>
      </c>
      <c r="F212" s="100">
        <f>SUM(COUNTIF('Round 1 - RIVER'!B104,"="&amp;$B$2+1))+(COUNTIF('Round 1 - RIVER'!C104,"="&amp;$C$2+1))+(COUNTIF('Round 1 - RIVER'!D104,"="&amp;$D$2+1))+(COUNTIF('Round 1 - RIVER'!E104,"="&amp;$E$2+1))+(COUNTIF('Round 1 - RIVER'!F104,"="&amp;$F$2+1))+(COUNTIF('Round 1 - RIVER'!G104,"="&amp;$G$2+1))+(COUNTIF('Round 1 - RIVER'!H104,"="&amp;$H$2+1))+(COUNTIF('Round 1 - RIVER'!I104,"="&amp;$I$2+1))+(COUNTIF('Round 1 - RIVER'!J104,"="&amp;$J$2+1))+(COUNTIF('Round 1 - RIVER'!L104,"="&amp;$L$2+1))+(COUNTIF('Round 1 - RIVER'!M104,"="&amp;$M$2+1))+(COUNTIF('Round 1 - RIVER'!N104,"="&amp;$N$2+1))+(COUNTIF('Round 1 - RIVER'!O104,"="&amp;$O$2+1))+(COUNTIF('Round 1 - RIVER'!P104,"="&amp;$P$2+1))+(COUNTIF('Round 1 - RIVER'!Q104,"="&amp;$Q$2+1))+(COUNTIF('Round 1 - RIVER'!R104,"="&amp;$R$2+1))+(COUNTIF('Round 1 - RIVER'!S104,"="&amp;$S$2+1))+(COUNTIF('Round 1 - RIVER'!T104,"="&amp;$T$2+1))</f>
        <v>0</v>
      </c>
      <c r="G212" s="100">
        <f>SUM(COUNTIF('Round 1 - RIVER'!B104,"="&amp;$B$2+2))+(COUNTIF('Round 1 - RIVER'!C104,"="&amp;$C$2+2))+(COUNTIF('Round 1 - RIVER'!D104,"="&amp;$D$2+2))+(COUNTIF('Round 1 - RIVER'!E104,"="&amp;$E$2+2))+(COUNTIF('Round 1 - RIVER'!F104,"="&amp;$F$2+2))+(COUNTIF('Round 1 - RIVER'!G104,"="&amp;$G$2+2))+(COUNTIF('Round 1 - RIVER'!H104,"="&amp;$H$2+2))+(COUNTIF('Round 1 - RIVER'!I104,"="&amp;$I$2+2))+(COUNTIF('Round 1 - RIVER'!J104,"="&amp;$J$2+2))+(COUNTIF('Round 1 - RIVER'!L104,"="&amp;$L$2+2))+(COUNTIF('Round 1 - RIVER'!M104,"="&amp;$M$2+2))+(COUNTIF('Round 1 - RIVER'!N104,"="&amp;$N$2+2))+(COUNTIF('Round 1 - RIVER'!O104,"="&amp;$O$2+2))+(COUNTIF('Round 1 - RIVER'!P104,"="&amp;$P$2+2))+(COUNTIF('Round 1 - RIVER'!Q104,"="&amp;$Q$2+2))+(COUNTIF('Round 1 - RIVER'!R104,"="&amp;$R$2+2))+(COUNTIF('Round 1 - RIVER'!S104,"="&amp;$S$2+2))+(COUNTIF('Round 1 - RIVER'!T104,"="&amp;$T$2+2))</f>
        <v>0</v>
      </c>
      <c r="H212" s="100">
        <f>SUM(COUNTIF('Round 1 - RIVER'!B104,"&gt;"&amp;$B$2+2.1))+(COUNTIF('Round 1 - RIVER'!C104,"&gt;"&amp;$C$2+2.1))+(COUNTIF('Round 1 - RIVER'!D104,"&gt;"&amp;$D$2+2.1))+(COUNTIF('Round 1 - RIVER'!E104,"&gt;"&amp;$E$2+2.1))+(COUNTIF('Round 1 - RIVER'!F104,"&gt;"&amp;$F$2+2.1))+(COUNTIF('Round 1 - RIVER'!G104,"&gt;"&amp;$G$2+2.1))+(COUNTIF('Round 1 - RIVER'!H104,"&gt;"&amp;$H$2+2.1))+(COUNTIF('Round 1 - RIVER'!I104,"&gt;"&amp;$I$2+2.1))+(COUNTIF('Round 1 - RIVER'!J104,"&gt;"&amp;$J$2+2.1))+(COUNTIF('Round 1 - RIVER'!L104,"&gt;"&amp;$L$2+2.1))+(COUNTIF('Round 1 - RIVER'!M104,"&gt;"&amp;$M$2+2.1))+(COUNTIF('Round 1 - RIVER'!N104,"&gt;"&amp;$N$2+2.1))+(COUNTIF('Round 1 - RIVER'!O104,"&gt;"&amp;$O$2+2.1))+(COUNTIF('Round 1 - RIVER'!P104,"&gt;"&amp;$P$2+2.1))+(COUNTIF('Round 1 - RIVER'!Q104,"&gt;"&amp;$Q$2+2.1))+(COUNTIF('Round 1 - RIVER'!R104,"&gt;"&amp;$R$2+2.1))+(COUNTIF('Round 1 - RIVER'!S104,"&gt;"&amp;$S$2+2.1))+(COUNTIF('Round 1 - RIVER'!T104,"&gt;"&amp;$T$2+2.1))</f>
        <v>0</v>
      </c>
      <c r="J212" s="99">
        <f>SUM(COUNTIF('Round 2 - HILLS'!B104,"&lt;"&amp;$B$3-1.9))+(COUNTIF('Round 2 - HILLS'!C104,"&lt;"&amp;$C$3-1.9))+(COUNTIF('Round 2 - HILLS'!D104,"&lt;"&amp;$D$3-1.9))+(COUNTIF('Round 2 - HILLS'!E104,"&lt;"&amp;$E$3-1.9))+(COUNTIF('Round 2 - HILLS'!F104,"&lt;"&amp;$F$3-1.9))+(COUNTIF('Round 2 - HILLS'!G104,"&lt;"&amp;$G$3-1.9))+(COUNTIF('Round 2 - HILLS'!H104,"&lt;"&amp;$H$3-1.9))+(COUNTIF('Round 2 - HILLS'!I104,"&lt;"&amp;$I$3-1.9))+(COUNTIF('Round 2 - HILLS'!J104,"&lt;"&amp;$J$3-1.9))+(COUNTIF('Round 2 - HILLS'!L104,"&lt;"&amp;$L$3-1.9))+(COUNTIF('Round 2 - HILLS'!M104,"&lt;"&amp;$M$3-1.9))+(COUNTIF('Round 2 - HILLS'!N104,"&lt;"&amp;$N$3-1.9))+(COUNTIF('Round 2 - HILLS'!O104,"&lt;"&amp;$O$3-1.9))+(COUNTIF('Round 2 - HILLS'!P104,"&lt;"&amp;$P$3-1.9))+(COUNTIF('Round 2 - HILLS'!Q104,"&lt;"&amp;$Q$3-1.9))+(COUNTIF('Round 2 - HILLS'!R104,"&lt;"&amp;$R$3-1.9))+(COUNTIF('Round 2 - HILLS'!S104,"&lt;"&amp;$S$3-1.9))+(COUNTIF('Round 2 - HILLS'!T104,"&lt;"&amp;$T$3-1.9))</f>
        <v>0</v>
      </c>
      <c r="K212" s="100">
        <f>SUM(COUNTIF('Round 2 - HILLS'!B104,"="&amp;$B$3-1))+(COUNTIF('Round 2 - HILLS'!C104,"="&amp;$C$3-1))+(COUNTIF('Round 2 - HILLS'!D104,"="&amp;$D$3-1))+(COUNTIF('Round 2 - HILLS'!E104,"="&amp;$E$3-1))+(COUNTIF('Round 2 - HILLS'!F104,"="&amp;$F$3-1))+(COUNTIF('Round 2 - HILLS'!G104,"="&amp;$G$3-1))+(COUNTIF('Round 2 - HILLS'!H104,"="&amp;$H$3-1))+(COUNTIF('Round 2 - HILLS'!I104,"="&amp;$I$3-1))+(COUNTIF('Round 2 - HILLS'!J104,"="&amp;$J$3-1))+(COUNTIF('Round 2 - HILLS'!L104,"="&amp;$L$3-1))+(COUNTIF('Round 2 - HILLS'!M104,"="&amp;$M$3-1))+(COUNTIF('Round 2 - HILLS'!N104,"="&amp;$N$3-1))+(COUNTIF('Round 2 - HILLS'!O104,"="&amp;$O$3-1))+(COUNTIF('Round 2 - HILLS'!P104,"="&amp;$P$3-1))+(COUNTIF('Round 2 - HILLS'!Q104,"="&amp;$Q$3-1))+(COUNTIF('Round 2 - HILLS'!R104,"="&amp;$R$3-1))+(COUNTIF('Round 2 - HILLS'!S104,"="&amp;$S$3-1))+(COUNTIF('Round 2 - HILLS'!T104,"="&amp;$T$3-1))</f>
        <v>0</v>
      </c>
      <c r="L212" s="100">
        <f>SUM(COUNTIF('Round 2 - HILLS'!B104,"="&amp;$B$3))+(COUNTIF('Round 2 - HILLS'!C104,"="&amp;$C$3))+(COUNTIF('Round 2 - HILLS'!D104,"="&amp;$D$3))+(COUNTIF('Round 2 - HILLS'!E104,"="&amp;$E$3))+(COUNTIF('Round 2 - HILLS'!F104,"="&amp;$F$3))+(COUNTIF('Round 2 - HILLS'!G104,"="&amp;$G$3))+(COUNTIF('Round 2 - HILLS'!H104,"="&amp;$H$3))+(COUNTIF('Round 2 - HILLS'!I104,"="&amp;$I$3))+(COUNTIF('Round 2 - HILLS'!J104,"="&amp;$J$3))+(COUNTIF('Round 2 - HILLS'!L104,"="&amp;$L$3))+(COUNTIF('Round 2 - HILLS'!M104,"="&amp;$M$3))+(COUNTIF('Round 2 - HILLS'!N104,"="&amp;$N$3))+(COUNTIF('Round 2 - HILLS'!O104,"="&amp;$O$3))+(COUNTIF('Round 2 - HILLS'!P104,"="&amp;$P$3))+(COUNTIF('Round 2 - HILLS'!Q104,"="&amp;$Q$3))+(COUNTIF('Round 2 - HILLS'!R104,"="&amp;$R$3))+(COUNTIF('Round 2 - HILLS'!S104,"="&amp;$S$3))+(COUNTIF('Round 2 - HILLS'!T104,"="&amp;$T$3))</f>
        <v>0</v>
      </c>
      <c r="M212" s="100">
        <f>SUM(COUNTIF('Round 2 - HILLS'!B104,"="&amp;$B$3+1))+(COUNTIF('Round 2 - HILLS'!C104,"="&amp;$C$3+1))+(COUNTIF('Round 2 - HILLS'!D104,"="&amp;$D$3+1))+(COUNTIF('Round 2 - HILLS'!E104,"="&amp;$E$3+1))+(COUNTIF('Round 2 - HILLS'!F104,"="&amp;$F$3+1))+(COUNTIF('Round 2 - HILLS'!G104,"="&amp;$G$3+1))+(COUNTIF('Round 2 - HILLS'!H104,"="&amp;$H$3+1))+(COUNTIF('Round 2 - HILLS'!I104,"="&amp;$I$3+1))+(COUNTIF('Round 2 - HILLS'!J104,"="&amp;$J$3+1))+(COUNTIF('Round 2 - HILLS'!L104,"="&amp;$L$3+1))+(COUNTIF('Round 2 - HILLS'!M104,"="&amp;$M$3+1))+(COUNTIF('Round 2 - HILLS'!N104,"="&amp;$N$3+1))+(COUNTIF('Round 2 - HILLS'!O104,"="&amp;$O$3+1))+(COUNTIF('Round 2 - HILLS'!P104,"="&amp;$P$3+1))+(COUNTIF('Round 2 - HILLS'!Q104,"="&amp;$Q$3+1))+(COUNTIF('Round 2 - HILLS'!R104,"="&amp;$R$3+1))+(COUNTIF('Round 2 - HILLS'!S104,"="&amp;$S$3+1))+(COUNTIF('Round 2 - HILLS'!T104,"="&amp;$T$3+1))</f>
        <v>0</v>
      </c>
      <c r="N212" s="100">
        <f>SUM(COUNTIF('Round 2 - HILLS'!B104,"="&amp;$B$3+2))+(COUNTIF('Round 2 - HILLS'!C104,"="&amp;$C$3+2))+(COUNTIF('Round 2 - HILLS'!D104,"="&amp;$D$3+2))+(COUNTIF('Round 2 - HILLS'!E104,"="&amp;$E$3+2))+(COUNTIF('Round 2 - HILLS'!F104,"="&amp;$F$3+2))+(COUNTIF('Round 2 - HILLS'!G104,"="&amp;$G$3+2))+(COUNTIF('Round 2 - HILLS'!H104,"="&amp;$H$3+2))+(COUNTIF('Round 2 - HILLS'!I104,"="&amp;$I$3+2))+(COUNTIF('Round 2 - HILLS'!J104,"="&amp;$J$3+2))+(COUNTIF('Round 2 - HILLS'!L104,"="&amp;$L$3+2))+(COUNTIF('Round 2 - HILLS'!M104,"="&amp;$M$3+2))+(COUNTIF('Round 2 - HILLS'!N104,"="&amp;$N$3+2))+(COUNTIF('Round 2 - HILLS'!O104,"="&amp;$O$3+2))+(COUNTIF('Round 2 - HILLS'!P104,"="&amp;$P$3+2))+(COUNTIF('Round 2 - HILLS'!Q104,"="&amp;$Q$3+2))+(COUNTIF('Round 2 - HILLS'!R104,"="&amp;$R$3+2))+(COUNTIF('Round 2 - HILLS'!S104,"="&amp;$S$3+2))+(COUNTIF('Round 2 - HILLS'!T104,"="&amp;$T$3+2))</f>
        <v>0</v>
      </c>
      <c r="O212" s="100">
        <f>SUM(COUNTIF('Round 2 - HILLS'!B104,"&gt;"&amp;$B$3+2.1))+(COUNTIF('Round 2 - HILLS'!C104,"&gt;"&amp;$C$3+2.1))+(COUNTIF('Round 2 - HILLS'!D104,"&gt;"&amp;$D$3+2.1))+(COUNTIF('Round 2 - HILLS'!E104,"&gt;"&amp;$E$3+2.1))+(COUNTIF('Round 2 - HILLS'!F104,"&gt;"&amp;$F$3+2.1))+(COUNTIF('Round 2 - HILLS'!G104,"&gt;"&amp;$G$3+2.1))+(COUNTIF('Round 2 - HILLS'!H104,"&gt;"&amp;$H$3+2.1))+(COUNTIF('Round 2 - HILLS'!I104,"&gt;"&amp;$I$3+2.1))+(COUNTIF('Round 2 - HILLS'!J104,"&gt;"&amp;$J$3+2.1))+(COUNTIF('Round 2 - HILLS'!L104,"&gt;"&amp;$L$3+2.1))+(COUNTIF('Round 2 - HILLS'!M104,"&gt;"&amp;$M$3+2.1))+(COUNTIF('Round 2 - HILLS'!N104,"&gt;"&amp;$N$3+2.1))+(COUNTIF('Round 2 - HILLS'!O104,"&gt;"&amp;$O$3+2.1))+(COUNTIF('Round 2 - HILLS'!P104,"&gt;"&amp;$P$3+2.1))+(COUNTIF('Round 2 - HILLS'!Q104,"&gt;"&amp;$Q$3+2.1))+(COUNTIF('Round 2 - HILLS'!R104,"&gt;"&amp;$R$3+2.1))+(COUNTIF('Round 2 - HILLS'!S104,"&gt;"&amp;$S$3+2.1))+(COUNTIF('Round 2 - HILLS'!T104,"&gt;"&amp;$T$3+2.1))</f>
        <v>0</v>
      </c>
      <c r="Q212" s="94"/>
      <c r="R212" s="94"/>
      <c r="S212" s="94"/>
      <c r="T212" s="94"/>
      <c r="U212" s="94"/>
      <c r="V212" s="94"/>
      <c r="X212" s="99">
        <f t="shared" ref="X212:X215" si="214">SUM(C212,J212,Q212)</f>
        <v>0</v>
      </c>
      <c r="Y212" s="100">
        <f t="shared" si="210"/>
        <v>0</v>
      </c>
      <c r="Z212" s="100">
        <f t="shared" si="211"/>
        <v>0</v>
      </c>
      <c r="AA212" s="100">
        <f t="shared" si="212"/>
        <v>0</v>
      </c>
      <c r="AB212" s="100">
        <f t="shared" si="213"/>
        <v>0</v>
      </c>
      <c r="AC212" s="100">
        <f t="shared" ref="AC212:AC215" si="215">SUM(H212,O212,V212)</f>
        <v>0</v>
      </c>
    </row>
    <row r="213" spans="1:29" x14ac:dyDescent="0.2">
      <c r="A213" s="35" t="str">
        <f>'Players by Team'!G60</f>
        <v>Avery Necciai</v>
      </c>
      <c r="B213" s="95"/>
      <c r="C213" s="92">
        <f>SUM(COUNTIF('Round 1 - RIVER'!B105,"&lt;"&amp;$B$2-1.9))+(COUNTIF('Round 1 - RIVER'!C105,"&lt;"&amp;$C$2-1.9))+(COUNTIF('Round 1 - RIVER'!D105,"&lt;"&amp;$D$2-1.9))+(COUNTIF('Round 1 - RIVER'!E105,"&lt;"&amp;$E$2-1.9))+(COUNTIF('Round 1 - RIVER'!F105,"&lt;"&amp;$F$2-1.9))+(COUNTIF('Round 1 - RIVER'!G105,"&lt;"&amp;$G$2-1.9))+(COUNTIF('Round 1 - RIVER'!H105,"&lt;"&amp;$H$2-1.9))+(COUNTIF('Round 1 - RIVER'!I105,"&lt;"&amp;$I$2-1.9))+(COUNTIF('Round 1 - RIVER'!J105,"&lt;"&amp;$J$2-1.9))+(COUNTIF('Round 1 - RIVER'!L105,"&lt;"&amp;$L$2-1.9))+(COUNTIF('Round 1 - RIVER'!M105,"&lt;"&amp;$M$2-1.9))+(COUNTIF('Round 1 - RIVER'!N105,"&lt;"&amp;$N$2-1.9))+(COUNTIF('Round 1 - RIVER'!O105,"&lt;"&amp;$O$2-1.9))+(COUNTIF('Round 1 - RIVER'!P105,"&lt;"&amp;$P$2-1.9))+(COUNTIF('Round 1 - RIVER'!Q105,"&lt;"&amp;$Q$2-1.9))+(COUNTIF('Round 1 - RIVER'!R105,"&lt;"&amp;$R$2-1.9))+(COUNTIF('Round 1 - RIVER'!S105,"&lt;"&amp;$S$2-1.9))+(COUNTIF('Round 1 - RIVER'!T105,"&lt;"&amp;$T$2-1.9))</f>
        <v>0</v>
      </c>
      <c r="D213" s="93">
        <f>SUM(COUNTIF('Round 1 - RIVER'!B105,"="&amp;$B$2-1))+(COUNTIF('Round 1 - RIVER'!C105,"="&amp;$C$2-1))+(COUNTIF('Round 1 - RIVER'!D105,"="&amp;$D$2-1))+(COUNTIF('Round 1 - RIVER'!E105,"="&amp;$E$2-1))+(COUNTIF('Round 1 - RIVER'!F105,"="&amp;$F$2-1))+(COUNTIF('Round 1 - RIVER'!G105,"="&amp;$G$2-1))+(COUNTIF('Round 1 - RIVER'!H105,"="&amp;$H$2-1))+(COUNTIF('Round 1 - RIVER'!I105,"="&amp;$I$2-1))+(COUNTIF('Round 1 - RIVER'!J105,"="&amp;$J$2-1))+(COUNTIF('Round 1 - RIVER'!L105,"="&amp;$L$2-1))+(COUNTIF('Round 1 - RIVER'!M105,"="&amp;$M$2-1))+(COUNTIF('Round 1 - RIVER'!N105,"="&amp;$N$2-1))+(COUNTIF('Round 1 - RIVER'!O105,"="&amp;$O$2-1))+(COUNTIF('Round 1 - RIVER'!P105,"="&amp;$P$2-1))+(COUNTIF('Round 1 - RIVER'!Q105,"="&amp;$Q$2-1))+(COUNTIF('Round 1 - RIVER'!R105,"="&amp;$R$2-1))+(COUNTIF('Round 1 - RIVER'!S105,"="&amp;$S$2-1))+(COUNTIF('Round 1 - RIVER'!T105,"="&amp;$T$2-1))</f>
        <v>0</v>
      </c>
      <c r="E213" s="93">
        <f>SUM(COUNTIF('Round 1 - RIVER'!B105,"="&amp;$B$3))+(COUNTIF('Round 1 - RIVER'!C105,"="&amp;$C$3))+(COUNTIF('Round 1 - RIVER'!D105,"="&amp;$D$3))+(COUNTIF('Round 1 - RIVER'!E105,"="&amp;$E$3))+(COUNTIF('Round 1 - RIVER'!F105,"="&amp;$F$3))+(COUNTIF('Round 1 - RIVER'!G105,"="&amp;$G$3))+(COUNTIF('Round 1 - RIVER'!H105,"="&amp;$H$3))+(COUNTIF('Round 1 - RIVER'!I105,"="&amp;$I$3))+(COUNTIF('Round 1 - RIVER'!J105,"="&amp;$J$3))+(COUNTIF('Round 1 - RIVER'!L105,"="&amp;$L$3))+(COUNTIF('Round 1 - RIVER'!M105,"="&amp;$M$3))+(COUNTIF('Round 1 - RIVER'!N105,"="&amp;$N$3))+(COUNTIF('Round 1 - RIVER'!O105,"="&amp;$O$3))+(COUNTIF('Round 1 - RIVER'!P105,"="&amp;$P$3))+(COUNTIF('Round 1 - RIVER'!Q105,"="&amp;$Q$3))+(COUNTIF('Round 1 - RIVER'!R105,"="&amp;$R$3))+(COUNTIF('Round 1 - RIVER'!S105,"="&amp;$S$3))+(COUNTIF('Round 1 - RIVER'!T105,"="&amp;$T$3))</f>
        <v>0</v>
      </c>
      <c r="F213" s="93">
        <f>SUM(COUNTIF('Round 1 - RIVER'!B105,"="&amp;$B$2+1))+(COUNTIF('Round 1 - RIVER'!C105,"="&amp;$C$2+1))+(COUNTIF('Round 1 - RIVER'!D105,"="&amp;$D$2+1))+(COUNTIF('Round 1 - RIVER'!E105,"="&amp;$E$2+1))+(COUNTIF('Round 1 - RIVER'!F105,"="&amp;$F$2+1))+(COUNTIF('Round 1 - RIVER'!G105,"="&amp;$G$2+1))+(COUNTIF('Round 1 - RIVER'!H105,"="&amp;$H$2+1))+(COUNTIF('Round 1 - RIVER'!I105,"="&amp;$I$2+1))+(COUNTIF('Round 1 - RIVER'!J105,"="&amp;$J$2+1))+(COUNTIF('Round 1 - RIVER'!L105,"="&amp;$L$2+1))+(COUNTIF('Round 1 - RIVER'!M105,"="&amp;$M$2+1))+(COUNTIF('Round 1 - RIVER'!N105,"="&amp;$N$2+1))+(COUNTIF('Round 1 - RIVER'!O105,"="&amp;$O$2+1))+(COUNTIF('Round 1 - RIVER'!P105,"="&amp;$P$2+1))+(COUNTIF('Round 1 - RIVER'!Q105,"="&amp;$Q$2+1))+(COUNTIF('Round 1 - RIVER'!R105,"="&amp;$R$2+1))+(COUNTIF('Round 1 - RIVER'!S105,"="&amp;$S$2+1))+(COUNTIF('Round 1 - RIVER'!T105,"="&amp;$T$2+1))</f>
        <v>0</v>
      </c>
      <c r="G213" s="93">
        <f>SUM(COUNTIF('Round 1 - RIVER'!B105,"="&amp;$B$2+2))+(COUNTIF('Round 1 - RIVER'!C105,"="&amp;$C$2+2))+(COUNTIF('Round 1 - RIVER'!D105,"="&amp;$D$2+2))+(COUNTIF('Round 1 - RIVER'!E105,"="&amp;$E$2+2))+(COUNTIF('Round 1 - RIVER'!F105,"="&amp;$F$2+2))+(COUNTIF('Round 1 - RIVER'!G105,"="&amp;$G$2+2))+(COUNTIF('Round 1 - RIVER'!H105,"="&amp;$H$2+2))+(COUNTIF('Round 1 - RIVER'!I105,"="&amp;$I$2+2))+(COUNTIF('Round 1 - RIVER'!J105,"="&amp;$J$2+2))+(COUNTIF('Round 1 - RIVER'!L105,"="&amp;$L$2+2))+(COUNTIF('Round 1 - RIVER'!M105,"="&amp;$M$2+2))+(COUNTIF('Round 1 - RIVER'!N105,"="&amp;$N$2+2))+(COUNTIF('Round 1 - RIVER'!O105,"="&amp;$O$2+2))+(COUNTIF('Round 1 - RIVER'!P105,"="&amp;$P$2+2))+(COUNTIF('Round 1 - RIVER'!Q105,"="&amp;$Q$2+2))+(COUNTIF('Round 1 - RIVER'!R105,"="&amp;$R$2+2))+(COUNTIF('Round 1 - RIVER'!S105,"="&amp;$S$2+2))+(COUNTIF('Round 1 - RIVER'!T105,"="&amp;$T$2+2))</f>
        <v>0</v>
      </c>
      <c r="H213" s="93">
        <f>SUM(COUNTIF('Round 1 - RIVER'!B105,"&gt;"&amp;$B$2+2.1))+(COUNTIF('Round 1 - RIVER'!C105,"&gt;"&amp;$C$2+2.1))+(COUNTIF('Round 1 - RIVER'!D105,"&gt;"&amp;$D$2+2.1))+(COUNTIF('Round 1 - RIVER'!E105,"&gt;"&amp;$E$2+2.1))+(COUNTIF('Round 1 - RIVER'!F105,"&gt;"&amp;$F$2+2.1))+(COUNTIF('Round 1 - RIVER'!G105,"&gt;"&amp;$G$2+2.1))+(COUNTIF('Round 1 - RIVER'!H105,"&gt;"&amp;$H$2+2.1))+(COUNTIF('Round 1 - RIVER'!I105,"&gt;"&amp;$I$2+2.1))+(COUNTIF('Round 1 - RIVER'!J105,"&gt;"&amp;$J$2+2.1))+(COUNTIF('Round 1 - RIVER'!L105,"&gt;"&amp;$L$2+2.1))+(COUNTIF('Round 1 - RIVER'!M105,"&gt;"&amp;$M$2+2.1))+(COUNTIF('Round 1 - RIVER'!N105,"&gt;"&amp;$N$2+2.1))+(COUNTIF('Round 1 - RIVER'!O105,"&gt;"&amp;$O$2+2.1))+(COUNTIF('Round 1 - RIVER'!P105,"&gt;"&amp;$P$2+2.1))+(COUNTIF('Round 1 - RIVER'!Q105,"&gt;"&amp;$Q$2+2.1))+(COUNTIF('Round 1 - RIVER'!R105,"&gt;"&amp;$R$2+2.1))+(COUNTIF('Round 1 - RIVER'!S105,"&gt;"&amp;$S$2+2.1))+(COUNTIF('Round 1 - RIVER'!T105,"&gt;"&amp;$T$2+2.1))</f>
        <v>0</v>
      </c>
      <c r="J213" s="92">
        <f>SUM(COUNTIF('Round 2 - HILLS'!B105,"&lt;"&amp;$B$3-1.9))+(COUNTIF('Round 2 - HILLS'!C105,"&lt;"&amp;$C$3-1.9))+(COUNTIF('Round 2 - HILLS'!D105,"&lt;"&amp;$D$3-1.9))+(COUNTIF('Round 2 - HILLS'!E105,"&lt;"&amp;$E$3-1.9))+(COUNTIF('Round 2 - HILLS'!F105,"&lt;"&amp;$F$3-1.9))+(COUNTIF('Round 2 - HILLS'!G105,"&lt;"&amp;$G$3-1.9))+(COUNTIF('Round 2 - HILLS'!H105,"&lt;"&amp;$H$3-1.9))+(COUNTIF('Round 2 - HILLS'!I105,"&lt;"&amp;$I$3-1.9))+(COUNTIF('Round 2 - HILLS'!J105,"&lt;"&amp;$J$3-1.9))+(COUNTIF('Round 2 - HILLS'!L105,"&lt;"&amp;$L$3-1.9))+(COUNTIF('Round 2 - HILLS'!M105,"&lt;"&amp;$M$3-1.9))+(COUNTIF('Round 2 - HILLS'!N105,"&lt;"&amp;$N$3-1.9))+(COUNTIF('Round 2 - HILLS'!O105,"&lt;"&amp;$O$3-1.9))+(COUNTIF('Round 2 - HILLS'!P105,"&lt;"&amp;$P$3-1.9))+(COUNTIF('Round 2 - HILLS'!Q105,"&lt;"&amp;$Q$3-1.9))+(COUNTIF('Round 2 - HILLS'!R105,"&lt;"&amp;$R$3-1.9))+(COUNTIF('Round 2 - HILLS'!S105,"&lt;"&amp;$S$3-1.9))+(COUNTIF('Round 2 - HILLS'!T105,"&lt;"&amp;$T$3-1.9))</f>
        <v>0</v>
      </c>
      <c r="K213" s="93">
        <f>SUM(COUNTIF('Round 2 - HILLS'!B105,"="&amp;$B$3-1))+(COUNTIF('Round 2 - HILLS'!C105,"="&amp;$C$3-1))+(COUNTIF('Round 2 - HILLS'!D105,"="&amp;$D$3-1))+(COUNTIF('Round 2 - HILLS'!E105,"="&amp;$E$3-1))+(COUNTIF('Round 2 - HILLS'!F105,"="&amp;$F$3-1))+(COUNTIF('Round 2 - HILLS'!G105,"="&amp;$G$3-1))+(COUNTIF('Round 2 - HILLS'!H105,"="&amp;$H$3-1))+(COUNTIF('Round 2 - HILLS'!I105,"="&amp;$I$3-1))+(COUNTIF('Round 2 - HILLS'!J105,"="&amp;$J$3-1))+(COUNTIF('Round 2 - HILLS'!L105,"="&amp;$L$3-1))+(COUNTIF('Round 2 - HILLS'!M105,"="&amp;$M$3-1))+(COUNTIF('Round 2 - HILLS'!N105,"="&amp;$N$3-1))+(COUNTIF('Round 2 - HILLS'!O105,"="&amp;$O$3-1))+(COUNTIF('Round 2 - HILLS'!P105,"="&amp;$P$3-1))+(COUNTIF('Round 2 - HILLS'!Q105,"="&amp;$Q$3-1))+(COUNTIF('Round 2 - HILLS'!R105,"="&amp;$R$3-1))+(COUNTIF('Round 2 - HILLS'!S105,"="&amp;$S$3-1))+(COUNTIF('Round 2 - HILLS'!T105,"="&amp;$T$3-1))</f>
        <v>0</v>
      </c>
      <c r="L213" s="93">
        <f>SUM(COUNTIF('Round 2 - HILLS'!B105,"="&amp;$B$3))+(COUNTIF('Round 2 - HILLS'!C105,"="&amp;$C$3))+(COUNTIF('Round 2 - HILLS'!D105,"="&amp;$D$3))+(COUNTIF('Round 2 - HILLS'!E105,"="&amp;$E$3))+(COUNTIF('Round 2 - HILLS'!F105,"="&amp;$F$3))+(COUNTIF('Round 2 - HILLS'!G105,"="&amp;$G$3))+(COUNTIF('Round 2 - HILLS'!H105,"="&amp;$H$3))+(COUNTIF('Round 2 - HILLS'!I105,"="&amp;$I$3))+(COUNTIF('Round 2 - HILLS'!J105,"="&amp;$J$3))+(COUNTIF('Round 2 - HILLS'!L105,"="&amp;$L$3))+(COUNTIF('Round 2 - HILLS'!M105,"="&amp;$M$3))+(COUNTIF('Round 2 - HILLS'!N105,"="&amp;$N$3))+(COUNTIF('Round 2 - HILLS'!O105,"="&amp;$O$3))+(COUNTIF('Round 2 - HILLS'!P105,"="&amp;$P$3))+(COUNTIF('Round 2 - HILLS'!Q105,"="&amp;$Q$3))+(COUNTIF('Round 2 - HILLS'!R105,"="&amp;$R$3))+(COUNTIF('Round 2 - HILLS'!S105,"="&amp;$S$3))+(COUNTIF('Round 2 - HILLS'!T105,"="&amp;$T$3))</f>
        <v>0</v>
      </c>
      <c r="M213" s="93">
        <f>SUM(COUNTIF('Round 2 - HILLS'!B105,"="&amp;$B$3+1))+(COUNTIF('Round 2 - HILLS'!C105,"="&amp;$C$3+1))+(COUNTIF('Round 2 - HILLS'!D105,"="&amp;$D$3+1))+(COUNTIF('Round 2 - HILLS'!E105,"="&amp;$E$3+1))+(COUNTIF('Round 2 - HILLS'!F105,"="&amp;$F$3+1))+(COUNTIF('Round 2 - HILLS'!G105,"="&amp;$G$3+1))+(COUNTIF('Round 2 - HILLS'!H105,"="&amp;$H$3+1))+(COUNTIF('Round 2 - HILLS'!I105,"="&amp;$I$3+1))+(COUNTIF('Round 2 - HILLS'!J105,"="&amp;$J$3+1))+(COUNTIF('Round 2 - HILLS'!L105,"="&amp;$L$3+1))+(COUNTIF('Round 2 - HILLS'!M105,"="&amp;$M$3+1))+(COUNTIF('Round 2 - HILLS'!N105,"="&amp;$N$3+1))+(COUNTIF('Round 2 - HILLS'!O105,"="&amp;$O$3+1))+(COUNTIF('Round 2 - HILLS'!P105,"="&amp;$P$3+1))+(COUNTIF('Round 2 - HILLS'!Q105,"="&amp;$Q$3+1))+(COUNTIF('Round 2 - HILLS'!R105,"="&amp;$R$3+1))+(COUNTIF('Round 2 - HILLS'!S105,"="&amp;$S$3+1))+(COUNTIF('Round 2 - HILLS'!T105,"="&amp;$T$3+1))</f>
        <v>0</v>
      </c>
      <c r="N213" s="93">
        <f>SUM(COUNTIF('Round 2 - HILLS'!B105,"="&amp;$B$3+2))+(COUNTIF('Round 2 - HILLS'!C105,"="&amp;$C$3+2))+(COUNTIF('Round 2 - HILLS'!D105,"="&amp;$D$3+2))+(COUNTIF('Round 2 - HILLS'!E105,"="&amp;$E$3+2))+(COUNTIF('Round 2 - HILLS'!F105,"="&amp;$F$3+2))+(COUNTIF('Round 2 - HILLS'!G105,"="&amp;$G$3+2))+(COUNTIF('Round 2 - HILLS'!H105,"="&amp;$H$3+2))+(COUNTIF('Round 2 - HILLS'!I105,"="&amp;$I$3+2))+(COUNTIF('Round 2 - HILLS'!J105,"="&amp;$J$3+2))+(COUNTIF('Round 2 - HILLS'!L105,"="&amp;$L$3+2))+(COUNTIF('Round 2 - HILLS'!M105,"="&amp;$M$3+2))+(COUNTIF('Round 2 - HILLS'!N105,"="&amp;$N$3+2))+(COUNTIF('Round 2 - HILLS'!O105,"="&amp;$O$3+2))+(COUNTIF('Round 2 - HILLS'!P105,"="&amp;$P$3+2))+(COUNTIF('Round 2 - HILLS'!Q105,"="&amp;$Q$3+2))+(COUNTIF('Round 2 - HILLS'!R105,"="&amp;$R$3+2))+(COUNTIF('Round 2 - HILLS'!S105,"="&amp;$S$3+2))+(COUNTIF('Round 2 - HILLS'!T105,"="&amp;$T$3+2))</f>
        <v>0</v>
      </c>
      <c r="O213" s="93">
        <f>SUM(COUNTIF('Round 2 - HILLS'!B105,"&gt;"&amp;$B$3+2.1))+(COUNTIF('Round 2 - HILLS'!C105,"&gt;"&amp;$C$3+2.1))+(COUNTIF('Round 2 - HILLS'!D105,"&gt;"&amp;$D$3+2.1))+(COUNTIF('Round 2 - HILLS'!E105,"&gt;"&amp;$E$3+2.1))+(COUNTIF('Round 2 - HILLS'!F105,"&gt;"&amp;$F$3+2.1))+(COUNTIF('Round 2 - HILLS'!G105,"&gt;"&amp;$G$3+2.1))+(COUNTIF('Round 2 - HILLS'!H105,"&gt;"&amp;$H$3+2.1))+(COUNTIF('Round 2 - HILLS'!I105,"&gt;"&amp;$I$3+2.1))+(COUNTIF('Round 2 - HILLS'!J105,"&gt;"&amp;$J$3+2.1))+(COUNTIF('Round 2 - HILLS'!L105,"&gt;"&amp;$L$3+2.1))+(COUNTIF('Round 2 - HILLS'!M105,"&gt;"&amp;$M$3+2.1))+(COUNTIF('Round 2 - HILLS'!N105,"&gt;"&amp;$N$3+2.1))+(COUNTIF('Round 2 - HILLS'!O105,"&gt;"&amp;$O$3+2.1))+(COUNTIF('Round 2 - HILLS'!P105,"&gt;"&amp;$P$3+2.1))+(COUNTIF('Round 2 - HILLS'!Q105,"&gt;"&amp;$Q$3+2.1))+(COUNTIF('Round 2 - HILLS'!R105,"&gt;"&amp;$R$3+2.1))+(COUNTIF('Round 2 - HILLS'!S105,"&gt;"&amp;$S$3+2.1))+(COUNTIF('Round 2 - HILLS'!T105,"&gt;"&amp;$T$3+2.1))</f>
        <v>0</v>
      </c>
      <c r="Q213" s="92"/>
      <c r="R213" s="93"/>
      <c r="S213" s="93"/>
      <c r="T213" s="93"/>
      <c r="U213" s="93"/>
      <c r="V213" s="93"/>
      <c r="X213" s="92">
        <f t="shared" si="214"/>
        <v>0</v>
      </c>
      <c r="Y213" s="93">
        <f t="shared" si="210"/>
        <v>0</v>
      </c>
      <c r="Z213" s="93">
        <f t="shared" si="211"/>
        <v>0</v>
      </c>
      <c r="AA213" s="93">
        <f t="shared" si="212"/>
        <v>0</v>
      </c>
      <c r="AB213" s="93">
        <f t="shared" si="213"/>
        <v>0</v>
      </c>
      <c r="AC213" s="93">
        <f t="shared" si="215"/>
        <v>0</v>
      </c>
    </row>
    <row r="214" spans="1:29" x14ac:dyDescent="0.2">
      <c r="A214" s="35" t="str">
        <f>'Players by Team'!G61</f>
        <v>Adelina Toba</v>
      </c>
      <c r="B214" s="95"/>
      <c r="C214" s="99">
        <f>SUM(COUNTIF('Round 1 - RIVER'!B106,"&lt;"&amp;$B$2-1.9))+(COUNTIF('Round 1 - RIVER'!C106,"&lt;"&amp;$C$2-1.9))+(COUNTIF('Round 1 - RIVER'!D106,"&lt;"&amp;$D$2-1.9))+(COUNTIF('Round 1 - RIVER'!E106,"&lt;"&amp;$E$2-1.9))+(COUNTIF('Round 1 - RIVER'!F106,"&lt;"&amp;$F$2-1.9))+(COUNTIF('Round 1 - RIVER'!G106,"&lt;"&amp;$G$2-1.9))+(COUNTIF('Round 1 - RIVER'!H106,"&lt;"&amp;$H$2-1.9))+(COUNTIF('Round 1 - RIVER'!I106,"&lt;"&amp;$I$2-1.9))+(COUNTIF('Round 1 - RIVER'!J106,"&lt;"&amp;$J$2-1.9))+(COUNTIF('Round 1 - RIVER'!L106,"&lt;"&amp;$L$2-1.9))+(COUNTIF('Round 1 - RIVER'!M106,"&lt;"&amp;$M$2-1.9))+(COUNTIF('Round 1 - RIVER'!N106,"&lt;"&amp;$N$2-1.9))+(COUNTIF('Round 1 - RIVER'!O106,"&lt;"&amp;$O$2-1.9))+(COUNTIF('Round 1 - RIVER'!P106,"&lt;"&amp;$P$2-1.9))+(COUNTIF('Round 1 - RIVER'!Q106,"&lt;"&amp;$Q$2-1.9))+(COUNTIF('Round 1 - RIVER'!R106,"&lt;"&amp;$R$2-1.9))+(COUNTIF('Round 1 - RIVER'!S106,"&lt;"&amp;$S$2-1.9))+(COUNTIF('Round 1 - RIVER'!T106,"&lt;"&amp;$T$2-1.9))</f>
        <v>0</v>
      </c>
      <c r="D214" s="100">
        <f>SUM(COUNTIF('Round 1 - RIVER'!B106,"="&amp;$B$2-1))+(COUNTIF('Round 1 - RIVER'!C106,"="&amp;$C$2-1))+(COUNTIF('Round 1 - RIVER'!D106,"="&amp;$D$2-1))+(COUNTIF('Round 1 - RIVER'!E106,"="&amp;$E$2-1))+(COUNTIF('Round 1 - RIVER'!F106,"="&amp;$F$2-1))+(COUNTIF('Round 1 - RIVER'!G106,"="&amp;$G$2-1))+(COUNTIF('Round 1 - RIVER'!H106,"="&amp;$H$2-1))+(COUNTIF('Round 1 - RIVER'!I106,"="&amp;$I$2-1))+(COUNTIF('Round 1 - RIVER'!J106,"="&amp;$J$2-1))+(COUNTIF('Round 1 - RIVER'!L106,"="&amp;$L$2-1))+(COUNTIF('Round 1 - RIVER'!M106,"="&amp;$M$2-1))+(COUNTIF('Round 1 - RIVER'!N106,"="&amp;$N$2-1))+(COUNTIF('Round 1 - RIVER'!O106,"="&amp;$O$2-1))+(COUNTIF('Round 1 - RIVER'!P106,"="&amp;$P$2-1))+(COUNTIF('Round 1 - RIVER'!Q106,"="&amp;$Q$2-1))+(COUNTIF('Round 1 - RIVER'!R106,"="&amp;$R$2-1))+(COUNTIF('Round 1 - RIVER'!S106,"="&amp;$S$2-1))+(COUNTIF('Round 1 - RIVER'!T106,"="&amp;$T$2-1))</f>
        <v>0</v>
      </c>
      <c r="E214" s="100">
        <f>SUM(COUNTIF('Round 1 - RIVER'!B106,"="&amp;$B$3))+(COUNTIF('Round 1 - RIVER'!C106,"="&amp;$C$3))+(COUNTIF('Round 1 - RIVER'!D106,"="&amp;$D$3))+(COUNTIF('Round 1 - RIVER'!E106,"="&amp;$E$3))+(COUNTIF('Round 1 - RIVER'!F106,"="&amp;$F$3))+(COUNTIF('Round 1 - RIVER'!G106,"="&amp;$G$3))+(COUNTIF('Round 1 - RIVER'!H106,"="&amp;$H$3))+(COUNTIF('Round 1 - RIVER'!I106,"="&amp;$I$3))+(COUNTIF('Round 1 - RIVER'!J106,"="&amp;$J$3))+(COUNTIF('Round 1 - RIVER'!L106,"="&amp;$L$3))+(COUNTIF('Round 1 - RIVER'!M106,"="&amp;$M$3))+(COUNTIF('Round 1 - RIVER'!N106,"="&amp;$N$3))+(COUNTIF('Round 1 - RIVER'!O106,"="&amp;$O$3))+(COUNTIF('Round 1 - RIVER'!P106,"="&amp;$P$3))+(COUNTIF('Round 1 - RIVER'!Q106,"="&amp;$Q$3))+(COUNTIF('Round 1 - RIVER'!R106,"="&amp;$R$3))+(COUNTIF('Round 1 - RIVER'!S106,"="&amp;$S$3))+(COUNTIF('Round 1 - RIVER'!T106,"="&amp;$T$3))</f>
        <v>0</v>
      </c>
      <c r="F214" s="100">
        <f>SUM(COUNTIF('Round 1 - RIVER'!B106,"="&amp;$B$2+1))+(COUNTIF('Round 1 - RIVER'!C106,"="&amp;$C$2+1))+(COUNTIF('Round 1 - RIVER'!D106,"="&amp;$D$2+1))+(COUNTIF('Round 1 - RIVER'!E106,"="&amp;$E$2+1))+(COUNTIF('Round 1 - RIVER'!F106,"="&amp;$F$2+1))+(COUNTIF('Round 1 - RIVER'!G106,"="&amp;$G$2+1))+(COUNTIF('Round 1 - RIVER'!H106,"="&amp;$H$2+1))+(COUNTIF('Round 1 - RIVER'!I106,"="&amp;$I$2+1))+(COUNTIF('Round 1 - RIVER'!J106,"="&amp;$J$2+1))+(COUNTIF('Round 1 - RIVER'!L106,"="&amp;$L$2+1))+(COUNTIF('Round 1 - RIVER'!M106,"="&amp;$M$2+1))+(COUNTIF('Round 1 - RIVER'!N106,"="&amp;$N$2+1))+(COUNTIF('Round 1 - RIVER'!O106,"="&amp;$O$2+1))+(COUNTIF('Round 1 - RIVER'!P106,"="&amp;$P$2+1))+(COUNTIF('Round 1 - RIVER'!Q106,"="&amp;$Q$2+1))+(COUNTIF('Round 1 - RIVER'!R106,"="&amp;$R$2+1))+(COUNTIF('Round 1 - RIVER'!S106,"="&amp;$S$2+1))+(COUNTIF('Round 1 - RIVER'!T106,"="&amp;$T$2+1))</f>
        <v>0</v>
      </c>
      <c r="G214" s="100">
        <f>SUM(COUNTIF('Round 1 - RIVER'!B106,"="&amp;$B$2+2))+(COUNTIF('Round 1 - RIVER'!C106,"="&amp;$C$2+2))+(COUNTIF('Round 1 - RIVER'!D106,"="&amp;$D$2+2))+(COUNTIF('Round 1 - RIVER'!E106,"="&amp;$E$2+2))+(COUNTIF('Round 1 - RIVER'!F106,"="&amp;$F$2+2))+(COUNTIF('Round 1 - RIVER'!G106,"="&amp;$G$2+2))+(COUNTIF('Round 1 - RIVER'!H106,"="&amp;$H$2+2))+(COUNTIF('Round 1 - RIVER'!I106,"="&amp;$I$2+2))+(COUNTIF('Round 1 - RIVER'!J106,"="&amp;$J$2+2))+(COUNTIF('Round 1 - RIVER'!L106,"="&amp;$L$2+2))+(COUNTIF('Round 1 - RIVER'!M106,"="&amp;$M$2+2))+(COUNTIF('Round 1 - RIVER'!N106,"="&amp;$N$2+2))+(COUNTIF('Round 1 - RIVER'!O106,"="&amp;$O$2+2))+(COUNTIF('Round 1 - RIVER'!P106,"="&amp;$P$2+2))+(COUNTIF('Round 1 - RIVER'!Q106,"="&amp;$Q$2+2))+(COUNTIF('Round 1 - RIVER'!R106,"="&amp;$R$2+2))+(COUNTIF('Round 1 - RIVER'!S106,"="&amp;$S$2+2))+(COUNTIF('Round 1 - RIVER'!T106,"="&amp;$T$2+2))</f>
        <v>0</v>
      </c>
      <c r="H214" s="100">
        <f>SUM(COUNTIF('Round 1 - RIVER'!B106,"&gt;"&amp;$B$2+2.1))+(COUNTIF('Round 1 - RIVER'!C106,"&gt;"&amp;$C$2+2.1))+(COUNTIF('Round 1 - RIVER'!D106,"&gt;"&amp;$D$2+2.1))+(COUNTIF('Round 1 - RIVER'!E106,"&gt;"&amp;$E$2+2.1))+(COUNTIF('Round 1 - RIVER'!F106,"&gt;"&amp;$F$2+2.1))+(COUNTIF('Round 1 - RIVER'!G106,"&gt;"&amp;$G$2+2.1))+(COUNTIF('Round 1 - RIVER'!H106,"&gt;"&amp;$H$2+2.1))+(COUNTIF('Round 1 - RIVER'!I106,"&gt;"&amp;$I$2+2.1))+(COUNTIF('Round 1 - RIVER'!J106,"&gt;"&amp;$J$2+2.1))+(COUNTIF('Round 1 - RIVER'!L106,"&gt;"&amp;$L$2+2.1))+(COUNTIF('Round 1 - RIVER'!M106,"&gt;"&amp;$M$2+2.1))+(COUNTIF('Round 1 - RIVER'!N106,"&gt;"&amp;$N$2+2.1))+(COUNTIF('Round 1 - RIVER'!O106,"&gt;"&amp;$O$2+2.1))+(COUNTIF('Round 1 - RIVER'!P106,"&gt;"&amp;$P$2+2.1))+(COUNTIF('Round 1 - RIVER'!Q106,"&gt;"&amp;$Q$2+2.1))+(COUNTIF('Round 1 - RIVER'!R106,"&gt;"&amp;$R$2+2.1))+(COUNTIF('Round 1 - RIVER'!S106,"&gt;"&amp;$S$2+2.1))+(COUNTIF('Round 1 - RIVER'!T106,"&gt;"&amp;$T$2+2.1))</f>
        <v>0</v>
      </c>
      <c r="J214" s="99">
        <f>SUM(COUNTIF('Round 2 - HILLS'!B106,"&lt;"&amp;$B$3-1.9))+(COUNTIF('Round 2 - HILLS'!C106,"&lt;"&amp;$C$3-1.9))+(COUNTIF('Round 2 - HILLS'!D106,"&lt;"&amp;$D$3-1.9))+(COUNTIF('Round 2 - HILLS'!E106,"&lt;"&amp;$E$3-1.9))+(COUNTIF('Round 2 - HILLS'!F106,"&lt;"&amp;$F$3-1.9))+(COUNTIF('Round 2 - HILLS'!G106,"&lt;"&amp;$G$3-1.9))+(COUNTIF('Round 2 - HILLS'!H106,"&lt;"&amp;$H$3-1.9))+(COUNTIF('Round 2 - HILLS'!I106,"&lt;"&amp;$I$3-1.9))+(COUNTIF('Round 2 - HILLS'!J106,"&lt;"&amp;$J$3-1.9))+(COUNTIF('Round 2 - HILLS'!L106,"&lt;"&amp;$L$3-1.9))+(COUNTIF('Round 2 - HILLS'!M106,"&lt;"&amp;$M$3-1.9))+(COUNTIF('Round 2 - HILLS'!N106,"&lt;"&amp;$N$3-1.9))+(COUNTIF('Round 2 - HILLS'!O106,"&lt;"&amp;$O$3-1.9))+(COUNTIF('Round 2 - HILLS'!P106,"&lt;"&amp;$P$3-1.9))+(COUNTIF('Round 2 - HILLS'!Q106,"&lt;"&amp;$Q$3-1.9))+(COUNTIF('Round 2 - HILLS'!R106,"&lt;"&amp;$R$3-1.9))+(COUNTIF('Round 2 - HILLS'!S106,"&lt;"&amp;$S$3-1.9))+(COUNTIF('Round 2 - HILLS'!T106,"&lt;"&amp;$T$3-1.9))</f>
        <v>0</v>
      </c>
      <c r="K214" s="100">
        <f>SUM(COUNTIF('Round 2 - HILLS'!B106,"="&amp;$B$3-1))+(COUNTIF('Round 2 - HILLS'!C106,"="&amp;$C$3-1))+(COUNTIF('Round 2 - HILLS'!D106,"="&amp;$D$3-1))+(COUNTIF('Round 2 - HILLS'!E106,"="&amp;$E$3-1))+(COUNTIF('Round 2 - HILLS'!F106,"="&amp;$F$3-1))+(COUNTIF('Round 2 - HILLS'!G106,"="&amp;$G$3-1))+(COUNTIF('Round 2 - HILLS'!H106,"="&amp;$H$3-1))+(COUNTIF('Round 2 - HILLS'!I106,"="&amp;$I$3-1))+(COUNTIF('Round 2 - HILLS'!J106,"="&amp;$J$3-1))+(COUNTIF('Round 2 - HILLS'!L106,"="&amp;$L$3-1))+(COUNTIF('Round 2 - HILLS'!M106,"="&amp;$M$3-1))+(COUNTIF('Round 2 - HILLS'!N106,"="&amp;$N$3-1))+(COUNTIF('Round 2 - HILLS'!O106,"="&amp;$O$3-1))+(COUNTIF('Round 2 - HILLS'!P106,"="&amp;$P$3-1))+(COUNTIF('Round 2 - HILLS'!Q106,"="&amp;$Q$3-1))+(COUNTIF('Round 2 - HILLS'!R106,"="&amp;$R$3-1))+(COUNTIF('Round 2 - HILLS'!S106,"="&amp;$S$3-1))+(COUNTIF('Round 2 - HILLS'!T106,"="&amp;$T$3-1))</f>
        <v>0</v>
      </c>
      <c r="L214" s="100">
        <f>SUM(COUNTIF('Round 2 - HILLS'!B106,"="&amp;$B$3))+(COUNTIF('Round 2 - HILLS'!C106,"="&amp;$C$3))+(COUNTIF('Round 2 - HILLS'!D106,"="&amp;$D$3))+(COUNTIF('Round 2 - HILLS'!E106,"="&amp;$E$3))+(COUNTIF('Round 2 - HILLS'!F106,"="&amp;$F$3))+(COUNTIF('Round 2 - HILLS'!G106,"="&amp;$G$3))+(COUNTIF('Round 2 - HILLS'!H106,"="&amp;$H$3))+(COUNTIF('Round 2 - HILLS'!I106,"="&amp;$I$3))+(COUNTIF('Round 2 - HILLS'!J106,"="&amp;$J$3))+(COUNTIF('Round 2 - HILLS'!L106,"="&amp;$L$3))+(COUNTIF('Round 2 - HILLS'!M106,"="&amp;$M$3))+(COUNTIF('Round 2 - HILLS'!N106,"="&amp;$N$3))+(COUNTIF('Round 2 - HILLS'!O106,"="&amp;$O$3))+(COUNTIF('Round 2 - HILLS'!P106,"="&amp;$P$3))+(COUNTIF('Round 2 - HILLS'!Q106,"="&amp;$Q$3))+(COUNTIF('Round 2 - HILLS'!R106,"="&amp;$R$3))+(COUNTIF('Round 2 - HILLS'!S106,"="&amp;$S$3))+(COUNTIF('Round 2 - HILLS'!T106,"="&amp;$T$3))</f>
        <v>0</v>
      </c>
      <c r="M214" s="100">
        <f>SUM(COUNTIF('Round 2 - HILLS'!B106,"="&amp;$B$3+1))+(COUNTIF('Round 2 - HILLS'!C106,"="&amp;$C$3+1))+(COUNTIF('Round 2 - HILLS'!D106,"="&amp;$D$3+1))+(COUNTIF('Round 2 - HILLS'!E106,"="&amp;$E$3+1))+(COUNTIF('Round 2 - HILLS'!F106,"="&amp;$F$3+1))+(COUNTIF('Round 2 - HILLS'!G106,"="&amp;$G$3+1))+(COUNTIF('Round 2 - HILLS'!H106,"="&amp;$H$3+1))+(COUNTIF('Round 2 - HILLS'!I106,"="&amp;$I$3+1))+(COUNTIF('Round 2 - HILLS'!J106,"="&amp;$J$3+1))+(COUNTIF('Round 2 - HILLS'!L106,"="&amp;$L$3+1))+(COUNTIF('Round 2 - HILLS'!M106,"="&amp;$M$3+1))+(COUNTIF('Round 2 - HILLS'!N106,"="&amp;$N$3+1))+(COUNTIF('Round 2 - HILLS'!O106,"="&amp;$O$3+1))+(COUNTIF('Round 2 - HILLS'!P106,"="&amp;$P$3+1))+(COUNTIF('Round 2 - HILLS'!Q106,"="&amp;$Q$3+1))+(COUNTIF('Round 2 - HILLS'!R106,"="&amp;$R$3+1))+(COUNTIF('Round 2 - HILLS'!S106,"="&amp;$S$3+1))+(COUNTIF('Round 2 - HILLS'!T106,"="&amp;$T$3+1))</f>
        <v>0</v>
      </c>
      <c r="N214" s="100">
        <f>SUM(COUNTIF('Round 2 - HILLS'!B106,"="&amp;$B$3+2))+(COUNTIF('Round 2 - HILLS'!C106,"="&amp;$C$3+2))+(COUNTIF('Round 2 - HILLS'!D106,"="&amp;$D$3+2))+(COUNTIF('Round 2 - HILLS'!E106,"="&amp;$E$3+2))+(COUNTIF('Round 2 - HILLS'!F106,"="&amp;$F$3+2))+(COUNTIF('Round 2 - HILLS'!G106,"="&amp;$G$3+2))+(COUNTIF('Round 2 - HILLS'!H106,"="&amp;$H$3+2))+(COUNTIF('Round 2 - HILLS'!I106,"="&amp;$I$3+2))+(COUNTIF('Round 2 - HILLS'!J106,"="&amp;$J$3+2))+(COUNTIF('Round 2 - HILLS'!L106,"="&amp;$L$3+2))+(COUNTIF('Round 2 - HILLS'!M106,"="&amp;$M$3+2))+(COUNTIF('Round 2 - HILLS'!N106,"="&amp;$N$3+2))+(COUNTIF('Round 2 - HILLS'!O106,"="&amp;$O$3+2))+(COUNTIF('Round 2 - HILLS'!P106,"="&amp;$P$3+2))+(COUNTIF('Round 2 - HILLS'!Q106,"="&amp;$Q$3+2))+(COUNTIF('Round 2 - HILLS'!R106,"="&amp;$R$3+2))+(COUNTIF('Round 2 - HILLS'!S106,"="&amp;$S$3+2))+(COUNTIF('Round 2 - HILLS'!T106,"="&amp;$T$3+2))</f>
        <v>0</v>
      </c>
      <c r="O214" s="100">
        <f>SUM(COUNTIF('Round 2 - HILLS'!B106,"&gt;"&amp;$B$3+2.1))+(COUNTIF('Round 2 - HILLS'!C106,"&gt;"&amp;$C$3+2.1))+(COUNTIF('Round 2 - HILLS'!D106,"&gt;"&amp;$D$3+2.1))+(COUNTIF('Round 2 - HILLS'!E106,"&gt;"&amp;$E$3+2.1))+(COUNTIF('Round 2 - HILLS'!F106,"&gt;"&amp;$F$3+2.1))+(COUNTIF('Round 2 - HILLS'!G106,"&gt;"&amp;$G$3+2.1))+(COUNTIF('Round 2 - HILLS'!H106,"&gt;"&amp;$H$3+2.1))+(COUNTIF('Round 2 - HILLS'!I106,"&gt;"&amp;$I$3+2.1))+(COUNTIF('Round 2 - HILLS'!J106,"&gt;"&amp;$J$3+2.1))+(COUNTIF('Round 2 - HILLS'!L106,"&gt;"&amp;$L$3+2.1))+(COUNTIF('Round 2 - HILLS'!M106,"&gt;"&amp;$M$3+2.1))+(COUNTIF('Round 2 - HILLS'!N106,"&gt;"&amp;$N$3+2.1))+(COUNTIF('Round 2 - HILLS'!O106,"&gt;"&amp;$O$3+2.1))+(COUNTIF('Round 2 - HILLS'!P106,"&gt;"&amp;$P$3+2.1))+(COUNTIF('Round 2 - HILLS'!Q106,"&gt;"&amp;$Q$3+2.1))+(COUNTIF('Round 2 - HILLS'!R106,"&gt;"&amp;$R$3+2.1))+(COUNTIF('Round 2 - HILLS'!S106,"&gt;"&amp;$S$3+2.1))+(COUNTIF('Round 2 - HILLS'!T106,"&gt;"&amp;$T$3+2.1))</f>
        <v>0</v>
      </c>
      <c r="Q214" s="94"/>
      <c r="R214" s="94"/>
      <c r="S214" s="94"/>
      <c r="T214" s="94"/>
      <c r="U214" s="94"/>
      <c r="V214" s="94"/>
      <c r="X214" s="99">
        <f t="shared" si="214"/>
        <v>0</v>
      </c>
      <c r="Y214" s="100">
        <f t="shared" si="210"/>
        <v>0</v>
      </c>
      <c r="Z214" s="100">
        <f t="shared" si="211"/>
        <v>0</v>
      </c>
      <c r="AA214" s="100">
        <f t="shared" si="212"/>
        <v>0</v>
      </c>
      <c r="AB214" s="100">
        <f t="shared" si="213"/>
        <v>0</v>
      </c>
      <c r="AC214" s="100">
        <f t="shared" si="215"/>
        <v>0</v>
      </c>
    </row>
    <row r="215" spans="1:29" x14ac:dyDescent="0.2">
      <c r="A215" s="35" t="str">
        <f>'Players by Team'!G62</f>
        <v>Veronica Escalona</v>
      </c>
      <c r="B215" s="95"/>
      <c r="C215" s="92">
        <f>SUM(COUNTIF('Round 1 - RIVER'!B107,"&lt;"&amp;$B$2-1.9))+(COUNTIF('Round 1 - RIVER'!C107,"&lt;"&amp;$C$2-1.9))+(COUNTIF('Round 1 - RIVER'!D107,"&lt;"&amp;$D$2-1.9))+(COUNTIF('Round 1 - RIVER'!E107,"&lt;"&amp;$E$2-1.9))+(COUNTIF('Round 1 - RIVER'!F107,"&lt;"&amp;$F$2-1.9))+(COUNTIF('Round 1 - RIVER'!G107,"&lt;"&amp;$G$2-1.9))+(COUNTIF('Round 1 - RIVER'!H107,"&lt;"&amp;$H$2-1.9))+(COUNTIF('Round 1 - RIVER'!I107,"&lt;"&amp;$I$2-1.9))+(COUNTIF('Round 1 - RIVER'!J107,"&lt;"&amp;$J$2-1.9))+(COUNTIF('Round 1 - RIVER'!L107,"&lt;"&amp;$L$2-1.9))+(COUNTIF('Round 1 - RIVER'!M107,"&lt;"&amp;$M$2-1.9))+(COUNTIF('Round 1 - RIVER'!N107,"&lt;"&amp;$N$2-1.9))+(COUNTIF('Round 1 - RIVER'!O107,"&lt;"&amp;$O$2-1.9))+(COUNTIF('Round 1 - RIVER'!P107,"&lt;"&amp;$P$2-1.9))+(COUNTIF('Round 1 - RIVER'!Q107,"&lt;"&amp;$Q$2-1.9))+(COUNTIF('Round 1 - RIVER'!R107,"&lt;"&amp;$R$2-1.9))+(COUNTIF('Round 1 - RIVER'!S107,"&lt;"&amp;$S$2-1.9))+(COUNTIF('Round 1 - RIVER'!T107,"&lt;"&amp;$T$2-1.9))</f>
        <v>0</v>
      </c>
      <c r="D215" s="93">
        <f>SUM(COUNTIF('Round 1 - RIVER'!B107,"="&amp;$B$2-1))+(COUNTIF('Round 1 - RIVER'!C107,"="&amp;$C$2-1))+(COUNTIF('Round 1 - RIVER'!D107,"="&amp;$D$2-1))+(COUNTIF('Round 1 - RIVER'!E107,"="&amp;$E$2-1))+(COUNTIF('Round 1 - RIVER'!F107,"="&amp;$F$2-1))+(COUNTIF('Round 1 - RIVER'!G107,"="&amp;$G$2-1))+(COUNTIF('Round 1 - RIVER'!H107,"="&amp;$H$2-1))+(COUNTIF('Round 1 - RIVER'!I107,"="&amp;$I$2-1))+(COUNTIF('Round 1 - RIVER'!J107,"="&amp;$J$2-1))+(COUNTIF('Round 1 - RIVER'!L107,"="&amp;$L$2-1))+(COUNTIF('Round 1 - RIVER'!M107,"="&amp;$M$2-1))+(COUNTIF('Round 1 - RIVER'!N107,"="&amp;$N$2-1))+(COUNTIF('Round 1 - RIVER'!O107,"="&amp;$O$2-1))+(COUNTIF('Round 1 - RIVER'!P107,"="&amp;$P$2-1))+(COUNTIF('Round 1 - RIVER'!Q107,"="&amp;$Q$2-1))+(COUNTIF('Round 1 - RIVER'!R107,"="&amp;$R$2-1))+(COUNTIF('Round 1 - RIVER'!S107,"="&amp;$S$2-1))+(COUNTIF('Round 1 - RIVER'!T107,"="&amp;$T$2-1))</f>
        <v>0</v>
      </c>
      <c r="E215" s="93">
        <f>SUM(COUNTIF('Round 1 - RIVER'!B107,"="&amp;$B$3))+(COUNTIF('Round 1 - RIVER'!C107,"="&amp;$C$3))+(COUNTIF('Round 1 - RIVER'!D107,"="&amp;$D$3))+(COUNTIF('Round 1 - RIVER'!E107,"="&amp;$E$3))+(COUNTIF('Round 1 - RIVER'!F107,"="&amp;$F$3))+(COUNTIF('Round 1 - RIVER'!G107,"="&amp;$G$3))+(COUNTIF('Round 1 - RIVER'!H107,"="&amp;$H$3))+(COUNTIF('Round 1 - RIVER'!I107,"="&amp;$I$3))+(COUNTIF('Round 1 - RIVER'!J107,"="&amp;$J$3))+(COUNTIF('Round 1 - RIVER'!L107,"="&amp;$L$3))+(COUNTIF('Round 1 - RIVER'!M107,"="&amp;$M$3))+(COUNTIF('Round 1 - RIVER'!N107,"="&amp;$N$3))+(COUNTIF('Round 1 - RIVER'!O107,"="&amp;$O$3))+(COUNTIF('Round 1 - RIVER'!P107,"="&amp;$P$3))+(COUNTIF('Round 1 - RIVER'!Q107,"="&amp;$Q$3))+(COUNTIF('Round 1 - RIVER'!R107,"="&amp;$R$3))+(COUNTIF('Round 1 - RIVER'!S107,"="&amp;$S$3))+(COUNTIF('Round 1 - RIVER'!T107,"="&amp;$T$3))</f>
        <v>0</v>
      </c>
      <c r="F215" s="93">
        <f>SUM(COUNTIF('Round 1 - RIVER'!B107,"="&amp;$B$2+1))+(COUNTIF('Round 1 - RIVER'!C107,"="&amp;$C$2+1))+(COUNTIF('Round 1 - RIVER'!D107,"="&amp;$D$2+1))+(COUNTIF('Round 1 - RIVER'!E107,"="&amp;$E$2+1))+(COUNTIF('Round 1 - RIVER'!F107,"="&amp;$F$2+1))+(COUNTIF('Round 1 - RIVER'!G107,"="&amp;$G$2+1))+(COUNTIF('Round 1 - RIVER'!H107,"="&amp;$H$2+1))+(COUNTIF('Round 1 - RIVER'!I107,"="&amp;$I$2+1))+(COUNTIF('Round 1 - RIVER'!J107,"="&amp;$J$2+1))+(COUNTIF('Round 1 - RIVER'!L107,"="&amp;$L$2+1))+(COUNTIF('Round 1 - RIVER'!M107,"="&amp;$M$2+1))+(COUNTIF('Round 1 - RIVER'!N107,"="&amp;$N$2+1))+(COUNTIF('Round 1 - RIVER'!O107,"="&amp;$O$2+1))+(COUNTIF('Round 1 - RIVER'!P107,"="&amp;$P$2+1))+(COUNTIF('Round 1 - RIVER'!Q107,"="&amp;$Q$2+1))+(COUNTIF('Round 1 - RIVER'!R107,"="&amp;$R$2+1))+(COUNTIF('Round 1 - RIVER'!S107,"="&amp;$S$2+1))+(COUNTIF('Round 1 - RIVER'!T107,"="&amp;$T$2+1))</f>
        <v>0</v>
      </c>
      <c r="G215" s="93">
        <f>SUM(COUNTIF('Round 1 - RIVER'!B107,"="&amp;$B$2+2))+(COUNTIF('Round 1 - RIVER'!C107,"="&amp;$C$2+2))+(COUNTIF('Round 1 - RIVER'!D107,"="&amp;$D$2+2))+(COUNTIF('Round 1 - RIVER'!E107,"="&amp;$E$2+2))+(COUNTIF('Round 1 - RIVER'!F107,"="&amp;$F$2+2))+(COUNTIF('Round 1 - RIVER'!G107,"="&amp;$G$2+2))+(COUNTIF('Round 1 - RIVER'!H107,"="&amp;$H$2+2))+(COUNTIF('Round 1 - RIVER'!I107,"="&amp;$I$2+2))+(COUNTIF('Round 1 - RIVER'!J107,"="&amp;$J$2+2))+(COUNTIF('Round 1 - RIVER'!L107,"="&amp;$L$2+2))+(COUNTIF('Round 1 - RIVER'!M107,"="&amp;$M$2+2))+(COUNTIF('Round 1 - RIVER'!N107,"="&amp;$N$2+2))+(COUNTIF('Round 1 - RIVER'!O107,"="&amp;$O$2+2))+(COUNTIF('Round 1 - RIVER'!P107,"="&amp;$P$2+2))+(COUNTIF('Round 1 - RIVER'!Q107,"="&amp;$Q$2+2))+(COUNTIF('Round 1 - RIVER'!R107,"="&amp;$R$2+2))+(COUNTIF('Round 1 - RIVER'!S107,"="&amp;$S$2+2))+(COUNTIF('Round 1 - RIVER'!T107,"="&amp;$T$2+2))</f>
        <v>0</v>
      </c>
      <c r="H215" s="93">
        <f>SUM(COUNTIF('Round 1 - RIVER'!B107,"&gt;"&amp;$B$2+2.1))+(COUNTIF('Round 1 - RIVER'!C107,"&gt;"&amp;$C$2+2.1))+(COUNTIF('Round 1 - RIVER'!D107,"&gt;"&amp;$D$2+2.1))+(COUNTIF('Round 1 - RIVER'!E107,"&gt;"&amp;$E$2+2.1))+(COUNTIF('Round 1 - RIVER'!F107,"&gt;"&amp;$F$2+2.1))+(COUNTIF('Round 1 - RIVER'!G107,"&gt;"&amp;$G$2+2.1))+(COUNTIF('Round 1 - RIVER'!H107,"&gt;"&amp;$H$2+2.1))+(COUNTIF('Round 1 - RIVER'!I107,"&gt;"&amp;$I$2+2.1))+(COUNTIF('Round 1 - RIVER'!J107,"&gt;"&amp;$J$2+2.1))+(COUNTIF('Round 1 - RIVER'!L107,"&gt;"&amp;$L$2+2.1))+(COUNTIF('Round 1 - RIVER'!M107,"&gt;"&amp;$M$2+2.1))+(COUNTIF('Round 1 - RIVER'!N107,"&gt;"&amp;$N$2+2.1))+(COUNTIF('Round 1 - RIVER'!O107,"&gt;"&amp;$O$2+2.1))+(COUNTIF('Round 1 - RIVER'!P107,"&gt;"&amp;$P$2+2.1))+(COUNTIF('Round 1 - RIVER'!Q107,"&gt;"&amp;$Q$2+2.1))+(COUNTIF('Round 1 - RIVER'!R107,"&gt;"&amp;$R$2+2.1))+(COUNTIF('Round 1 - RIVER'!S107,"&gt;"&amp;$S$2+2.1))+(COUNTIF('Round 1 - RIVER'!T107,"&gt;"&amp;$T$2+2.1))</f>
        <v>0</v>
      </c>
      <c r="J215" s="92">
        <f>SUM(COUNTIF('Round 2 - HILLS'!B107,"&lt;"&amp;$B$3-1.9))+(COUNTIF('Round 2 - HILLS'!C107,"&lt;"&amp;$C$3-1.9))+(COUNTIF('Round 2 - HILLS'!D107,"&lt;"&amp;$D$3-1.9))+(COUNTIF('Round 2 - HILLS'!E107,"&lt;"&amp;$E$3-1.9))+(COUNTIF('Round 2 - HILLS'!F107,"&lt;"&amp;$F$3-1.9))+(COUNTIF('Round 2 - HILLS'!G107,"&lt;"&amp;$G$3-1.9))+(COUNTIF('Round 2 - HILLS'!H107,"&lt;"&amp;$H$3-1.9))+(COUNTIF('Round 2 - HILLS'!I107,"&lt;"&amp;$I$3-1.9))+(COUNTIF('Round 2 - HILLS'!J107,"&lt;"&amp;$J$3-1.9))+(COUNTIF('Round 2 - HILLS'!L107,"&lt;"&amp;$L$3-1.9))+(COUNTIF('Round 2 - HILLS'!M107,"&lt;"&amp;$M$3-1.9))+(COUNTIF('Round 2 - HILLS'!N107,"&lt;"&amp;$N$3-1.9))+(COUNTIF('Round 2 - HILLS'!O107,"&lt;"&amp;$O$3-1.9))+(COUNTIF('Round 2 - HILLS'!P107,"&lt;"&amp;$P$3-1.9))+(COUNTIF('Round 2 - HILLS'!Q107,"&lt;"&amp;$Q$3-1.9))+(COUNTIF('Round 2 - HILLS'!R107,"&lt;"&amp;$R$3-1.9))+(COUNTIF('Round 2 - HILLS'!S107,"&lt;"&amp;$S$3-1.9))+(COUNTIF('Round 2 - HILLS'!T107,"&lt;"&amp;$T$3-1.9))</f>
        <v>0</v>
      </c>
      <c r="K215" s="93">
        <f>SUM(COUNTIF('Round 2 - HILLS'!B107,"="&amp;$B$3-1))+(COUNTIF('Round 2 - HILLS'!C107,"="&amp;$C$3-1))+(COUNTIF('Round 2 - HILLS'!D107,"="&amp;$D$3-1))+(COUNTIF('Round 2 - HILLS'!E107,"="&amp;$E$3-1))+(COUNTIF('Round 2 - HILLS'!F107,"="&amp;$F$3-1))+(COUNTIF('Round 2 - HILLS'!G107,"="&amp;$G$3-1))+(COUNTIF('Round 2 - HILLS'!H107,"="&amp;$H$3-1))+(COUNTIF('Round 2 - HILLS'!I107,"="&amp;$I$3-1))+(COUNTIF('Round 2 - HILLS'!J107,"="&amp;$J$3-1))+(COUNTIF('Round 2 - HILLS'!L107,"="&amp;$L$3-1))+(COUNTIF('Round 2 - HILLS'!M107,"="&amp;$M$3-1))+(COUNTIF('Round 2 - HILLS'!N107,"="&amp;$N$3-1))+(COUNTIF('Round 2 - HILLS'!O107,"="&amp;$O$3-1))+(COUNTIF('Round 2 - HILLS'!P107,"="&amp;$P$3-1))+(COUNTIF('Round 2 - HILLS'!Q107,"="&amp;$Q$3-1))+(COUNTIF('Round 2 - HILLS'!R107,"="&amp;$R$3-1))+(COUNTIF('Round 2 - HILLS'!S107,"="&amp;$S$3-1))+(COUNTIF('Round 2 - HILLS'!T107,"="&amp;$T$3-1))</f>
        <v>0</v>
      </c>
      <c r="L215" s="93">
        <f>SUM(COUNTIF('Round 2 - HILLS'!B107,"="&amp;$B$3))+(COUNTIF('Round 2 - HILLS'!C107,"="&amp;$C$3))+(COUNTIF('Round 2 - HILLS'!D107,"="&amp;$D$3))+(COUNTIF('Round 2 - HILLS'!E107,"="&amp;$E$3))+(COUNTIF('Round 2 - HILLS'!F107,"="&amp;$F$3))+(COUNTIF('Round 2 - HILLS'!G107,"="&amp;$G$3))+(COUNTIF('Round 2 - HILLS'!H107,"="&amp;$H$3))+(COUNTIF('Round 2 - HILLS'!I107,"="&amp;$I$3))+(COUNTIF('Round 2 - HILLS'!J107,"="&amp;$J$3))+(COUNTIF('Round 2 - HILLS'!L107,"="&amp;$L$3))+(COUNTIF('Round 2 - HILLS'!M107,"="&amp;$M$3))+(COUNTIF('Round 2 - HILLS'!N107,"="&amp;$N$3))+(COUNTIF('Round 2 - HILLS'!O107,"="&amp;$O$3))+(COUNTIF('Round 2 - HILLS'!P107,"="&amp;$P$3))+(COUNTIF('Round 2 - HILLS'!Q107,"="&amp;$Q$3))+(COUNTIF('Round 2 - HILLS'!R107,"="&amp;$R$3))+(COUNTIF('Round 2 - HILLS'!S107,"="&amp;$S$3))+(COUNTIF('Round 2 - HILLS'!T107,"="&amp;$T$3))</f>
        <v>0</v>
      </c>
      <c r="M215" s="93">
        <f>SUM(COUNTIF('Round 2 - HILLS'!B107,"="&amp;$B$3+1))+(COUNTIF('Round 2 - HILLS'!C107,"="&amp;$C$3+1))+(COUNTIF('Round 2 - HILLS'!D107,"="&amp;$D$3+1))+(COUNTIF('Round 2 - HILLS'!E107,"="&amp;$E$3+1))+(COUNTIF('Round 2 - HILLS'!F107,"="&amp;$F$3+1))+(COUNTIF('Round 2 - HILLS'!G107,"="&amp;$G$3+1))+(COUNTIF('Round 2 - HILLS'!H107,"="&amp;$H$3+1))+(COUNTIF('Round 2 - HILLS'!I107,"="&amp;$I$3+1))+(COUNTIF('Round 2 - HILLS'!J107,"="&amp;$J$3+1))+(COUNTIF('Round 2 - HILLS'!L107,"="&amp;$L$3+1))+(COUNTIF('Round 2 - HILLS'!M107,"="&amp;$M$3+1))+(COUNTIF('Round 2 - HILLS'!N107,"="&amp;$N$3+1))+(COUNTIF('Round 2 - HILLS'!O107,"="&amp;$O$3+1))+(COUNTIF('Round 2 - HILLS'!P107,"="&amp;$P$3+1))+(COUNTIF('Round 2 - HILLS'!Q107,"="&amp;$Q$3+1))+(COUNTIF('Round 2 - HILLS'!R107,"="&amp;$R$3+1))+(COUNTIF('Round 2 - HILLS'!S107,"="&amp;$S$3+1))+(COUNTIF('Round 2 - HILLS'!T107,"="&amp;$T$3+1))</f>
        <v>0</v>
      </c>
      <c r="N215" s="93">
        <f>SUM(COUNTIF('Round 2 - HILLS'!B107,"="&amp;$B$3+2))+(COUNTIF('Round 2 - HILLS'!C107,"="&amp;$C$3+2))+(COUNTIF('Round 2 - HILLS'!D107,"="&amp;$D$3+2))+(COUNTIF('Round 2 - HILLS'!E107,"="&amp;$E$3+2))+(COUNTIF('Round 2 - HILLS'!F107,"="&amp;$F$3+2))+(COUNTIF('Round 2 - HILLS'!G107,"="&amp;$G$3+2))+(COUNTIF('Round 2 - HILLS'!H107,"="&amp;$H$3+2))+(COUNTIF('Round 2 - HILLS'!I107,"="&amp;$I$3+2))+(COUNTIF('Round 2 - HILLS'!J107,"="&amp;$J$3+2))+(COUNTIF('Round 2 - HILLS'!L107,"="&amp;$L$3+2))+(COUNTIF('Round 2 - HILLS'!M107,"="&amp;$M$3+2))+(COUNTIF('Round 2 - HILLS'!N107,"="&amp;$N$3+2))+(COUNTIF('Round 2 - HILLS'!O107,"="&amp;$O$3+2))+(COUNTIF('Round 2 - HILLS'!P107,"="&amp;$P$3+2))+(COUNTIF('Round 2 - HILLS'!Q107,"="&amp;$Q$3+2))+(COUNTIF('Round 2 - HILLS'!R107,"="&amp;$R$3+2))+(COUNTIF('Round 2 - HILLS'!S107,"="&amp;$S$3+2))+(COUNTIF('Round 2 - HILLS'!T107,"="&amp;$T$3+2))</f>
        <v>0</v>
      </c>
      <c r="O215" s="93">
        <f>SUM(COUNTIF('Round 2 - HILLS'!B107,"&gt;"&amp;$B$3+2.1))+(COUNTIF('Round 2 - HILLS'!C107,"&gt;"&amp;$C$3+2.1))+(COUNTIF('Round 2 - HILLS'!D107,"&gt;"&amp;$D$3+2.1))+(COUNTIF('Round 2 - HILLS'!E107,"&gt;"&amp;$E$3+2.1))+(COUNTIF('Round 2 - HILLS'!F107,"&gt;"&amp;$F$3+2.1))+(COUNTIF('Round 2 - HILLS'!G107,"&gt;"&amp;$G$3+2.1))+(COUNTIF('Round 2 - HILLS'!H107,"&gt;"&amp;$H$3+2.1))+(COUNTIF('Round 2 - HILLS'!I107,"&gt;"&amp;$I$3+2.1))+(COUNTIF('Round 2 - HILLS'!J107,"&gt;"&amp;$J$3+2.1))+(COUNTIF('Round 2 - HILLS'!L107,"&gt;"&amp;$L$3+2.1))+(COUNTIF('Round 2 - HILLS'!M107,"&gt;"&amp;$M$3+2.1))+(COUNTIF('Round 2 - HILLS'!N107,"&gt;"&amp;$N$3+2.1))+(COUNTIF('Round 2 - HILLS'!O107,"&gt;"&amp;$O$3+2.1))+(COUNTIF('Round 2 - HILLS'!P107,"&gt;"&amp;$P$3+2.1))+(COUNTIF('Round 2 - HILLS'!Q107,"&gt;"&amp;$Q$3+2.1))+(COUNTIF('Round 2 - HILLS'!R107,"&gt;"&amp;$R$3+2.1))+(COUNTIF('Round 2 - HILLS'!S107,"&gt;"&amp;$S$3+2.1))+(COUNTIF('Round 2 - HILLS'!T107,"&gt;"&amp;$T$3+2.1))</f>
        <v>0</v>
      </c>
      <c r="Q215" s="92"/>
      <c r="R215" s="93"/>
      <c r="S215" s="93"/>
      <c r="T215" s="93"/>
      <c r="U215" s="93"/>
      <c r="V215" s="93"/>
      <c r="X215" s="92">
        <f t="shared" si="214"/>
        <v>0</v>
      </c>
      <c r="Y215" s="93">
        <f t="shared" si="210"/>
        <v>0</v>
      </c>
      <c r="Z215" s="93">
        <f t="shared" si="211"/>
        <v>0</v>
      </c>
      <c r="AA215" s="93">
        <f t="shared" si="212"/>
        <v>0</v>
      </c>
      <c r="AB215" s="93">
        <f t="shared" si="213"/>
        <v>0</v>
      </c>
      <c r="AC215" s="93">
        <f t="shared" si="215"/>
        <v>0</v>
      </c>
    </row>
    <row r="217" spans="1:29" ht="15.75" x14ac:dyDescent="0.25">
      <c r="A217" s="108">
        <f>'Players by Team'!M57</f>
        <v>0</v>
      </c>
      <c r="C217" s="90">
        <f t="shared" ref="C217:H217" si="216">SUM(C218:C222)</f>
        <v>0</v>
      </c>
      <c r="D217" s="90">
        <f t="shared" si="216"/>
        <v>0</v>
      </c>
      <c r="E217" s="90">
        <f t="shared" si="216"/>
        <v>0</v>
      </c>
      <c r="F217" s="90">
        <f t="shared" si="216"/>
        <v>0</v>
      </c>
      <c r="G217" s="90">
        <f t="shared" si="216"/>
        <v>0</v>
      </c>
      <c r="H217" s="90">
        <f t="shared" si="216"/>
        <v>0</v>
      </c>
      <c r="J217" s="90">
        <f t="shared" ref="J217:O217" si="217">SUM(J218:J222)</f>
        <v>0</v>
      </c>
      <c r="K217" s="90">
        <f t="shared" si="217"/>
        <v>0</v>
      </c>
      <c r="L217" s="90">
        <f t="shared" si="217"/>
        <v>0</v>
      </c>
      <c r="M217" s="90">
        <f t="shared" si="217"/>
        <v>0</v>
      </c>
      <c r="N217" s="90">
        <f t="shared" si="217"/>
        <v>0</v>
      </c>
      <c r="O217" s="90">
        <f t="shared" si="217"/>
        <v>0</v>
      </c>
      <c r="Q217" s="90">
        <f t="shared" ref="Q217:V217" si="218">SUM(Q218:Q222)</f>
        <v>0</v>
      </c>
      <c r="R217" s="90">
        <f t="shared" si="218"/>
        <v>0</v>
      </c>
      <c r="S217" s="90">
        <f t="shared" si="218"/>
        <v>0</v>
      </c>
      <c r="T217" s="90">
        <f t="shared" si="218"/>
        <v>0</v>
      </c>
      <c r="U217" s="90">
        <f t="shared" si="218"/>
        <v>0</v>
      </c>
      <c r="V217" s="90">
        <f t="shared" si="218"/>
        <v>0</v>
      </c>
      <c r="X217" s="90">
        <f t="shared" ref="X217:AC217" si="219">SUM(X218:X222)</f>
        <v>0</v>
      </c>
      <c r="Y217" s="90">
        <f t="shared" si="219"/>
        <v>0</v>
      </c>
      <c r="Z217" s="90">
        <f t="shared" si="219"/>
        <v>0</v>
      </c>
      <c r="AA217" s="90">
        <f t="shared" si="219"/>
        <v>0</v>
      </c>
      <c r="AB217" s="90">
        <f t="shared" si="219"/>
        <v>0</v>
      </c>
      <c r="AC217" s="90">
        <f t="shared" si="219"/>
        <v>0</v>
      </c>
    </row>
    <row r="218" spans="1:29" x14ac:dyDescent="0.2">
      <c r="A218" s="35">
        <f>'Players by Team'!M58</f>
        <v>0</v>
      </c>
      <c r="B218" s="95"/>
      <c r="C218" s="99">
        <f>SUM(COUNTIF('Round 1 - HILLS'!B110,"&lt;"&amp;$B$3-1.9))+(COUNTIF('Round 1 - HILLS'!C110,"&lt;"&amp;$C$3-1.9))+(COUNTIF('Round 1 - HILLS'!D110,"&lt;"&amp;$D$3-1.9))+(COUNTIF('Round 1 - HILLS'!E110,"&lt;"&amp;$E$3-1.9))+(COUNTIF('Round 1 - HILLS'!F110,"&lt;"&amp;$F$3-1.9))+(COUNTIF('Round 1 - HILLS'!G110,"&lt;"&amp;$G$3-1.9))+(COUNTIF('Round 1 - HILLS'!H110,"&lt;"&amp;$H$3-1.9))+(COUNTIF('Round 1 - HILLS'!I110,"&lt;"&amp;$I$3-1.9))+(COUNTIF('Round 1 - HILLS'!J110,"&lt;"&amp;$J$3-1.9))+(COUNTIF('Round 1 - HILLS'!L110,"&lt;"&amp;$L$3-1.9))+(COUNTIF('Round 1 - HILLS'!M110,"&lt;"&amp;$M$3-1.9))+(COUNTIF('Round 1 - HILLS'!N110,"&lt;"&amp;$N$3-1.9))+(COUNTIF('Round 1 - HILLS'!O110,"&lt;"&amp;$O$3-1.9))+(COUNTIF('Round 1 - HILLS'!P110,"&lt;"&amp;$P$3-1.9))+(COUNTIF('Round 1 - HILLS'!Q110,"&lt;"&amp;$Q$3-1.9))+(COUNTIF('Round 1 - HILLS'!R110,"&lt;"&amp;$R$3-1.9))+(COUNTIF('Round 1 - HILLS'!S110,"&lt;"&amp;$S$3-1.9))+(COUNTIF('Round 1 - HILLS'!T110,"&lt;"&amp;$T$3-1.9))</f>
        <v>0</v>
      </c>
      <c r="D218" s="100">
        <f>SUM(COUNTIF('Round 1 - HILLS'!B110,"="&amp;$B$3-1))+(COUNTIF('Round 1 - HILLS'!C110,"="&amp;$C$3-1))+(COUNTIF('Round 1 - HILLS'!D110,"="&amp;$D$3-1))+(COUNTIF('Round 1 - HILLS'!E110,"="&amp;$E$3-1))+(COUNTIF('Round 1 - HILLS'!F110,"="&amp;$F$3-1))+(COUNTIF('Round 1 - HILLS'!G110,"="&amp;$G$3-1))+(COUNTIF('Round 1 - HILLS'!H110,"="&amp;$H$3-1))+(COUNTIF('Round 1 - HILLS'!I110,"="&amp;$I$3-1))+(COUNTIF('Round 1 - HILLS'!J110,"="&amp;$J$3-1))+(COUNTIF('Round 1 - HILLS'!L110,"="&amp;$L$3-1))+(COUNTIF('Round 1 - HILLS'!M110,"="&amp;$M$3-1))+(COUNTIF('Round 1 - HILLS'!N110,"="&amp;$N$3-1))+(COUNTIF('Round 1 - HILLS'!O110,"="&amp;$O$3-1))+(COUNTIF('Round 1 - HILLS'!P110,"="&amp;$P$3-1))+(COUNTIF('Round 1 - HILLS'!Q110,"="&amp;$Q$3-1))+(COUNTIF('Round 1 - HILLS'!R110,"="&amp;$R$3-1))+(COUNTIF('Round 1 - HILLS'!S110,"="&amp;$S$3-1))+(COUNTIF('Round 1 - HILLS'!T110,"="&amp;$T$3-1))</f>
        <v>0</v>
      </c>
      <c r="E218" s="100">
        <f>SUM(COUNTIF('Round 1 - HILLS'!B110,"="&amp;$B$3))+(COUNTIF('Round 1 - HILLS'!C110,"="&amp;$C$3))+(COUNTIF('Round 1 - HILLS'!D110,"="&amp;$D$3))+(COUNTIF('Round 1 - HILLS'!E110,"="&amp;$E$3))+(COUNTIF('Round 1 - HILLS'!F110,"="&amp;$F$3))+(COUNTIF('Round 1 - HILLS'!G110,"="&amp;$G$3))+(COUNTIF('Round 1 - HILLS'!H110,"="&amp;$H$3))+(COUNTIF('Round 1 - HILLS'!I110,"="&amp;$I$3))+(COUNTIF('Round 1 - HILLS'!J110,"="&amp;$J$3))+(COUNTIF('Round 1 - HILLS'!L110,"="&amp;$L$3))+(COUNTIF('Round 1 - HILLS'!M110,"="&amp;$M$3))+(COUNTIF('Round 1 - HILLS'!N110,"="&amp;$N$3))+(COUNTIF('Round 1 - HILLS'!O110,"="&amp;$O$3))+(COUNTIF('Round 1 - HILLS'!P110,"="&amp;$P$3))+(COUNTIF('Round 1 - HILLS'!Q110,"="&amp;$Q$3))+(COUNTIF('Round 1 - HILLS'!R110,"="&amp;$R$3))+(COUNTIF('Round 1 - HILLS'!S110,"="&amp;$S$3))+(COUNTIF('Round 1 - HILLS'!T110,"="&amp;$T$3))</f>
        <v>0</v>
      </c>
      <c r="F218" s="100">
        <f>SUM(COUNTIF('Round 1 - HILLS'!B110,"="&amp;$B$3+1))+(COUNTIF('Round 1 - HILLS'!C110,"="&amp;$C$3+1))+(COUNTIF('Round 1 - HILLS'!D110,"="&amp;$D$3+1))+(COUNTIF('Round 1 - HILLS'!E110,"="&amp;$E$3+1))+(COUNTIF('Round 1 - HILLS'!F110,"="&amp;$F$3+1))+(COUNTIF('Round 1 - HILLS'!G110,"="&amp;$G$3+1))+(COUNTIF('Round 1 - HILLS'!H110,"="&amp;$H$3+1))+(COUNTIF('Round 1 - HILLS'!I110,"="&amp;$I$3+1))+(COUNTIF('Round 1 - HILLS'!J110,"="&amp;$J$3+1))+(COUNTIF('Round 1 - HILLS'!L110,"="&amp;$L$3+1))+(COUNTIF('Round 1 - HILLS'!M110,"="&amp;$M$3+1))+(COUNTIF('Round 1 - HILLS'!N110,"="&amp;$N$3+1))+(COUNTIF('Round 1 - HILLS'!O110,"="&amp;$O$3+1))+(COUNTIF('Round 1 - HILLS'!P110,"="&amp;$P$3+1))+(COUNTIF('Round 1 - HILLS'!Q110,"="&amp;$Q$3+1))+(COUNTIF('Round 1 - HILLS'!R110,"="&amp;$R$3+1))+(COUNTIF('Round 1 - HILLS'!S110,"="&amp;$S$3+1))+(COUNTIF('Round 1 - HILLS'!T110,"="&amp;$T$3+1))</f>
        <v>0</v>
      </c>
      <c r="G218" s="100">
        <f>SUM(COUNTIF('Round 1 - HILLS'!B110,"="&amp;$B$3+2))+(COUNTIF('Round 1 - HILLS'!C110,"="&amp;$C$3+2))+(COUNTIF('Round 1 - HILLS'!D110,"="&amp;$D$3+2))+(COUNTIF('Round 1 - HILLS'!E110,"="&amp;$E$3+2))+(COUNTIF('Round 1 - HILLS'!F110,"="&amp;$F$3+2))+(COUNTIF('Round 1 - HILLS'!G110,"="&amp;$G$3+2))+(COUNTIF('Round 1 - HILLS'!H110,"="&amp;$H$3+2))+(COUNTIF('Round 1 - HILLS'!I110,"="&amp;$I$3+2))+(COUNTIF('Round 1 - HILLS'!J110,"="&amp;$J$3+2))+(COUNTIF('Round 1 - HILLS'!L110,"="&amp;$L$3+2))+(COUNTIF('Round 1 - HILLS'!M110,"="&amp;$M$3+2))+(COUNTIF('Round 1 - HILLS'!N110,"="&amp;$N$3+2))+(COUNTIF('Round 1 - HILLS'!O110,"="&amp;$O$3+2))+(COUNTIF('Round 1 - HILLS'!P110,"="&amp;$P$3+2))+(COUNTIF('Round 1 - HILLS'!Q110,"="&amp;$Q$3+2))+(COUNTIF('Round 1 - HILLS'!R110,"="&amp;$R$3+2))+(COUNTIF('Round 1 - HILLS'!S110,"="&amp;$S$3+2))+(COUNTIF('Round 1 - HILLS'!T110,"="&amp;$T$3+2))</f>
        <v>0</v>
      </c>
      <c r="H218" s="100">
        <f>SUM(COUNTIF('Round 1 - HILLS'!B110,"&gt;"&amp;$B$3+2.1))+(COUNTIF('Round 1 - HILLS'!C110,"&gt;"&amp;$C$3+2.1))+(COUNTIF('Round 1 - HILLS'!D110,"&gt;"&amp;$D$3+2.1))+(COUNTIF('Round 1 - HILLS'!E110,"&gt;"&amp;$E$3+2.1))+(COUNTIF('Round 1 - HILLS'!F110,"&gt;"&amp;$F$3+2.1))+(COUNTIF('Round 1 - HILLS'!G110,"&gt;"&amp;$G$3+2.1))+(COUNTIF('Round 1 - HILLS'!H110,"&gt;"&amp;$H$3+2.1))+(COUNTIF('Round 1 - HILLS'!I110,"&gt;"&amp;$I$3+2.1))+(COUNTIF('Round 1 - HILLS'!J110,"&gt;"&amp;$J$3+2.1))+(COUNTIF('Round 1 - HILLS'!L110,"&gt;"&amp;$L$3+2.1))+(COUNTIF('Round 1 - HILLS'!M110,"&gt;"&amp;$M$3+2.1))+(COUNTIF('Round 1 - HILLS'!N110,"&gt;"&amp;$N$3+2.1))+(COUNTIF('Round 1 - HILLS'!O110,"&gt;"&amp;$O$3+2.1))+(COUNTIF('Round 1 - HILLS'!P110,"&gt;"&amp;$P$3+2.1))+(COUNTIF('Round 1 - HILLS'!Q110,"&gt;"&amp;$Q$3+2.1))+(COUNTIF('Round 1 - HILLS'!R110,"&gt;"&amp;$R$3+2.1))+(COUNTIF('Round 1 - HILLS'!S110,"&gt;"&amp;$S$3+2.1))+(COUNTIF('Round 1 - HILLS'!T110,"&gt;"&amp;$T$3+2.1))</f>
        <v>0</v>
      </c>
      <c r="I218" s="77"/>
      <c r="J218" s="99">
        <f>SUM(COUNTIF('Round 2 - RIVER'!B110,"&lt;"&amp;$B$2-1.9))+(COUNTIF('Round 2 - RIVER'!C110,"&lt;"&amp;$C$2-1.9))+(COUNTIF('Round 2 - RIVER'!D110,"&lt;"&amp;$D$2-1.9))+(COUNTIF('Round 2 - RIVER'!E110,"&lt;"&amp;$E$2-1.9))+(COUNTIF('Round 2 - RIVER'!F110,"&lt;"&amp;$F$2-1.9))+(COUNTIF('Round 2 - RIVER'!G110,"&lt;"&amp;$G$2-1.9))+(COUNTIF('Round 2 - RIVER'!H110,"&lt;"&amp;$H$2-1.9))+(COUNTIF('Round 2 - RIVER'!I110,"&lt;"&amp;$I$2-1.9))+(COUNTIF('Round 2 - RIVER'!J110,"&lt;"&amp;$J$2-1.9))+(COUNTIF('Round 2 - RIVER'!L110,"&lt;"&amp;$L$2-1.9))+(COUNTIF('Round 2 - RIVER'!M110,"&lt;"&amp;$M$2-1.9))+(COUNTIF('Round 2 - RIVER'!N110,"&lt;"&amp;$N$2-1.9))+(COUNTIF('Round 2 - RIVER'!O110,"&lt;"&amp;$O$2-1.9))+(COUNTIF('Round 2 - RIVER'!P110,"&lt;"&amp;$P$2-1.9))+(COUNTIF('Round 2 - RIVER'!Q110,"&lt;"&amp;$Q$2-1.9))+(COUNTIF('Round 2 - RIVER'!R110,"&lt;"&amp;$R$2-1.9))+(COUNTIF('Round 2 - RIVER'!S110,"&lt;"&amp;$S$2-1.9))+(COUNTIF('Round 2 - RIVER'!T110,"&lt;"&amp;$T$2-1.9))</f>
        <v>0</v>
      </c>
      <c r="K218" s="100">
        <f>SUM(COUNTIF('Round 2 - RIVER'!B110,"="&amp;$B$2-1))+(COUNTIF('Round 2 - RIVER'!C110,"="&amp;$C$2-1))+(COUNTIF('Round 2 - RIVER'!D110,"="&amp;$D$2-1))+(COUNTIF('Round 2 - RIVER'!E110,"="&amp;$E$2-1))+(COUNTIF('Round 2 - RIVER'!F110,"="&amp;$F$2-1))+(COUNTIF('Round 2 - RIVER'!G110,"="&amp;$G$2-1))+(COUNTIF('Round 2 - RIVER'!H110,"="&amp;$H$2-1))+(COUNTIF('Round 2 - RIVER'!I110,"="&amp;$I$2-1))+(COUNTIF('Round 2 - RIVER'!J110,"="&amp;$J$2-1))+(COUNTIF('Round 2 - RIVER'!L110,"="&amp;$L$2-1))+(COUNTIF('Round 2 - RIVER'!M110,"="&amp;$M$2-1))+(COUNTIF('Round 2 - RIVER'!N110,"="&amp;$N$2-1))+(COUNTIF('Round 2 - RIVER'!O110,"="&amp;$O$2-1))+(COUNTIF('Round 2 - RIVER'!P110,"="&amp;$P$2-1))+(COUNTIF('Round 2 - RIVER'!Q110,"="&amp;$Q$2-1))+(COUNTIF('Round 2 - RIVER'!R110,"="&amp;$R$2-1))+(COUNTIF('Round 2 - RIVER'!S110,"="&amp;$S$2-1))+(COUNTIF('Round 2 - RIVER'!T110,"="&amp;$T$2-1))</f>
        <v>0</v>
      </c>
      <c r="L218" s="100">
        <f>SUM(COUNTIF('Round 2 - RIVER'!B110,"="&amp;$B$2))+(COUNTIF('Round 2 - RIVER'!C110,"="&amp;$C$2))+(COUNTIF('Round 2 - RIVER'!D110,"="&amp;$D$2))+(COUNTIF('Round 2 - RIVER'!E110,"="&amp;$E$2))+(COUNTIF('Round 2 - RIVER'!F110,"="&amp;$F$2))+(COUNTIF('Round 2 - RIVER'!G110,"="&amp;$G$2))+(COUNTIF('Round 2 - RIVER'!H110,"="&amp;$H$2))+(COUNTIF('Round 2 - RIVER'!I110,"="&amp;$I$2))+(COUNTIF('Round 2 - RIVER'!J110,"="&amp;$J$2))+(COUNTIF('Round 2 - RIVER'!L110,"="&amp;$L$2))+(COUNTIF('Round 2 - RIVER'!M110,"="&amp;$M$2))+(COUNTIF('Round 2 - RIVER'!N110,"="&amp;$N$2))+(COUNTIF('Round 2 - RIVER'!O110,"="&amp;$O$2))+(COUNTIF('Round 2 - RIVER'!P110,"="&amp;$P$2))+(COUNTIF('Round 2 - RIVER'!Q110,"="&amp;$Q$2))+(COUNTIF('Round 2 - RIVER'!R110,"="&amp;$R$2))+(COUNTIF('Round 2 - RIVER'!S110,"="&amp;$S$2))+(COUNTIF('Round 2 - RIVER'!T110,"="&amp;$T$2))</f>
        <v>0</v>
      </c>
      <c r="M218" s="100">
        <f>SUM(COUNTIF('Round 2 - RIVER'!B110,"="&amp;$B$2+1))+(COUNTIF('Round 2 - RIVER'!C110,"="&amp;$C$2+1))+(COUNTIF('Round 2 - RIVER'!D110,"="&amp;$D$2+1))+(COUNTIF('Round 2 - RIVER'!E110,"="&amp;$E$2+1))+(COUNTIF('Round 2 - RIVER'!F110,"="&amp;$F$2+1))+(COUNTIF('Round 2 - RIVER'!G110,"="&amp;$G$2+1))+(COUNTIF('Round 2 - RIVER'!H110,"="&amp;$H$2+1))+(COUNTIF('Round 2 - RIVER'!I110,"="&amp;$I$2+1))+(COUNTIF('Round 2 - RIVER'!J110,"="&amp;$J$2+1))+(COUNTIF('Round 2 - RIVER'!L110,"="&amp;$L$2+1))+(COUNTIF('Round 2 - RIVER'!M110,"="&amp;$M$2+1))+(COUNTIF('Round 2 - RIVER'!N110,"="&amp;$N$2+1))+(COUNTIF('Round 2 - RIVER'!O110,"="&amp;$O$2+1))+(COUNTIF('Round 2 - RIVER'!P110,"="&amp;$P$2+1))+(COUNTIF('Round 2 - RIVER'!Q110,"="&amp;$Q$2+1))+(COUNTIF('Round 2 - RIVER'!R110,"="&amp;$R$2+1))+(COUNTIF('Round 2 - RIVER'!S110,"="&amp;$S$2+1))+(COUNTIF('Round 2 - RIVER'!T110,"="&amp;$T$2+1))</f>
        <v>0</v>
      </c>
      <c r="N218" s="100">
        <f>SUM(COUNTIF('Round 2 - RIVER'!B110,"="&amp;$B$2+2))+(COUNTIF('Round 2 - RIVER'!C110,"="&amp;$C$2+2))+(COUNTIF('Round 2 - RIVER'!D110,"="&amp;$D$2+2))+(COUNTIF('Round 2 - RIVER'!E110,"="&amp;$E$2+2))+(COUNTIF('Round 2 - RIVER'!F110,"="&amp;$F$2+2))+(COUNTIF('Round 2 - RIVER'!G110,"="&amp;$G$2+2))+(COUNTIF('Round 2 - RIVER'!H110,"="&amp;$H$2+2))+(COUNTIF('Round 2 - RIVER'!I110,"="&amp;$I$2+2))+(COUNTIF('Round 2 - RIVER'!J110,"="&amp;$J$2+2))+(COUNTIF('Round 2 - RIVER'!L110,"="&amp;$L$2+2))+(COUNTIF('Round 2 - RIVER'!M110,"="&amp;$M$2+2))+(COUNTIF('Round 2 - RIVER'!N110,"="&amp;$N$2+2))+(COUNTIF('Round 2 - RIVER'!O110,"="&amp;$O$2+2))+(COUNTIF('Round 2 - RIVER'!P110,"="&amp;$P$2+2))+(COUNTIF('Round 2 - RIVER'!Q110,"="&amp;$Q$2+2))+(COUNTIF('Round 2 - RIVER'!R110,"="&amp;$R$2+2))+(COUNTIF('Round 2 - RIVER'!S110,"="&amp;$S$2+2))+(COUNTIF('Round 2 - RIVER'!T110,"="&amp;$T$2+2))</f>
        <v>0</v>
      </c>
      <c r="O218" s="100">
        <f>SUM(COUNTIF('Round 2 - RIVER'!B110,"&gt;"&amp;$B$2+2.1))+(COUNTIF('Round 2 - RIVER'!C110,"&gt;"&amp;$C$2+2.1))+(COUNTIF('Round 2 - RIVER'!D110,"&gt;"&amp;$D$2+2.1))+(COUNTIF('Round 2 - RIVER'!E110,"&gt;"&amp;$E$2+2.1))+(COUNTIF('Round 2 - RIVER'!F110,"&gt;"&amp;$F$2+2.1))+(COUNTIF('Round 2 - RIVER'!G110,"&gt;"&amp;$G$2+2.1))+(COUNTIF('Round 2 - RIVER'!H110,"&gt;"&amp;$H$2+2.1))+(COUNTIF('Round 2 - RIVER'!I110,"&gt;"&amp;$I$2+2.1))+(COUNTIF('Round 2 - RIVER'!J110,"&gt;"&amp;$J$2+2.1))+(COUNTIF('Round 2 - RIVER'!L110,"&gt;"&amp;$L$2+2.1))+(COUNTIF('Round 2 - RIVER'!M110,"&gt;"&amp;$M$2+2.1))+(COUNTIF('Round 2 - RIVER'!N110,"&gt;"&amp;$N$2+2.1))+(COUNTIF('Round 2 - RIVER'!O110,"&gt;"&amp;$O$2+2.1))+(COUNTIF('Round 2 - RIVER'!P110,"&gt;"&amp;$P$2+2.1))+(COUNTIF('Round 2 - RIVER'!Q110,"&gt;"&amp;$Q$2+2.1))+(COUNTIF('Round 2 - RIVER'!R110,"&gt;"&amp;$R$2+2.1))+(COUNTIF('Round 2 - RIVER'!S110,"&gt;"&amp;$S$2+2.1))+(COUNTIF('Round 2 - RIVER'!T110,"&gt;"&amp;$T$2+2.1))</f>
        <v>0</v>
      </c>
      <c r="Q218" s="92"/>
      <c r="R218" s="93"/>
      <c r="S218" s="93"/>
      <c r="T218" s="93"/>
      <c r="U218" s="93"/>
      <c r="V218" s="93"/>
      <c r="X218" s="92">
        <f>SUM(C218,J218,Q218)</f>
        <v>0</v>
      </c>
      <c r="Y218" s="93">
        <f t="shared" ref="Y218:Y222" si="220">SUM(D218,K218,R218)</f>
        <v>0</v>
      </c>
      <c r="Z218" s="93">
        <f t="shared" ref="Z218:Z222" si="221">SUM(E218,L218,S218)</f>
        <v>0</v>
      </c>
      <c r="AA218" s="93">
        <f t="shared" ref="AA218:AA222" si="222">SUM(F218,M218,T218)</f>
        <v>0</v>
      </c>
      <c r="AB218" s="93">
        <f t="shared" ref="AB218:AB222" si="223">SUM(G218,N218,U218)</f>
        <v>0</v>
      </c>
      <c r="AC218" s="93">
        <f>SUM(H218,O218,V218)</f>
        <v>0</v>
      </c>
    </row>
    <row r="219" spans="1:29" x14ac:dyDescent="0.2">
      <c r="A219" s="35">
        <f>'Players by Team'!M59</f>
        <v>0</v>
      </c>
      <c r="B219" s="95"/>
      <c r="C219" s="105">
        <f>SUM(COUNTIF('Round 1 - HILLS'!B111,"&lt;"&amp;$B$3-1.9))+(COUNTIF('Round 1 - HILLS'!C111,"&lt;"&amp;$C$3-1.9))+(COUNTIF('Round 1 - HILLS'!D111,"&lt;"&amp;$D$3-1.9))+(COUNTIF('Round 1 - HILLS'!E111,"&lt;"&amp;$E$3-1.9))+(COUNTIF('Round 1 - HILLS'!F111,"&lt;"&amp;$F$3-1.9))+(COUNTIF('Round 1 - HILLS'!G111,"&lt;"&amp;$G$3-1.9))+(COUNTIF('Round 1 - HILLS'!H111,"&lt;"&amp;$H$3-1.9))+(COUNTIF('Round 1 - HILLS'!I111,"&lt;"&amp;$I$3-1.9))+(COUNTIF('Round 1 - HILLS'!J111,"&lt;"&amp;$J$3-1.9))+(COUNTIF('Round 1 - HILLS'!L111,"&lt;"&amp;$L$3-1.9))+(COUNTIF('Round 1 - HILLS'!M111,"&lt;"&amp;$M$3-1.9))+(COUNTIF('Round 1 - HILLS'!N111,"&lt;"&amp;$N$3-1.9))+(COUNTIF('Round 1 - HILLS'!O111,"&lt;"&amp;$O$3-1.9))+(COUNTIF('Round 1 - HILLS'!P111,"&lt;"&amp;$P$3-1.9))+(COUNTIF('Round 1 - HILLS'!Q111,"&lt;"&amp;$Q$3-1.9))+(COUNTIF('Round 1 - HILLS'!R111,"&lt;"&amp;$R$3-1.9))+(COUNTIF('Round 1 - HILLS'!S111,"&lt;"&amp;$S$3-1.9))+(COUNTIF('Round 1 - HILLS'!T111,"&lt;"&amp;$T$3-1.9))</f>
        <v>0</v>
      </c>
      <c r="D219" s="106">
        <f>SUM(COUNTIF('Round 1 - HILLS'!B111,"="&amp;$B$3-1))+(COUNTIF('Round 1 - HILLS'!C111,"="&amp;$C$3-1))+(COUNTIF('Round 1 - HILLS'!D111,"="&amp;$D$3-1))+(COUNTIF('Round 1 - HILLS'!E111,"="&amp;$E$3-1))+(COUNTIF('Round 1 - HILLS'!F111,"="&amp;$F$3-1))+(COUNTIF('Round 1 - HILLS'!G111,"="&amp;$G$3-1))+(COUNTIF('Round 1 - HILLS'!H111,"="&amp;$H$3-1))+(COUNTIF('Round 1 - HILLS'!I111,"="&amp;$I$3-1))+(COUNTIF('Round 1 - HILLS'!J111,"="&amp;$J$3-1))+(COUNTIF('Round 1 - HILLS'!L111,"="&amp;$L$3-1))+(COUNTIF('Round 1 - HILLS'!M111,"="&amp;$M$3-1))+(COUNTIF('Round 1 - HILLS'!N111,"="&amp;$N$3-1))+(COUNTIF('Round 1 - HILLS'!O111,"="&amp;$O$3-1))+(COUNTIF('Round 1 - HILLS'!P111,"="&amp;$P$3-1))+(COUNTIF('Round 1 - HILLS'!Q111,"="&amp;$Q$3-1))+(COUNTIF('Round 1 - HILLS'!R111,"="&amp;$R$3-1))+(COUNTIF('Round 1 - HILLS'!S111,"="&amp;$S$3-1))+(COUNTIF('Round 1 - HILLS'!T111,"="&amp;$T$3-1))</f>
        <v>0</v>
      </c>
      <c r="E219" s="106">
        <f>SUM(COUNTIF('Round 1 - HILLS'!B111,"="&amp;$B$3))+(COUNTIF('Round 1 - HILLS'!C111,"="&amp;$C$3))+(COUNTIF('Round 1 - HILLS'!D111,"="&amp;$D$3))+(COUNTIF('Round 1 - HILLS'!E111,"="&amp;$E$3))+(COUNTIF('Round 1 - HILLS'!F111,"="&amp;$F$3))+(COUNTIF('Round 1 - HILLS'!G111,"="&amp;$G$3))+(COUNTIF('Round 1 - HILLS'!H111,"="&amp;$H$3))+(COUNTIF('Round 1 - HILLS'!I111,"="&amp;$I$3))+(COUNTIF('Round 1 - HILLS'!J111,"="&amp;$J$3))+(COUNTIF('Round 1 - HILLS'!L111,"="&amp;$L$3))+(COUNTIF('Round 1 - HILLS'!M111,"="&amp;$M$3))+(COUNTIF('Round 1 - HILLS'!N111,"="&amp;$N$3))+(COUNTIF('Round 1 - HILLS'!O111,"="&amp;$O$3))+(COUNTIF('Round 1 - HILLS'!P111,"="&amp;$P$3))+(COUNTIF('Round 1 - HILLS'!Q111,"="&amp;$Q$3))+(COUNTIF('Round 1 - HILLS'!R111,"="&amp;$R$3))+(COUNTIF('Round 1 - HILLS'!S111,"="&amp;$S$3))+(COUNTIF('Round 1 - HILLS'!T111,"="&amp;$T$3))</f>
        <v>0</v>
      </c>
      <c r="F219" s="106">
        <f>SUM(COUNTIF('Round 1 - HILLS'!B111,"="&amp;$B$3+1))+(COUNTIF('Round 1 - HILLS'!C111,"="&amp;$C$3+1))+(COUNTIF('Round 1 - HILLS'!D111,"="&amp;$D$3+1))+(COUNTIF('Round 1 - HILLS'!E111,"="&amp;$E$3+1))+(COUNTIF('Round 1 - HILLS'!F111,"="&amp;$F$3+1))+(COUNTIF('Round 1 - HILLS'!G111,"="&amp;$G$3+1))+(COUNTIF('Round 1 - HILLS'!H111,"="&amp;$H$3+1))+(COUNTIF('Round 1 - HILLS'!I111,"="&amp;$I$3+1))+(COUNTIF('Round 1 - HILLS'!J111,"="&amp;$J$3+1))+(COUNTIF('Round 1 - HILLS'!L111,"="&amp;$L$3+1))+(COUNTIF('Round 1 - HILLS'!M111,"="&amp;$M$3+1))+(COUNTIF('Round 1 - HILLS'!N111,"="&amp;$N$3+1))+(COUNTIF('Round 1 - HILLS'!O111,"="&amp;$O$3+1))+(COUNTIF('Round 1 - HILLS'!P111,"="&amp;$P$3+1))+(COUNTIF('Round 1 - HILLS'!Q111,"="&amp;$Q$3+1))+(COUNTIF('Round 1 - HILLS'!R111,"="&amp;$R$3+1))+(COUNTIF('Round 1 - HILLS'!S111,"="&amp;$S$3+1))+(COUNTIF('Round 1 - HILLS'!T111,"="&amp;$T$3+1))</f>
        <v>0</v>
      </c>
      <c r="G219" s="106">
        <f>SUM(COUNTIF('Round 1 - HILLS'!B111,"="&amp;$B$3+2))+(COUNTIF('Round 1 - HILLS'!C111,"="&amp;$C$3+2))+(COUNTIF('Round 1 - HILLS'!D111,"="&amp;$D$3+2))+(COUNTIF('Round 1 - HILLS'!E111,"="&amp;$E$3+2))+(COUNTIF('Round 1 - HILLS'!F111,"="&amp;$F$3+2))+(COUNTIF('Round 1 - HILLS'!G111,"="&amp;$G$3+2))+(COUNTIF('Round 1 - HILLS'!H111,"="&amp;$H$3+2))+(COUNTIF('Round 1 - HILLS'!I111,"="&amp;$I$3+2))+(COUNTIF('Round 1 - HILLS'!J111,"="&amp;$J$3+2))+(COUNTIF('Round 1 - HILLS'!L111,"="&amp;$L$3+2))+(COUNTIF('Round 1 - HILLS'!M111,"="&amp;$M$3+2))+(COUNTIF('Round 1 - HILLS'!N111,"="&amp;$N$3+2))+(COUNTIF('Round 1 - HILLS'!O111,"="&amp;$O$3+2))+(COUNTIF('Round 1 - HILLS'!P111,"="&amp;$P$3+2))+(COUNTIF('Round 1 - HILLS'!Q111,"="&amp;$Q$3+2))+(COUNTIF('Round 1 - HILLS'!R111,"="&amp;$R$3+2))+(COUNTIF('Round 1 - HILLS'!S111,"="&amp;$S$3+2))+(COUNTIF('Round 1 - HILLS'!T111,"="&amp;$T$3+2))</f>
        <v>0</v>
      </c>
      <c r="H219" s="106">
        <f>SUM(COUNTIF('Round 1 - HILLS'!B111,"&gt;"&amp;$B$3+2.1))+(COUNTIF('Round 1 - HILLS'!C111,"&gt;"&amp;$C$3+2.1))+(COUNTIF('Round 1 - HILLS'!D111,"&gt;"&amp;$D$3+2.1))+(COUNTIF('Round 1 - HILLS'!E111,"&gt;"&amp;$E$3+2.1))+(COUNTIF('Round 1 - HILLS'!F111,"&gt;"&amp;$F$3+2.1))+(COUNTIF('Round 1 - HILLS'!G111,"&gt;"&amp;$G$3+2.1))+(COUNTIF('Round 1 - HILLS'!H111,"&gt;"&amp;$H$3+2.1))+(COUNTIF('Round 1 - HILLS'!I111,"&gt;"&amp;$I$3+2.1))+(COUNTIF('Round 1 - HILLS'!J111,"&gt;"&amp;$J$3+2.1))+(COUNTIF('Round 1 - HILLS'!L111,"&gt;"&amp;$L$3+2.1))+(COUNTIF('Round 1 - HILLS'!M111,"&gt;"&amp;$M$3+2.1))+(COUNTIF('Round 1 - HILLS'!N111,"&gt;"&amp;$N$3+2.1))+(COUNTIF('Round 1 - HILLS'!O111,"&gt;"&amp;$O$3+2.1))+(COUNTIF('Round 1 - HILLS'!P111,"&gt;"&amp;$P$3+2.1))+(COUNTIF('Round 1 - HILLS'!Q111,"&gt;"&amp;$Q$3+2.1))+(COUNTIF('Round 1 - HILLS'!R111,"&gt;"&amp;$R$3+2.1))+(COUNTIF('Round 1 - HILLS'!S111,"&gt;"&amp;$S$3+2.1))+(COUNTIF('Round 1 - HILLS'!T111,"&gt;"&amp;$T$3+2.1))</f>
        <v>0</v>
      </c>
      <c r="I219" s="77"/>
      <c r="J219" s="105">
        <f>SUM(COUNTIF('Round 2 - RIVER'!B111,"&lt;"&amp;$B$2-1.9))+(COUNTIF('Round 2 - RIVER'!C111,"&lt;"&amp;$C$2-1.9))+(COUNTIF('Round 2 - RIVER'!D111,"&lt;"&amp;$D$2-1.9))+(COUNTIF('Round 2 - RIVER'!E111,"&lt;"&amp;$E$2-1.9))+(COUNTIF('Round 2 - RIVER'!F111,"&lt;"&amp;$F$2-1.9))+(COUNTIF('Round 2 - RIVER'!G111,"&lt;"&amp;$G$2-1.9))+(COUNTIF('Round 2 - RIVER'!H111,"&lt;"&amp;$H$2-1.9))+(COUNTIF('Round 2 - RIVER'!I111,"&lt;"&amp;$I$2-1.9))+(COUNTIF('Round 2 - RIVER'!J111,"&lt;"&amp;$J$2-1.9))+(COUNTIF('Round 2 - RIVER'!L111,"&lt;"&amp;$L$2-1.9))+(COUNTIF('Round 2 - RIVER'!M111,"&lt;"&amp;$M$2-1.9))+(COUNTIF('Round 2 - RIVER'!N111,"&lt;"&amp;$N$2-1.9))+(COUNTIF('Round 2 - RIVER'!O111,"&lt;"&amp;$O$2-1.9))+(COUNTIF('Round 2 - RIVER'!P111,"&lt;"&amp;$P$2-1.9))+(COUNTIF('Round 2 - RIVER'!Q111,"&lt;"&amp;$Q$2-1.9))+(COUNTIF('Round 2 - RIVER'!R111,"&lt;"&amp;$R$2-1.9))+(COUNTIF('Round 2 - RIVER'!S111,"&lt;"&amp;$S$2-1.9))+(COUNTIF('Round 2 - RIVER'!T111,"&lt;"&amp;$T$2-1.9))</f>
        <v>0</v>
      </c>
      <c r="K219" s="106">
        <f>SUM(COUNTIF('Round 2 - RIVER'!B111,"="&amp;$B$2-1))+(COUNTIF('Round 2 - RIVER'!C111,"="&amp;$C$2-1))+(COUNTIF('Round 2 - RIVER'!D111,"="&amp;$D$2-1))+(COUNTIF('Round 2 - RIVER'!E111,"="&amp;$E$2-1))+(COUNTIF('Round 2 - RIVER'!F111,"="&amp;$F$2-1))+(COUNTIF('Round 2 - RIVER'!G111,"="&amp;$G$2-1))+(COUNTIF('Round 2 - RIVER'!H111,"="&amp;$H$2-1))+(COUNTIF('Round 2 - RIVER'!I111,"="&amp;$I$2-1))+(COUNTIF('Round 2 - RIVER'!J111,"="&amp;$J$2-1))+(COUNTIF('Round 2 - RIVER'!L111,"="&amp;$L$2-1))+(COUNTIF('Round 2 - RIVER'!M111,"="&amp;$M$2-1))+(COUNTIF('Round 2 - RIVER'!N111,"="&amp;$N$2-1))+(COUNTIF('Round 2 - RIVER'!O111,"="&amp;$O$2-1))+(COUNTIF('Round 2 - RIVER'!P111,"="&amp;$P$2-1))+(COUNTIF('Round 2 - RIVER'!Q111,"="&amp;$Q$2-1))+(COUNTIF('Round 2 - RIVER'!R111,"="&amp;$R$2-1))+(COUNTIF('Round 2 - RIVER'!S111,"="&amp;$S$2-1))+(COUNTIF('Round 2 - RIVER'!T111,"="&amp;$T$2-1))</f>
        <v>0</v>
      </c>
      <c r="L219" s="106">
        <f>SUM(COUNTIF('Round 2 - RIVER'!B111,"="&amp;$B$2))+(COUNTIF('Round 2 - RIVER'!C111,"="&amp;$C$2))+(COUNTIF('Round 2 - RIVER'!D111,"="&amp;$D$2))+(COUNTIF('Round 2 - RIVER'!E111,"="&amp;$E$2))+(COUNTIF('Round 2 - RIVER'!F111,"="&amp;$F$2))+(COUNTIF('Round 2 - RIVER'!G111,"="&amp;$G$2))+(COUNTIF('Round 2 - RIVER'!H111,"="&amp;$H$2))+(COUNTIF('Round 2 - RIVER'!I111,"="&amp;$I$2))+(COUNTIF('Round 2 - RIVER'!J111,"="&amp;$J$2))+(COUNTIF('Round 2 - RIVER'!L111,"="&amp;$L$2))+(COUNTIF('Round 2 - RIVER'!M111,"="&amp;$M$2))+(COUNTIF('Round 2 - RIVER'!N111,"="&amp;$N$2))+(COUNTIF('Round 2 - RIVER'!O111,"="&amp;$O$2))+(COUNTIF('Round 2 - RIVER'!P111,"="&amp;$P$2))+(COUNTIF('Round 2 - RIVER'!Q111,"="&amp;$Q$2))+(COUNTIF('Round 2 - RIVER'!R111,"="&amp;$R$2))+(COUNTIF('Round 2 - RIVER'!S111,"="&amp;$S$2))+(COUNTIF('Round 2 - RIVER'!T111,"="&amp;$T$2))</f>
        <v>0</v>
      </c>
      <c r="M219" s="106">
        <f>SUM(COUNTIF('Round 2 - RIVER'!B111,"="&amp;$B$2+1))+(COUNTIF('Round 2 - RIVER'!C111,"="&amp;$C$2+1))+(COUNTIF('Round 2 - RIVER'!D111,"="&amp;$D$2+1))+(COUNTIF('Round 2 - RIVER'!E111,"="&amp;$E$2+1))+(COUNTIF('Round 2 - RIVER'!F111,"="&amp;$F$2+1))+(COUNTIF('Round 2 - RIVER'!G111,"="&amp;$G$2+1))+(COUNTIF('Round 2 - RIVER'!H111,"="&amp;$H$2+1))+(COUNTIF('Round 2 - RIVER'!I111,"="&amp;$I$2+1))+(COUNTIF('Round 2 - RIVER'!J111,"="&amp;$J$2+1))+(COUNTIF('Round 2 - RIVER'!L111,"="&amp;$L$2+1))+(COUNTIF('Round 2 - RIVER'!M111,"="&amp;$M$2+1))+(COUNTIF('Round 2 - RIVER'!N111,"="&amp;$N$2+1))+(COUNTIF('Round 2 - RIVER'!O111,"="&amp;$O$2+1))+(COUNTIF('Round 2 - RIVER'!P111,"="&amp;$P$2+1))+(COUNTIF('Round 2 - RIVER'!Q111,"="&amp;$Q$2+1))+(COUNTIF('Round 2 - RIVER'!R111,"="&amp;$R$2+1))+(COUNTIF('Round 2 - RIVER'!S111,"="&amp;$S$2+1))+(COUNTIF('Round 2 - RIVER'!T111,"="&amp;$T$2+1))</f>
        <v>0</v>
      </c>
      <c r="N219" s="106">
        <f>SUM(COUNTIF('Round 2 - RIVER'!B111,"="&amp;$B$2+2))+(COUNTIF('Round 2 - RIVER'!C111,"="&amp;$C$2+2))+(COUNTIF('Round 2 - RIVER'!D111,"="&amp;$D$2+2))+(COUNTIF('Round 2 - RIVER'!E111,"="&amp;$E$2+2))+(COUNTIF('Round 2 - RIVER'!F111,"="&amp;$F$2+2))+(COUNTIF('Round 2 - RIVER'!G111,"="&amp;$G$2+2))+(COUNTIF('Round 2 - RIVER'!H111,"="&amp;$H$2+2))+(COUNTIF('Round 2 - RIVER'!I111,"="&amp;$I$2+2))+(COUNTIF('Round 2 - RIVER'!J111,"="&amp;$J$2+2))+(COUNTIF('Round 2 - RIVER'!L111,"="&amp;$L$2+2))+(COUNTIF('Round 2 - RIVER'!M111,"="&amp;$M$2+2))+(COUNTIF('Round 2 - RIVER'!N111,"="&amp;$N$2+2))+(COUNTIF('Round 2 - RIVER'!O111,"="&amp;$O$2+2))+(COUNTIF('Round 2 - RIVER'!P111,"="&amp;$P$2+2))+(COUNTIF('Round 2 - RIVER'!Q111,"="&amp;$Q$2+2))+(COUNTIF('Round 2 - RIVER'!R111,"="&amp;$R$2+2))+(COUNTIF('Round 2 - RIVER'!S111,"="&amp;$S$2+2))+(COUNTIF('Round 2 - RIVER'!T111,"="&amp;$T$2+2))</f>
        <v>0</v>
      </c>
      <c r="O219" s="106">
        <f>SUM(COUNTIF('Round 2 - RIVER'!B111,"&gt;"&amp;$B$2+2.1))+(COUNTIF('Round 2 - RIVER'!C111,"&gt;"&amp;$C$2+2.1))+(COUNTIF('Round 2 - RIVER'!D111,"&gt;"&amp;$D$2+2.1))+(COUNTIF('Round 2 - RIVER'!E111,"&gt;"&amp;$E$2+2.1))+(COUNTIF('Round 2 - RIVER'!F111,"&gt;"&amp;$F$2+2.1))+(COUNTIF('Round 2 - RIVER'!G111,"&gt;"&amp;$G$2+2.1))+(COUNTIF('Round 2 - RIVER'!H111,"&gt;"&amp;$H$2+2.1))+(COUNTIF('Round 2 - RIVER'!I111,"&gt;"&amp;$I$2+2.1))+(COUNTIF('Round 2 - RIVER'!J111,"&gt;"&amp;$J$2+2.1))+(COUNTIF('Round 2 - RIVER'!L111,"&gt;"&amp;$L$2+2.1))+(COUNTIF('Round 2 - RIVER'!M111,"&gt;"&amp;$M$2+2.1))+(COUNTIF('Round 2 - RIVER'!N111,"&gt;"&amp;$N$2+2.1))+(COUNTIF('Round 2 - RIVER'!O111,"&gt;"&amp;$O$2+2.1))+(COUNTIF('Round 2 - RIVER'!P111,"&gt;"&amp;$P$2+2.1))+(COUNTIF('Round 2 - RIVER'!Q111,"&gt;"&amp;$Q$2+2.1))+(COUNTIF('Round 2 - RIVER'!R111,"&gt;"&amp;$R$2+2.1))+(COUNTIF('Round 2 - RIVER'!S111,"&gt;"&amp;$S$2+2.1))+(COUNTIF('Round 2 - RIVER'!T111,"&gt;"&amp;$T$2+2.1))</f>
        <v>0</v>
      </c>
      <c r="Q219" s="94"/>
      <c r="R219" s="94"/>
      <c r="S219" s="94"/>
      <c r="T219" s="94"/>
      <c r="U219" s="94"/>
      <c r="V219" s="94"/>
      <c r="X219" s="99">
        <f t="shared" ref="X219:X222" si="224">SUM(C219,J219,Q219)</f>
        <v>0</v>
      </c>
      <c r="Y219" s="100">
        <f t="shared" si="220"/>
        <v>0</v>
      </c>
      <c r="Z219" s="100">
        <f t="shared" si="221"/>
        <v>0</v>
      </c>
      <c r="AA219" s="100">
        <f t="shared" si="222"/>
        <v>0</v>
      </c>
      <c r="AB219" s="100">
        <f t="shared" si="223"/>
        <v>0</v>
      </c>
      <c r="AC219" s="100">
        <f t="shared" ref="AC219:AC222" si="225">SUM(H219,O219,V219)</f>
        <v>0</v>
      </c>
    </row>
    <row r="220" spans="1:29" x14ac:dyDescent="0.2">
      <c r="A220" s="35">
        <f>'Players by Team'!M60</f>
        <v>0</v>
      </c>
      <c r="B220" s="95"/>
      <c r="C220" s="99">
        <f>SUM(COUNTIF('Round 1 - HILLS'!B112,"&lt;"&amp;$B$3-1.9))+(COUNTIF('Round 1 - HILLS'!C112,"&lt;"&amp;$C$3-1.9))+(COUNTIF('Round 1 - HILLS'!D112,"&lt;"&amp;$D$3-1.9))+(COUNTIF('Round 1 - HILLS'!E112,"&lt;"&amp;$E$3-1.9))+(COUNTIF('Round 1 - HILLS'!F112,"&lt;"&amp;$F$3-1.9))+(COUNTIF('Round 1 - HILLS'!G112,"&lt;"&amp;$G$3-1.9))+(COUNTIF('Round 1 - HILLS'!H112,"&lt;"&amp;$H$3-1.9))+(COUNTIF('Round 1 - HILLS'!I112,"&lt;"&amp;$I$3-1.9))+(COUNTIF('Round 1 - HILLS'!J112,"&lt;"&amp;$J$3-1.9))+(COUNTIF('Round 1 - HILLS'!L112,"&lt;"&amp;$L$3-1.9))+(COUNTIF('Round 1 - HILLS'!M112,"&lt;"&amp;$M$3-1.9))+(COUNTIF('Round 1 - HILLS'!N112,"&lt;"&amp;$N$3-1.9))+(COUNTIF('Round 1 - HILLS'!O112,"&lt;"&amp;$O$3-1.9))+(COUNTIF('Round 1 - HILLS'!P112,"&lt;"&amp;$P$3-1.9))+(COUNTIF('Round 1 - HILLS'!Q112,"&lt;"&amp;$Q$3-1.9))+(COUNTIF('Round 1 - HILLS'!R112,"&lt;"&amp;$R$3-1.9))+(COUNTIF('Round 1 - HILLS'!S112,"&lt;"&amp;$S$3-1.9))+(COUNTIF('Round 1 - HILLS'!T112,"&lt;"&amp;$T$3-1.9))</f>
        <v>0</v>
      </c>
      <c r="D220" s="100">
        <f>SUM(COUNTIF('Round 1 - HILLS'!B112,"="&amp;$B$3-1))+(COUNTIF('Round 1 - HILLS'!C112,"="&amp;$C$3-1))+(COUNTIF('Round 1 - HILLS'!D112,"="&amp;$D$3-1))+(COUNTIF('Round 1 - HILLS'!E112,"="&amp;$E$3-1))+(COUNTIF('Round 1 - HILLS'!F112,"="&amp;$F$3-1))+(COUNTIF('Round 1 - HILLS'!G112,"="&amp;$G$3-1))+(COUNTIF('Round 1 - HILLS'!H112,"="&amp;$H$3-1))+(COUNTIF('Round 1 - HILLS'!I112,"="&amp;$I$3-1))+(COUNTIF('Round 1 - HILLS'!J112,"="&amp;$J$3-1))+(COUNTIF('Round 1 - HILLS'!L112,"="&amp;$L$3-1))+(COUNTIF('Round 1 - HILLS'!M112,"="&amp;$M$3-1))+(COUNTIF('Round 1 - HILLS'!N112,"="&amp;$N$3-1))+(COUNTIF('Round 1 - HILLS'!O112,"="&amp;$O$3-1))+(COUNTIF('Round 1 - HILLS'!P112,"="&amp;$P$3-1))+(COUNTIF('Round 1 - HILLS'!Q112,"="&amp;$Q$3-1))+(COUNTIF('Round 1 - HILLS'!R112,"="&amp;$R$3-1))+(COUNTIF('Round 1 - HILLS'!S112,"="&amp;$S$3-1))+(COUNTIF('Round 1 - HILLS'!T112,"="&amp;$T$3-1))</f>
        <v>0</v>
      </c>
      <c r="E220" s="100">
        <f>SUM(COUNTIF('Round 1 - HILLS'!B112,"="&amp;$B$3))+(COUNTIF('Round 1 - HILLS'!C112,"="&amp;$C$3))+(COUNTIF('Round 1 - HILLS'!D112,"="&amp;$D$3))+(COUNTIF('Round 1 - HILLS'!E112,"="&amp;$E$3))+(COUNTIF('Round 1 - HILLS'!F112,"="&amp;$F$3))+(COUNTIF('Round 1 - HILLS'!G112,"="&amp;$G$3))+(COUNTIF('Round 1 - HILLS'!H112,"="&amp;$H$3))+(COUNTIF('Round 1 - HILLS'!I112,"="&amp;$I$3))+(COUNTIF('Round 1 - HILLS'!J112,"="&amp;$J$3))+(COUNTIF('Round 1 - HILLS'!L112,"="&amp;$L$3))+(COUNTIF('Round 1 - HILLS'!M112,"="&amp;$M$3))+(COUNTIF('Round 1 - HILLS'!N112,"="&amp;$N$3))+(COUNTIF('Round 1 - HILLS'!O112,"="&amp;$O$3))+(COUNTIF('Round 1 - HILLS'!P112,"="&amp;$P$3))+(COUNTIF('Round 1 - HILLS'!Q112,"="&amp;$Q$3))+(COUNTIF('Round 1 - HILLS'!R112,"="&amp;$R$3))+(COUNTIF('Round 1 - HILLS'!S112,"="&amp;$S$3))+(COUNTIF('Round 1 - HILLS'!T112,"="&amp;$T$3))</f>
        <v>0</v>
      </c>
      <c r="F220" s="100">
        <f>SUM(COUNTIF('Round 1 - HILLS'!B112,"="&amp;$B$3+1))+(COUNTIF('Round 1 - HILLS'!C112,"="&amp;$C$3+1))+(COUNTIF('Round 1 - HILLS'!D112,"="&amp;$D$3+1))+(COUNTIF('Round 1 - HILLS'!E112,"="&amp;$E$3+1))+(COUNTIF('Round 1 - HILLS'!F112,"="&amp;$F$3+1))+(COUNTIF('Round 1 - HILLS'!G112,"="&amp;$G$3+1))+(COUNTIF('Round 1 - HILLS'!H112,"="&amp;$H$3+1))+(COUNTIF('Round 1 - HILLS'!I112,"="&amp;$I$3+1))+(COUNTIF('Round 1 - HILLS'!J112,"="&amp;$J$3+1))+(COUNTIF('Round 1 - HILLS'!L112,"="&amp;$L$3+1))+(COUNTIF('Round 1 - HILLS'!M112,"="&amp;$M$3+1))+(COUNTIF('Round 1 - HILLS'!N112,"="&amp;$N$3+1))+(COUNTIF('Round 1 - HILLS'!O112,"="&amp;$O$3+1))+(COUNTIF('Round 1 - HILLS'!P112,"="&amp;$P$3+1))+(COUNTIF('Round 1 - HILLS'!Q112,"="&amp;$Q$3+1))+(COUNTIF('Round 1 - HILLS'!R112,"="&amp;$R$3+1))+(COUNTIF('Round 1 - HILLS'!S112,"="&amp;$S$3+1))+(COUNTIF('Round 1 - HILLS'!T112,"="&amp;$T$3+1))</f>
        <v>0</v>
      </c>
      <c r="G220" s="100">
        <f>SUM(COUNTIF('Round 1 - HILLS'!B112,"="&amp;$B$3+2))+(COUNTIF('Round 1 - HILLS'!C112,"="&amp;$C$3+2))+(COUNTIF('Round 1 - HILLS'!D112,"="&amp;$D$3+2))+(COUNTIF('Round 1 - HILLS'!E112,"="&amp;$E$3+2))+(COUNTIF('Round 1 - HILLS'!F112,"="&amp;$F$3+2))+(COUNTIF('Round 1 - HILLS'!G112,"="&amp;$G$3+2))+(COUNTIF('Round 1 - HILLS'!H112,"="&amp;$H$3+2))+(COUNTIF('Round 1 - HILLS'!I112,"="&amp;$I$3+2))+(COUNTIF('Round 1 - HILLS'!J112,"="&amp;$J$3+2))+(COUNTIF('Round 1 - HILLS'!L112,"="&amp;$L$3+2))+(COUNTIF('Round 1 - HILLS'!M112,"="&amp;$M$3+2))+(COUNTIF('Round 1 - HILLS'!N112,"="&amp;$N$3+2))+(COUNTIF('Round 1 - HILLS'!O112,"="&amp;$O$3+2))+(COUNTIF('Round 1 - HILLS'!P112,"="&amp;$P$3+2))+(COUNTIF('Round 1 - HILLS'!Q112,"="&amp;$Q$3+2))+(COUNTIF('Round 1 - HILLS'!R112,"="&amp;$R$3+2))+(COUNTIF('Round 1 - HILLS'!S112,"="&amp;$S$3+2))+(COUNTIF('Round 1 - HILLS'!T112,"="&amp;$T$3+2))</f>
        <v>0</v>
      </c>
      <c r="H220" s="100">
        <f>SUM(COUNTIF('Round 1 - HILLS'!B112,"&gt;"&amp;$B$3+2.1))+(COUNTIF('Round 1 - HILLS'!C112,"&gt;"&amp;$C$3+2.1))+(COUNTIF('Round 1 - HILLS'!D112,"&gt;"&amp;$D$3+2.1))+(COUNTIF('Round 1 - HILLS'!E112,"&gt;"&amp;$E$3+2.1))+(COUNTIF('Round 1 - HILLS'!F112,"&gt;"&amp;$F$3+2.1))+(COUNTIF('Round 1 - HILLS'!G112,"&gt;"&amp;$G$3+2.1))+(COUNTIF('Round 1 - HILLS'!H112,"&gt;"&amp;$H$3+2.1))+(COUNTIF('Round 1 - HILLS'!I112,"&gt;"&amp;$I$3+2.1))+(COUNTIF('Round 1 - HILLS'!J112,"&gt;"&amp;$J$3+2.1))+(COUNTIF('Round 1 - HILLS'!L112,"&gt;"&amp;$L$3+2.1))+(COUNTIF('Round 1 - HILLS'!M112,"&gt;"&amp;$M$3+2.1))+(COUNTIF('Round 1 - HILLS'!N112,"&gt;"&amp;$N$3+2.1))+(COUNTIF('Round 1 - HILLS'!O112,"&gt;"&amp;$O$3+2.1))+(COUNTIF('Round 1 - HILLS'!P112,"&gt;"&amp;$P$3+2.1))+(COUNTIF('Round 1 - HILLS'!Q112,"&gt;"&amp;$Q$3+2.1))+(COUNTIF('Round 1 - HILLS'!R112,"&gt;"&amp;$R$3+2.1))+(COUNTIF('Round 1 - HILLS'!S112,"&gt;"&amp;$S$3+2.1))+(COUNTIF('Round 1 - HILLS'!T112,"&gt;"&amp;$T$3+2.1))</f>
        <v>0</v>
      </c>
      <c r="I220" s="77"/>
      <c r="J220" s="99">
        <f>SUM(COUNTIF('Round 2 - RIVER'!B112,"&lt;"&amp;$B$2-1.9))+(COUNTIF('Round 2 - RIVER'!C112,"&lt;"&amp;$C$2-1.9))+(COUNTIF('Round 2 - RIVER'!D112,"&lt;"&amp;$D$2-1.9))+(COUNTIF('Round 2 - RIVER'!E112,"&lt;"&amp;$E$2-1.9))+(COUNTIF('Round 2 - RIVER'!F112,"&lt;"&amp;$F$2-1.9))+(COUNTIF('Round 2 - RIVER'!G112,"&lt;"&amp;$G$2-1.9))+(COUNTIF('Round 2 - RIVER'!H112,"&lt;"&amp;$H$2-1.9))+(COUNTIF('Round 2 - RIVER'!I112,"&lt;"&amp;$I$2-1.9))+(COUNTIF('Round 2 - RIVER'!J112,"&lt;"&amp;$J$2-1.9))+(COUNTIF('Round 2 - RIVER'!L112,"&lt;"&amp;$L$2-1.9))+(COUNTIF('Round 2 - RIVER'!M112,"&lt;"&amp;$M$2-1.9))+(COUNTIF('Round 2 - RIVER'!N112,"&lt;"&amp;$N$2-1.9))+(COUNTIF('Round 2 - RIVER'!O112,"&lt;"&amp;$O$2-1.9))+(COUNTIF('Round 2 - RIVER'!P112,"&lt;"&amp;$P$2-1.9))+(COUNTIF('Round 2 - RIVER'!Q112,"&lt;"&amp;$Q$2-1.9))+(COUNTIF('Round 2 - RIVER'!R112,"&lt;"&amp;$R$2-1.9))+(COUNTIF('Round 2 - RIVER'!S112,"&lt;"&amp;$S$2-1.9))+(COUNTIF('Round 2 - RIVER'!T112,"&lt;"&amp;$T$2-1.9))</f>
        <v>0</v>
      </c>
      <c r="K220" s="100">
        <f>SUM(COUNTIF('Round 2 - RIVER'!B112,"="&amp;$B$2-1))+(COUNTIF('Round 2 - RIVER'!C112,"="&amp;$C$2-1))+(COUNTIF('Round 2 - RIVER'!D112,"="&amp;$D$2-1))+(COUNTIF('Round 2 - RIVER'!E112,"="&amp;$E$2-1))+(COUNTIF('Round 2 - RIVER'!F112,"="&amp;$F$2-1))+(COUNTIF('Round 2 - RIVER'!G112,"="&amp;$G$2-1))+(COUNTIF('Round 2 - RIVER'!H112,"="&amp;$H$2-1))+(COUNTIF('Round 2 - RIVER'!I112,"="&amp;$I$2-1))+(COUNTIF('Round 2 - RIVER'!J112,"="&amp;$J$2-1))+(COUNTIF('Round 2 - RIVER'!L112,"="&amp;$L$2-1))+(COUNTIF('Round 2 - RIVER'!M112,"="&amp;$M$2-1))+(COUNTIF('Round 2 - RIVER'!N112,"="&amp;$N$2-1))+(COUNTIF('Round 2 - RIVER'!O112,"="&amp;$O$2-1))+(COUNTIF('Round 2 - RIVER'!P112,"="&amp;$P$2-1))+(COUNTIF('Round 2 - RIVER'!Q112,"="&amp;$Q$2-1))+(COUNTIF('Round 2 - RIVER'!R112,"="&amp;$R$2-1))+(COUNTIF('Round 2 - RIVER'!S112,"="&amp;$S$2-1))+(COUNTIF('Round 2 - RIVER'!T112,"="&amp;$T$2-1))</f>
        <v>0</v>
      </c>
      <c r="L220" s="100">
        <f>SUM(COUNTIF('Round 2 - RIVER'!B112,"="&amp;$B$2))+(COUNTIF('Round 2 - RIVER'!C112,"="&amp;$C$2))+(COUNTIF('Round 2 - RIVER'!D112,"="&amp;$D$2))+(COUNTIF('Round 2 - RIVER'!E112,"="&amp;$E$2))+(COUNTIF('Round 2 - RIVER'!F112,"="&amp;$F$2))+(COUNTIF('Round 2 - RIVER'!G112,"="&amp;$G$2))+(COUNTIF('Round 2 - RIVER'!H112,"="&amp;$H$2))+(COUNTIF('Round 2 - RIVER'!I112,"="&amp;$I$2))+(COUNTIF('Round 2 - RIVER'!J112,"="&amp;$J$2))+(COUNTIF('Round 2 - RIVER'!L112,"="&amp;$L$2))+(COUNTIF('Round 2 - RIVER'!M112,"="&amp;$M$2))+(COUNTIF('Round 2 - RIVER'!N112,"="&amp;$N$2))+(COUNTIF('Round 2 - RIVER'!O112,"="&amp;$O$2))+(COUNTIF('Round 2 - RIVER'!P112,"="&amp;$P$2))+(COUNTIF('Round 2 - RIVER'!Q112,"="&amp;$Q$2))+(COUNTIF('Round 2 - RIVER'!R112,"="&amp;$R$2))+(COUNTIF('Round 2 - RIVER'!S112,"="&amp;$S$2))+(COUNTIF('Round 2 - RIVER'!T112,"="&amp;$T$2))</f>
        <v>0</v>
      </c>
      <c r="M220" s="100">
        <f>SUM(COUNTIF('Round 2 - RIVER'!B112,"="&amp;$B$2+1))+(COUNTIF('Round 2 - RIVER'!C112,"="&amp;$C$2+1))+(COUNTIF('Round 2 - RIVER'!D112,"="&amp;$D$2+1))+(COUNTIF('Round 2 - RIVER'!E112,"="&amp;$E$2+1))+(COUNTIF('Round 2 - RIVER'!F112,"="&amp;$F$2+1))+(COUNTIF('Round 2 - RIVER'!G112,"="&amp;$G$2+1))+(COUNTIF('Round 2 - RIVER'!H112,"="&amp;$H$2+1))+(COUNTIF('Round 2 - RIVER'!I112,"="&amp;$I$2+1))+(COUNTIF('Round 2 - RIVER'!J112,"="&amp;$J$2+1))+(COUNTIF('Round 2 - RIVER'!L112,"="&amp;$L$2+1))+(COUNTIF('Round 2 - RIVER'!M112,"="&amp;$M$2+1))+(COUNTIF('Round 2 - RIVER'!N112,"="&amp;$N$2+1))+(COUNTIF('Round 2 - RIVER'!O112,"="&amp;$O$2+1))+(COUNTIF('Round 2 - RIVER'!P112,"="&amp;$P$2+1))+(COUNTIF('Round 2 - RIVER'!Q112,"="&amp;$Q$2+1))+(COUNTIF('Round 2 - RIVER'!R112,"="&amp;$R$2+1))+(COUNTIF('Round 2 - RIVER'!S112,"="&amp;$S$2+1))+(COUNTIF('Round 2 - RIVER'!T112,"="&amp;$T$2+1))</f>
        <v>0</v>
      </c>
      <c r="N220" s="100">
        <f>SUM(COUNTIF('Round 2 - RIVER'!B112,"="&amp;$B$2+2))+(COUNTIF('Round 2 - RIVER'!C112,"="&amp;$C$2+2))+(COUNTIF('Round 2 - RIVER'!D112,"="&amp;$D$2+2))+(COUNTIF('Round 2 - RIVER'!E112,"="&amp;$E$2+2))+(COUNTIF('Round 2 - RIVER'!F112,"="&amp;$F$2+2))+(COUNTIF('Round 2 - RIVER'!G112,"="&amp;$G$2+2))+(COUNTIF('Round 2 - RIVER'!H112,"="&amp;$H$2+2))+(COUNTIF('Round 2 - RIVER'!I112,"="&amp;$I$2+2))+(COUNTIF('Round 2 - RIVER'!J112,"="&amp;$J$2+2))+(COUNTIF('Round 2 - RIVER'!L112,"="&amp;$L$2+2))+(COUNTIF('Round 2 - RIVER'!M112,"="&amp;$M$2+2))+(COUNTIF('Round 2 - RIVER'!N112,"="&amp;$N$2+2))+(COUNTIF('Round 2 - RIVER'!O112,"="&amp;$O$2+2))+(COUNTIF('Round 2 - RIVER'!P112,"="&amp;$P$2+2))+(COUNTIF('Round 2 - RIVER'!Q112,"="&amp;$Q$2+2))+(COUNTIF('Round 2 - RIVER'!R112,"="&amp;$R$2+2))+(COUNTIF('Round 2 - RIVER'!S112,"="&amp;$S$2+2))+(COUNTIF('Round 2 - RIVER'!T112,"="&amp;$T$2+2))</f>
        <v>0</v>
      </c>
      <c r="O220" s="100">
        <f>SUM(COUNTIF('Round 2 - RIVER'!B112,"&gt;"&amp;$B$2+2.1))+(COUNTIF('Round 2 - RIVER'!C112,"&gt;"&amp;$C$2+2.1))+(COUNTIF('Round 2 - RIVER'!D112,"&gt;"&amp;$D$2+2.1))+(COUNTIF('Round 2 - RIVER'!E112,"&gt;"&amp;$E$2+2.1))+(COUNTIF('Round 2 - RIVER'!F112,"&gt;"&amp;$F$2+2.1))+(COUNTIF('Round 2 - RIVER'!G112,"&gt;"&amp;$G$2+2.1))+(COUNTIF('Round 2 - RIVER'!H112,"&gt;"&amp;$H$2+2.1))+(COUNTIF('Round 2 - RIVER'!I112,"&gt;"&amp;$I$2+2.1))+(COUNTIF('Round 2 - RIVER'!J112,"&gt;"&amp;$J$2+2.1))+(COUNTIF('Round 2 - RIVER'!L112,"&gt;"&amp;$L$2+2.1))+(COUNTIF('Round 2 - RIVER'!M112,"&gt;"&amp;$M$2+2.1))+(COUNTIF('Round 2 - RIVER'!N112,"&gt;"&amp;$N$2+2.1))+(COUNTIF('Round 2 - RIVER'!O112,"&gt;"&amp;$O$2+2.1))+(COUNTIF('Round 2 - RIVER'!P112,"&gt;"&amp;$P$2+2.1))+(COUNTIF('Round 2 - RIVER'!Q112,"&gt;"&amp;$Q$2+2.1))+(COUNTIF('Round 2 - RIVER'!R112,"&gt;"&amp;$R$2+2.1))+(COUNTIF('Round 2 - RIVER'!S112,"&gt;"&amp;$S$2+2.1))+(COUNTIF('Round 2 - RIVER'!T112,"&gt;"&amp;$T$2+2.1))</f>
        <v>0</v>
      </c>
      <c r="Q220" s="92"/>
      <c r="R220" s="93"/>
      <c r="S220" s="93"/>
      <c r="T220" s="93"/>
      <c r="U220" s="93"/>
      <c r="V220" s="93"/>
      <c r="X220" s="92">
        <f t="shared" si="224"/>
        <v>0</v>
      </c>
      <c r="Y220" s="93">
        <f t="shared" si="220"/>
        <v>0</v>
      </c>
      <c r="Z220" s="93">
        <f t="shared" si="221"/>
        <v>0</v>
      </c>
      <c r="AA220" s="93">
        <f t="shared" si="222"/>
        <v>0</v>
      </c>
      <c r="AB220" s="93">
        <f t="shared" si="223"/>
        <v>0</v>
      </c>
      <c r="AC220" s="93">
        <f t="shared" si="225"/>
        <v>0</v>
      </c>
    </row>
    <row r="221" spans="1:29" x14ac:dyDescent="0.2">
      <c r="A221" s="35">
        <f>'Players by Team'!M61</f>
        <v>0</v>
      </c>
      <c r="B221" s="95"/>
      <c r="C221" s="105">
        <f>SUM(COUNTIF('Round 1 - HILLS'!B113,"&lt;"&amp;$B$3-1.9))+(COUNTIF('Round 1 - HILLS'!C113,"&lt;"&amp;$C$3-1.9))+(COUNTIF('Round 1 - HILLS'!D113,"&lt;"&amp;$D$3-1.9))+(COUNTIF('Round 1 - HILLS'!E113,"&lt;"&amp;$E$3-1.9))+(COUNTIF('Round 1 - HILLS'!F113,"&lt;"&amp;$F$3-1.9))+(COUNTIF('Round 1 - HILLS'!G113,"&lt;"&amp;$G$3-1.9))+(COUNTIF('Round 1 - HILLS'!H113,"&lt;"&amp;$H$3-1.9))+(COUNTIF('Round 1 - HILLS'!I113,"&lt;"&amp;$I$3-1.9))+(COUNTIF('Round 1 - HILLS'!J113,"&lt;"&amp;$J$3-1.9))+(COUNTIF('Round 1 - HILLS'!L113,"&lt;"&amp;$L$3-1.9))+(COUNTIF('Round 1 - HILLS'!M113,"&lt;"&amp;$M$3-1.9))+(COUNTIF('Round 1 - HILLS'!N113,"&lt;"&amp;$N$3-1.9))+(COUNTIF('Round 1 - HILLS'!O113,"&lt;"&amp;$O$3-1.9))+(COUNTIF('Round 1 - HILLS'!P113,"&lt;"&amp;$P$3-1.9))+(COUNTIF('Round 1 - HILLS'!Q113,"&lt;"&amp;$Q$3-1.9))+(COUNTIF('Round 1 - HILLS'!R113,"&lt;"&amp;$R$3-1.9))+(COUNTIF('Round 1 - HILLS'!S113,"&lt;"&amp;$S$3-1.9))+(COUNTIF('Round 1 - HILLS'!T113,"&lt;"&amp;$T$3-1.9))</f>
        <v>0</v>
      </c>
      <c r="D221" s="106">
        <f>SUM(COUNTIF('Round 1 - HILLS'!B113,"="&amp;$B$3-1))+(COUNTIF('Round 1 - HILLS'!C113,"="&amp;$C$3-1))+(COUNTIF('Round 1 - HILLS'!D113,"="&amp;$D$3-1))+(COUNTIF('Round 1 - HILLS'!E113,"="&amp;$E$3-1))+(COUNTIF('Round 1 - HILLS'!F113,"="&amp;$F$3-1))+(COUNTIF('Round 1 - HILLS'!G113,"="&amp;$G$3-1))+(COUNTIF('Round 1 - HILLS'!H113,"="&amp;$H$3-1))+(COUNTIF('Round 1 - HILLS'!I113,"="&amp;$I$3-1))+(COUNTIF('Round 1 - HILLS'!J113,"="&amp;$J$3-1))+(COUNTIF('Round 1 - HILLS'!L113,"="&amp;$L$3-1))+(COUNTIF('Round 1 - HILLS'!M113,"="&amp;$M$3-1))+(COUNTIF('Round 1 - HILLS'!N113,"="&amp;$N$3-1))+(COUNTIF('Round 1 - HILLS'!O113,"="&amp;$O$3-1))+(COUNTIF('Round 1 - HILLS'!P113,"="&amp;$P$3-1))+(COUNTIF('Round 1 - HILLS'!Q113,"="&amp;$Q$3-1))+(COUNTIF('Round 1 - HILLS'!R113,"="&amp;$R$3-1))+(COUNTIF('Round 1 - HILLS'!S113,"="&amp;$S$3-1))+(COUNTIF('Round 1 - HILLS'!T113,"="&amp;$T$3-1))</f>
        <v>0</v>
      </c>
      <c r="E221" s="106">
        <f>SUM(COUNTIF('Round 1 - HILLS'!B113,"="&amp;$B$3))+(COUNTIF('Round 1 - HILLS'!C113,"="&amp;$C$3))+(COUNTIF('Round 1 - HILLS'!D113,"="&amp;$D$3))+(COUNTIF('Round 1 - HILLS'!E113,"="&amp;$E$3))+(COUNTIF('Round 1 - HILLS'!F113,"="&amp;$F$3))+(COUNTIF('Round 1 - HILLS'!G113,"="&amp;$G$3))+(COUNTIF('Round 1 - HILLS'!H113,"="&amp;$H$3))+(COUNTIF('Round 1 - HILLS'!I113,"="&amp;$I$3))+(COUNTIF('Round 1 - HILLS'!J113,"="&amp;$J$3))+(COUNTIF('Round 1 - HILLS'!L113,"="&amp;$L$3))+(COUNTIF('Round 1 - HILLS'!M113,"="&amp;$M$3))+(COUNTIF('Round 1 - HILLS'!N113,"="&amp;$N$3))+(COUNTIF('Round 1 - HILLS'!O113,"="&amp;$O$3))+(COUNTIF('Round 1 - HILLS'!P113,"="&amp;$P$3))+(COUNTIF('Round 1 - HILLS'!Q113,"="&amp;$Q$3))+(COUNTIF('Round 1 - HILLS'!R113,"="&amp;$R$3))+(COUNTIF('Round 1 - HILLS'!S113,"="&amp;$S$3))+(COUNTIF('Round 1 - HILLS'!T113,"="&amp;$T$3))</f>
        <v>0</v>
      </c>
      <c r="F221" s="106">
        <f>SUM(COUNTIF('Round 1 - HILLS'!B113,"="&amp;$B$3+1))+(COUNTIF('Round 1 - HILLS'!C113,"="&amp;$C$3+1))+(COUNTIF('Round 1 - HILLS'!D113,"="&amp;$D$3+1))+(COUNTIF('Round 1 - HILLS'!E113,"="&amp;$E$3+1))+(COUNTIF('Round 1 - HILLS'!F113,"="&amp;$F$3+1))+(COUNTIF('Round 1 - HILLS'!G113,"="&amp;$G$3+1))+(COUNTIF('Round 1 - HILLS'!H113,"="&amp;$H$3+1))+(COUNTIF('Round 1 - HILLS'!I113,"="&amp;$I$3+1))+(COUNTIF('Round 1 - HILLS'!J113,"="&amp;$J$3+1))+(COUNTIF('Round 1 - HILLS'!L113,"="&amp;$L$3+1))+(COUNTIF('Round 1 - HILLS'!M113,"="&amp;$M$3+1))+(COUNTIF('Round 1 - HILLS'!N113,"="&amp;$N$3+1))+(COUNTIF('Round 1 - HILLS'!O113,"="&amp;$O$3+1))+(COUNTIF('Round 1 - HILLS'!P113,"="&amp;$P$3+1))+(COUNTIF('Round 1 - HILLS'!Q113,"="&amp;$Q$3+1))+(COUNTIF('Round 1 - HILLS'!R113,"="&amp;$R$3+1))+(COUNTIF('Round 1 - HILLS'!S113,"="&amp;$S$3+1))+(COUNTIF('Round 1 - HILLS'!T113,"="&amp;$T$3+1))</f>
        <v>0</v>
      </c>
      <c r="G221" s="106">
        <f>SUM(COUNTIF('Round 1 - HILLS'!B113,"="&amp;$B$3+2))+(COUNTIF('Round 1 - HILLS'!C113,"="&amp;$C$3+2))+(COUNTIF('Round 1 - HILLS'!D113,"="&amp;$D$3+2))+(COUNTIF('Round 1 - HILLS'!E113,"="&amp;$E$3+2))+(COUNTIF('Round 1 - HILLS'!F113,"="&amp;$F$3+2))+(COUNTIF('Round 1 - HILLS'!G113,"="&amp;$G$3+2))+(COUNTIF('Round 1 - HILLS'!H113,"="&amp;$H$3+2))+(COUNTIF('Round 1 - HILLS'!I113,"="&amp;$I$3+2))+(COUNTIF('Round 1 - HILLS'!J113,"="&amp;$J$3+2))+(COUNTIF('Round 1 - HILLS'!L113,"="&amp;$L$3+2))+(COUNTIF('Round 1 - HILLS'!M113,"="&amp;$M$3+2))+(COUNTIF('Round 1 - HILLS'!N113,"="&amp;$N$3+2))+(COUNTIF('Round 1 - HILLS'!O113,"="&amp;$O$3+2))+(COUNTIF('Round 1 - HILLS'!P113,"="&amp;$P$3+2))+(COUNTIF('Round 1 - HILLS'!Q113,"="&amp;$Q$3+2))+(COUNTIF('Round 1 - HILLS'!R113,"="&amp;$R$3+2))+(COUNTIF('Round 1 - HILLS'!S113,"="&amp;$S$3+2))+(COUNTIF('Round 1 - HILLS'!T113,"="&amp;$T$3+2))</f>
        <v>0</v>
      </c>
      <c r="H221" s="106">
        <f>SUM(COUNTIF('Round 1 - HILLS'!B113,"&gt;"&amp;$B$3+2.1))+(COUNTIF('Round 1 - HILLS'!C113,"&gt;"&amp;$C$3+2.1))+(COUNTIF('Round 1 - HILLS'!D113,"&gt;"&amp;$D$3+2.1))+(COUNTIF('Round 1 - HILLS'!E113,"&gt;"&amp;$E$3+2.1))+(COUNTIF('Round 1 - HILLS'!F113,"&gt;"&amp;$F$3+2.1))+(COUNTIF('Round 1 - HILLS'!G113,"&gt;"&amp;$G$3+2.1))+(COUNTIF('Round 1 - HILLS'!H113,"&gt;"&amp;$H$3+2.1))+(COUNTIF('Round 1 - HILLS'!I113,"&gt;"&amp;$I$3+2.1))+(COUNTIF('Round 1 - HILLS'!J113,"&gt;"&amp;$J$3+2.1))+(COUNTIF('Round 1 - HILLS'!L113,"&gt;"&amp;$L$3+2.1))+(COUNTIF('Round 1 - HILLS'!M113,"&gt;"&amp;$M$3+2.1))+(COUNTIF('Round 1 - HILLS'!N113,"&gt;"&amp;$N$3+2.1))+(COUNTIF('Round 1 - HILLS'!O113,"&gt;"&amp;$O$3+2.1))+(COUNTIF('Round 1 - HILLS'!P113,"&gt;"&amp;$P$3+2.1))+(COUNTIF('Round 1 - HILLS'!Q113,"&gt;"&amp;$Q$3+2.1))+(COUNTIF('Round 1 - HILLS'!R113,"&gt;"&amp;$R$3+2.1))+(COUNTIF('Round 1 - HILLS'!S113,"&gt;"&amp;$S$3+2.1))+(COUNTIF('Round 1 - HILLS'!T113,"&gt;"&amp;$T$3+2.1))</f>
        <v>0</v>
      </c>
      <c r="I221" s="77"/>
      <c r="J221" s="105">
        <f>SUM(COUNTIF('Round 2 - RIVER'!B113,"&lt;"&amp;$B$2-1.9))+(COUNTIF('Round 2 - RIVER'!C113,"&lt;"&amp;$C$2-1.9))+(COUNTIF('Round 2 - RIVER'!D113,"&lt;"&amp;$D$2-1.9))+(COUNTIF('Round 2 - RIVER'!E113,"&lt;"&amp;$E$2-1.9))+(COUNTIF('Round 2 - RIVER'!F113,"&lt;"&amp;$F$2-1.9))+(COUNTIF('Round 2 - RIVER'!G113,"&lt;"&amp;$G$2-1.9))+(COUNTIF('Round 2 - RIVER'!H113,"&lt;"&amp;$H$2-1.9))+(COUNTIF('Round 2 - RIVER'!I113,"&lt;"&amp;$I$2-1.9))+(COUNTIF('Round 2 - RIVER'!J113,"&lt;"&amp;$J$2-1.9))+(COUNTIF('Round 2 - RIVER'!L113,"&lt;"&amp;$L$2-1.9))+(COUNTIF('Round 2 - RIVER'!M113,"&lt;"&amp;$M$2-1.9))+(COUNTIF('Round 2 - RIVER'!N113,"&lt;"&amp;$N$2-1.9))+(COUNTIF('Round 2 - RIVER'!O113,"&lt;"&amp;$O$2-1.9))+(COUNTIF('Round 2 - RIVER'!P113,"&lt;"&amp;$P$2-1.9))+(COUNTIF('Round 2 - RIVER'!Q113,"&lt;"&amp;$Q$2-1.9))+(COUNTIF('Round 2 - RIVER'!R113,"&lt;"&amp;$R$2-1.9))+(COUNTIF('Round 2 - RIVER'!S113,"&lt;"&amp;$S$2-1.9))+(COUNTIF('Round 2 - RIVER'!T113,"&lt;"&amp;$T$2-1.9))</f>
        <v>0</v>
      </c>
      <c r="K221" s="106">
        <f>SUM(COUNTIF('Round 2 - RIVER'!B113,"="&amp;$B$2-1))+(COUNTIF('Round 2 - RIVER'!C113,"="&amp;$C$2-1))+(COUNTIF('Round 2 - RIVER'!D113,"="&amp;$D$2-1))+(COUNTIF('Round 2 - RIVER'!E113,"="&amp;$E$2-1))+(COUNTIF('Round 2 - RIVER'!F113,"="&amp;$F$2-1))+(COUNTIF('Round 2 - RIVER'!G113,"="&amp;$G$2-1))+(COUNTIF('Round 2 - RIVER'!H113,"="&amp;$H$2-1))+(COUNTIF('Round 2 - RIVER'!I113,"="&amp;$I$2-1))+(COUNTIF('Round 2 - RIVER'!J113,"="&amp;$J$2-1))+(COUNTIF('Round 2 - RIVER'!L113,"="&amp;$L$2-1))+(COUNTIF('Round 2 - RIVER'!M113,"="&amp;$M$2-1))+(COUNTIF('Round 2 - RIVER'!N113,"="&amp;$N$2-1))+(COUNTIF('Round 2 - RIVER'!O113,"="&amp;$O$2-1))+(COUNTIF('Round 2 - RIVER'!P113,"="&amp;$P$2-1))+(COUNTIF('Round 2 - RIVER'!Q113,"="&amp;$Q$2-1))+(COUNTIF('Round 2 - RIVER'!R113,"="&amp;$R$2-1))+(COUNTIF('Round 2 - RIVER'!S113,"="&amp;$S$2-1))+(COUNTIF('Round 2 - RIVER'!T113,"="&amp;$T$2-1))</f>
        <v>0</v>
      </c>
      <c r="L221" s="106">
        <f>SUM(COUNTIF('Round 2 - RIVER'!B113,"="&amp;$B$2))+(COUNTIF('Round 2 - RIVER'!C113,"="&amp;$C$2))+(COUNTIF('Round 2 - RIVER'!D113,"="&amp;$D$2))+(COUNTIF('Round 2 - RIVER'!E113,"="&amp;$E$2))+(COUNTIF('Round 2 - RIVER'!F113,"="&amp;$F$2))+(COUNTIF('Round 2 - RIVER'!G113,"="&amp;$G$2))+(COUNTIF('Round 2 - RIVER'!H113,"="&amp;$H$2))+(COUNTIF('Round 2 - RIVER'!I113,"="&amp;$I$2))+(COUNTIF('Round 2 - RIVER'!J113,"="&amp;$J$2))+(COUNTIF('Round 2 - RIVER'!L113,"="&amp;$L$2))+(COUNTIF('Round 2 - RIVER'!M113,"="&amp;$M$2))+(COUNTIF('Round 2 - RIVER'!N113,"="&amp;$N$2))+(COUNTIF('Round 2 - RIVER'!O113,"="&amp;$O$2))+(COUNTIF('Round 2 - RIVER'!P113,"="&amp;$P$2))+(COUNTIF('Round 2 - RIVER'!Q113,"="&amp;$Q$2))+(COUNTIF('Round 2 - RIVER'!R113,"="&amp;$R$2))+(COUNTIF('Round 2 - RIVER'!S113,"="&amp;$S$2))+(COUNTIF('Round 2 - RIVER'!T113,"="&amp;$T$2))</f>
        <v>0</v>
      </c>
      <c r="M221" s="106">
        <f>SUM(COUNTIF('Round 2 - RIVER'!B113,"="&amp;$B$2+1))+(COUNTIF('Round 2 - RIVER'!C113,"="&amp;$C$2+1))+(COUNTIF('Round 2 - RIVER'!D113,"="&amp;$D$2+1))+(COUNTIF('Round 2 - RIVER'!E113,"="&amp;$E$2+1))+(COUNTIF('Round 2 - RIVER'!F113,"="&amp;$F$2+1))+(COUNTIF('Round 2 - RIVER'!G113,"="&amp;$G$2+1))+(COUNTIF('Round 2 - RIVER'!H113,"="&amp;$H$2+1))+(COUNTIF('Round 2 - RIVER'!I113,"="&amp;$I$2+1))+(COUNTIF('Round 2 - RIVER'!J113,"="&amp;$J$2+1))+(COUNTIF('Round 2 - RIVER'!L113,"="&amp;$L$2+1))+(COUNTIF('Round 2 - RIVER'!M113,"="&amp;$M$2+1))+(COUNTIF('Round 2 - RIVER'!N113,"="&amp;$N$2+1))+(COUNTIF('Round 2 - RIVER'!O113,"="&amp;$O$2+1))+(COUNTIF('Round 2 - RIVER'!P113,"="&amp;$P$2+1))+(COUNTIF('Round 2 - RIVER'!Q113,"="&amp;$Q$2+1))+(COUNTIF('Round 2 - RIVER'!R113,"="&amp;$R$2+1))+(COUNTIF('Round 2 - RIVER'!S113,"="&amp;$S$2+1))+(COUNTIF('Round 2 - RIVER'!T113,"="&amp;$T$2+1))</f>
        <v>0</v>
      </c>
      <c r="N221" s="106">
        <f>SUM(COUNTIF('Round 2 - RIVER'!B113,"="&amp;$B$2+2))+(COUNTIF('Round 2 - RIVER'!C113,"="&amp;$C$2+2))+(COUNTIF('Round 2 - RIVER'!D113,"="&amp;$D$2+2))+(COUNTIF('Round 2 - RIVER'!E113,"="&amp;$E$2+2))+(COUNTIF('Round 2 - RIVER'!F113,"="&amp;$F$2+2))+(COUNTIF('Round 2 - RIVER'!G113,"="&amp;$G$2+2))+(COUNTIF('Round 2 - RIVER'!H113,"="&amp;$H$2+2))+(COUNTIF('Round 2 - RIVER'!I113,"="&amp;$I$2+2))+(COUNTIF('Round 2 - RIVER'!J113,"="&amp;$J$2+2))+(COUNTIF('Round 2 - RIVER'!L113,"="&amp;$L$2+2))+(COUNTIF('Round 2 - RIVER'!M113,"="&amp;$M$2+2))+(COUNTIF('Round 2 - RIVER'!N113,"="&amp;$N$2+2))+(COUNTIF('Round 2 - RIVER'!O113,"="&amp;$O$2+2))+(COUNTIF('Round 2 - RIVER'!P113,"="&amp;$P$2+2))+(COUNTIF('Round 2 - RIVER'!Q113,"="&amp;$Q$2+2))+(COUNTIF('Round 2 - RIVER'!R113,"="&amp;$R$2+2))+(COUNTIF('Round 2 - RIVER'!S113,"="&amp;$S$2+2))+(COUNTIF('Round 2 - RIVER'!T113,"="&amp;$T$2+2))</f>
        <v>0</v>
      </c>
      <c r="O221" s="106">
        <f>SUM(COUNTIF('Round 2 - RIVER'!B113,"&gt;"&amp;$B$2+2.1))+(COUNTIF('Round 2 - RIVER'!C113,"&gt;"&amp;$C$2+2.1))+(COUNTIF('Round 2 - RIVER'!D113,"&gt;"&amp;$D$2+2.1))+(COUNTIF('Round 2 - RIVER'!E113,"&gt;"&amp;$E$2+2.1))+(COUNTIF('Round 2 - RIVER'!F113,"&gt;"&amp;$F$2+2.1))+(COUNTIF('Round 2 - RIVER'!G113,"&gt;"&amp;$G$2+2.1))+(COUNTIF('Round 2 - RIVER'!H113,"&gt;"&amp;$H$2+2.1))+(COUNTIF('Round 2 - RIVER'!I113,"&gt;"&amp;$I$2+2.1))+(COUNTIF('Round 2 - RIVER'!J113,"&gt;"&amp;$J$2+2.1))+(COUNTIF('Round 2 - RIVER'!L113,"&gt;"&amp;$L$2+2.1))+(COUNTIF('Round 2 - RIVER'!M113,"&gt;"&amp;$M$2+2.1))+(COUNTIF('Round 2 - RIVER'!N113,"&gt;"&amp;$N$2+2.1))+(COUNTIF('Round 2 - RIVER'!O113,"&gt;"&amp;$O$2+2.1))+(COUNTIF('Round 2 - RIVER'!P113,"&gt;"&amp;$P$2+2.1))+(COUNTIF('Round 2 - RIVER'!Q113,"&gt;"&amp;$Q$2+2.1))+(COUNTIF('Round 2 - RIVER'!R113,"&gt;"&amp;$R$2+2.1))+(COUNTIF('Round 2 - RIVER'!S113,"&gt;"&amp;$S$2+2.1))+(COUNTIF('Round 2 - RIVER'!T113,"&gt;"&amp;$T$2+2.1))</f>
        <v>0</v>
      </c>
      <c r="Q221" s="94"/>
      <c r="R221" s="94"/>
      <c r="S221" s="94"/>
      <c r="T221" s="94"/>
      <c r="U221" s="94"/>
      <c r="V221" s="94"/>
      <c r="X221" s="99">
        <f t="shared" si="224"/>
        <v>0</v>
      </c>
      <c r="Y221" s="100">
        <f t="shared" si="220"/>
        <v>0</v>
      </c>
      <c r="Z221" s="100">
        <f t="shared" si="221"/>
        <v>0</v>
      </c>
      <c r="AA221" s="100">
        <f t="shared" si="222"/>
        <v>0</v>
      </c>
      <c r="AB221" s="100">
        <f t="shared" si="223"/>
        <v>0</v>
      </c>
      <c r="AC221" s="100">
        <f t="shared" si="225"/>
        <v>0</v>
      </c>
    </row>
    <row r="222" spans="1:29" x14ac:dyDescent="0.2">
      <c r="A222" s="35">
        <f>'Players by Team'!M62</f>
        <v>0</v>
      </c>
      <c r="B222" s="95"/>
      <c r="C222" s="99">
        <f>SUM(COUNTIF('Round 1 - HILLS'!B114,"&lt;"&amp;$B$3-1.9))+(COUNTIF('Round 1 - HILLS'!C114,"&lt;"&amp;$C$3-1.9))+(COUNTIF('Round 1 - HILLS'!D114,"&lt;"&amp;$D$3-1.9))+(COUNTIF('Round 1 - HILLS'!E114,"&lt;"&amp;$E$3-1.9))+(COUNTIF('Round 1 - HILLS'!F114,"&lt;"&amp;$F$3-1.9))+(COUNTIF('Round 1 - HILLS'!G114,"&lt;"&amp;$G$3-1.9))+(COUNTIF('Round 1 - HILLS'!H114,"&lt;"&amp;$H$3-1.9))+(COUNTIF('Round 1 - HILLS'!I114,"&lt;"&amp;$I$3-1.9))+(COUNTIF('Round 1 - HILLS'!J114,"&lt;"&amp;$J$3-1.9))+(COUNTIF('Round 1 - HILLS'!L114,"&lt;"&amp;$L$3-1.9))+(COUNTIF('Round 1 - HILLS'!M114,"&lt;"&amp;$M$3-1.9))+(COUNTIF('Round 1 - HILLS'!N114,"&lt;"&amp;$N$3-1.9))+(COUNTIF('Round 1 - HILLS'!O114,"&lt;"&amp;$O$3-1.9))+(COUNTIF('Round 1 - HILLS'!P114,"&lt;"&amp;$P$3-1.9))+(COUNTIF('Round 1 - HILLS'!Q114,"&lt;"&amp;$Q$3-1.9))+(COUNTIF('Round 1 - HILLS'!R114,"&lt;"&amp;$R$3-1.9))+(COUNTIF('Round 1 - HILLS'!S114,"&lt;"&amp;$S$3-1.9))+(COUNTIF('Round 1 - HILLS'!T114,"&lt;"&amp;$T$3-1.9))</f>
        <v>0</v>
      </c>
      <c r="D222" s="100">
        <f>SUM(COUNTIF('Round 1 - HILLS'!B114,"="&amp;$B$3-1))+(COUNTIF('Round 1 - HILLS'!C114,"="&amp;$C$3-1))+(COUNTIF('Round 1 - HILLS'!D114,"="&amp;$D$3-1))+(COUNTIF('Round 1 - HILLS'!E114,"="&amp;$E$3-1))+(COUNTIF('Round 1 - HILLS'!F114,"="&amp;$F$3-1))+(COUNTIF('Round 1 - HILLS'!G114,"="&amp;$G$3-1))+(COUNTIF('Round 1 - HILLS'!H114,"="&amp;$H$3-1))+(COUNTIF('Round 1 - HILLS'!I114,"="&amp;$I$3-1))+(COUNTIF('Round 1 - HILLS'!J114,"="&amp;$J$3-1))+(COUNTIF('Round 1 - HILLS'!L114,"="&amp;$L$3-1))+(COUNTIF('Round 1 - HILLS'!M114,"="&amp;$M$3-1))+(COUNTIF('Round 1 - HILLS'!N114,"="&amp;$N$3-1))+(COUNTIF('Round 1 - HILLS'!O114,"="&amp;$O$3-1))+(COUNTIF('Round 1 - HILLS'!P114,"="&amp;$P$3-1))+(COUNTIF('Round 1 - HILLS'!Q114,"="&amp;$Q$3-1))+(COUNTIF('Round 1 - HILLS'!R114,"="&amp;$R$3-1))+(COUNTIF('Round 1 - HILLS'!S114,"="&amp;$S$3-1))+(COUNTIF('Round 1 - HILLS'!T114,"="&amp;$T$3-1))</f>
        <v>0</v>
      </c>
      <c r="E222" s="100">
        <f>SUM(COUNTIF('Round 1 - HILLS'!B114,"="&amp;$B$3))+(COUNTIF('Round 1 - HILLS'!C114,"="&amp;$C$3))+(COUNTIF('Round 1 - HILLS'!D114,"="&amp;$D$3))+(COUNTIF('Round 1 - HILLS'!E114,"="&amp;$E$3))+(COUNTIF('Round 1 - HILLS'!F114,"="&amp;$F$3))+(COUNTIF('Round 1 - HILLS'!G114,"="&amp;$G$3))+(COUNTIF('Round 1 - HILLS'!H114,"="&amp;$H$3))+(COUNTIF('Round 1 - HILLS'!I114,"="&amp;$I$3))+(COUNTIF('Round 1 - HILLS'!J114,"="&amp;$J$3))+(COUNTIF('Round 1 - HILLS'!L114,"="&amp;$L$3))+(COUNTIF('Round 1 - HILLS'!M114,"="&amp;$M$3))+(COUNTIF('Round 1 - HILLS'!N114,"="&amp;$N$3))+(COUNTIF('Round 1 - HILLS'!O114,"="&amp;$O$3))+(COUNTIF('Round 1 - HILLS'!P114,"="&amp;$P$3))+(COUNTIF('Round 1 - HILLS'!Q114,"="&amp;$Q$3))+(COUNTIF('Round 1 - HILLS'!R114,"="&amp;$R$3))+(COUNTIF('Round 1 - HILLS'!S114,"="&amp;$S$3))+(COUNTIF('Round 1 - HILLS'!T114,"="&amp;$T$3))</f>
        <v>0</v>
      </c>
      <c r="F222" s="100">
        <f>SUM(COUNTIF('Round 1 - HILLS'!B114,"="&amp;$B$3+1))+(COUNTIF('Round 1 - HILLS'!C114,"="&amp;$C$3+1))+(COUNTIF('Round 1 - HILLS'!D114,"="&amp;$D$3+1))+(COUNTIF('Round 1 - HILLS'!E114,"="&amp;$E$3+1))+(COUNTIF('Round 1 - HILLS'!F114,"="&amp;$F$3+1))+(COUNTIF('Round 1 - HILLS'!G114,"="&amp;$G$3+1))+(COUNTIF('Round 1 - HILLS'!H114,"="&amp;$H$3+1))+(COUNTIF('Round 1 - HILLS'!I114,"="&amp;$I$3+1))+(COUNTIF('Round 1 - HILLS'!J114,"="&amp;$J$3+1))+(COUNTIF('Round 1 - HILLS'!L114,"="&amp;$L$3+1))+(COUNTIF('Round 1 - HILLS'!M114,"="&amp;$M$3+1))+(COUNTIF('Round 1 - HILLS'!N114,"="&amp;$N$3+1))+(COUNTIF('Round 1 - HILLS'!O114,"="&amp;$O$3+1))+(COUNTIF('Round 1 - HILLS'!P114,"="&amp;$P$3+1))+(COUNTIF('Round 1 - HILLS'!Q114,"="&amp;$Q$3+1))+(COUNTIF('Round 1 - HILLS'!R114,"="&amp;$R$3+1))+(COUNTIF('Round 1 - HILLS'!S114,"="&amp;$S$3+1))+(COUNTIF('Round 1 - HILLS'!T114,"="&amp;$T$3+1))</f>
        <v>0</v>
      </c>
      <c r="G222" s="100">
        <f>SUM(COUNTIF('Round 1 - HILLS'!B114,"="&amp;$B$3+2))+(COUNTIF('Round 1 - HILLS'!C114,"="&amp;$C$3+2))+(COUNTIF('Round 1 - HILLS'!D114,"="&amp;$D$3+2))+(COUNTIF('Round 1 - HILLS'!E114,"="&amp;$E$3+2))+(COUNTIF('Round 1 - HILLS'!F114,"="&amp;$F$3+2))+(COUNTIF('Round 1 - HILLS'!G114,"="&amp;$G$3+2))+(COUNTIF('Round 1 - HILLS'!H114,"="&amp;$H$3+2))+(COUNTIF('Round 1 - HILLS'!I114,"="&amp;$I$3+2))+(COUNTIF('Round 1 - HILLS'!J114,"="&amp;$J$3+2))+(COUNTIF('Round 1 - HILLS'!L114,"="&amp;$L$3+2))+(COUNTIF('Round 1 - HILLS'!M114,"="&amp;$M$3+2))+(COUNTIF('Round 1 - HILLS'!N114,"="&amp;$N$3+2))+(COUNTIF('Round 1 - HILLS'!O114,"="&amp;$O$3+2))+(COUNTIF('Round 1 - HILLS'!P114,"="&amp;$P$3+2))+(COUNTIF('Round 1 - HILLS'!Q114,"="&amp;$Q$3+2))+(COUNTIF('Round 1 - HILLS'!R114,"="&amp;$R$3+2))+(COUNTIF('Round 1 - HILLS'!S114,"="&amp;$S$3+2))+(COUNTIF('Round 1 - HILLS'!T114,"="&amp;$T$3+2))</f>
        <v>0</v>
      </c>
      <c r="H222" s="100">
        <f>SUM(COUNTIF('Round 1 - HILLS'!B114,"&gt;"&amp;$B$3+2.1))+(COUNTIF('Round 1 - HILLS'!C114,"&gt;"&amp;$C$3+2.1))+(COUNTIF('Round 1 - HILLS'!D114,"&gt;"&amp;$D$3+2.1))+(COUNTIF('Round 1 - HILLS'!E114,"&gt;"&amp;$E$3+2.1))+(COUNTIF('Round 1 - HILLS'!F114,"&gt;"&amp;$F$3+2.1))+(COUNTIF('Round 1 - HILLS'!G114,"&gt;"&amp;$G$3+2.1))+(COUNTIF('Round 1 - HILLS'!H114,"&gt;"&amp;$H$3+2.1))+(COUNTIF('Round 1 - HILLS'!I114,"&gt;"&amp;$I$3+2.1))+(COUNTIF('Round 1 - HILLS'!J114,"&gt;"&amp;$J$3+2.1))+(COUNTIF('Round 1 - HILLS'!L114,"&gt;"&amp;$L$3+2.1))+(COUNTIF('Round 1 - HILLS'!M114,"&gt;"&amp;$M$3+2.1))+(COUNTIF('Round 1 - HILLS'!N114,"&gt;"&amp;$N$3+2.1))+(COUNTIF('Round 1 - HILLS'!O114,"&gt;"&amp;$O$3+2.1))+(COUNTIF('Round 1 - HILLS'!P114,"&gt;"&amp;$P$3+2.1))+(COUNTIF('Round 1 - HILLS'!Q114,"&gt;"&amp;$Q$3+2.1))+(COUNTIF('Round 1 - HILLS'!R114,"&gt;"&amp;$R$3+2.1))+(COUNTIF('Round 1 - HILLS'!S114,"&gt;"&amp;$S$3+2.1))+(COUNTIF('Round 1 - HILLS'!T114,"&gt;"&amp;$T$3+2.1))</f>
        <v>0</v>
      </c>
      <c r="I222" s="77"/>
      <c r="J222" s="99">
        <f>SUM(COUNTIF('Round 2 - RIVER'!B114,"&lt;"&amp;$B$2-1.9))+(COUNTIF('Round 2 - RIVER'!C114,"&lt;"&amp;$C$2-1.9))+(COUNTIF('Round 2 - RIVER'!D114,"&lt;"&amp;$D$2-1.9))+(COUNTIF('Round 2 - RIVER'!E114,"&lt;"&amp;$E$2-1.9))+(COUNTIF('Round 2 - RIVER'!F114,"&lt;"&amp;$F$2-1.9))+(COUNTIF('Round 2 - RIVER'!G114,"&lt;"&amp;$G$2-1.9))+(COUNTIF('Round 2 - RIVER'!H114,"&lt;"&amp;$H$2-1.9))+(COUNTIF('Round 2 - RIVER'!I114,"&lt;"&amp;$I$2-1.9))+(COUNTIF('Round 2 - RIVER'!J114,"&lt;"&amp;$J$2-1.9))+(COUNTIF('Round 2 - RIVER'!L114,"&lt;"&amp;$L$2-1.9))+(COUNTIF('Round 2 - RIVER'!M114,"&lt;"&amp;$M$2-1.9))+(COUNTIF('Round 2 - RIVER'!N114,"&lt;"&amp;$N$2-1.9))+(COUNTIF('Round 2 - RIVER'!O114,"&lt;"&amp;$O$2-1.9))+(COUNTIF('Round 2 - RIVER'!P114,"&lt;"&amp;$P$2-1.9))+(COUNTIF('Round 2 - RIVER'!Q114,"&lt;"&amp;$Q$2-1.9))+(COUNTIF('Round 2 - RIVER'!R114,"&lt;"&amp;$R$2-1.9))+(COUNTIF('Round 2 - RIVER'!S114,"&lt;"&amp;$S$2-1.9))+(COUNTIF('Round 2 - RIVER'!T114,"&lt;"&amp;$T$2-1.9))</f>
        <v>0</v>
      </c>
      <c r="K222" s="100">
        <f>SUM(COUNTIF('Round 2 - RIVER'!B114,"="&amp;$B$2-1))+(COUNTIF('Round 2 - RIVER'!C114,"="&amp;$C$2-1))+(COUNTIF('Round 2 - RIVER'!D114,"="&amp;$D$2-1))+(COUNTIF('Round 2 - RIVER'!E114,"="&amp;$E$2-1))+(COUNTIF('Round 2 - RIVER'!F114,"="&amp;$F$2-1))+(COUNTIF('Round 2 - RIVER'!G114,"="&amp;$G$2-1))+(COUNTIF('Round 2 - RIVER'!H114,"="&amp;$H$2-1))+(COUNTIF('Round 2 - RIVER'!I114,"="&amp;$I$2-1))+(COUNTIF('Round 2 - RIVER'!J114,"="&amp;$J$2-1))+(COUNTIF('Round 2 - RIVER'!L114,"="&amp;$L$2-1))+(COUNTIF('Round 2 - RIVER'!M114,"="&amp;$M$2-1))+(COUNTIF('Round 2 - RIVER'!N114,"="&amp;$N$2-1))+(COUNTIF('Round 2 - RIVER'!O114,"="&amp;$O$2-1))+(COUNTIF('Round 2 - RIVER'!P114,"="&amp;$P$2-1))+(COUNTIF('Round 2 - RIVER'!Q114,"="&amp;$Q$2-1))+(COUNTIF('Round 2 - RIVER'!R114,"="&amp;$R$2-1))+(COUNTIF('Round 2 - RIVER'!S114,"="&amp;$S$2-1))+(COUNTIF('Round 2 - RIVER'!T114,"="&amp;$T$2-1))</f>
        <v>0</v>
      </c>
      <c r="L222" s="100">
        <f>SUM(COUNTIF('Round 2 - RIVER'!B114,"="&amp;$B$2))+(COUNTIF('Round 2 - RIVER'!C114,"="&amp;$C$2))+(COUNTIF('Round 2 - RIVER'!D114,"="&amp;$D$2))+(COUNTIF('Round 2 - RIVER'!E114,"="&amp;$E$2))+(COUNTIF('Round 2 - RIVER'!F114,"="&amp;$F$2))+(COUNTIF('Round 2 - RIVER'!G114,"="&amp;$G$2))+(COUNTIF('Round 2 - RIVER'!H114,"="&amp;$H$2))+(COUNTIF('Round 2 - RIVER'!I114,"="&amp;$I$2))+(COUNTIF('Round 2 - RIVER'!J114,"="&amp;$J$2))+(COUNTIF('Round 2 - RIVER'!L114,"="&amp;$L$2))+(COUNTIF('Round 2 - RIVER'!M114,"="&amp;$M$2))+(COUNTIF('Round 2 - RIVER'!N114,"="&amp;$N$2))+(COUNTIF('Round 2 - RIVER'!O114,"="&amp;$O$2))+(COUNTIF('Round 2 - RIVER'!P114,"="&amp;$P$2))+(COUNTIF('Round 2 - RIVER'!Q114,"="&amp;$Q$2))+(COUNTIF('Round 2 - RIVER'!R114,"="&amp;$R$2))+(COUNTIF('Round 2 - RIVER'!S114,"="&amp;$S$2))+(COUNTIF('Round 2 - RIVER'!T114,"="&amp;$T$2))</f>
        <v>0</v>
      </c>
      <c r="M222" s="100">
        <f>SUM(COUNTIF('Round 2 - RIVER'!B114,"="&amp;$B$2+1))+(COUNTIF('Round 2 - RIVER'!C114,"="&amp;$C$2+1))+(COUNTIF('Round 2 - RIVER'!D114,"="&amp;$D$2+1))+(COUNTIF('Round 2 - RIVER'!E114,"="&amp;$E$2+1))+(COUNTIF('Round 2 - RIVER'!F114,"="&amp;$F$2+1))+(COUNTIF('Round 2 - RIVER'!G114,"="&amp;$G$2+1))+(COUNTIF('Round 2 - RIVER'!H114,"="&amp;$H$2+1))+(COUNTIF('Round 2 - RIVER'!I114,"="&amp;$I$2+1))+(COUNTIF('Round 2 - RIVER'!J114,"="&amp;$J$2+1))+(COUNTIF('Round 2 - RIVER'!L114,"="&amp;$L$2+1))+(COUNTIF('Round 2 - RIVER'!M114,"="&amp;$M$2+1))+(COUNTIF('Round 2 - RIVER'!N114,"="&amp;$N$2+1))+(COUNTIF('Round 2 - RIVER'!O114,"="&amp;$O$2+1))+(COUNTIF('Round 2 - RIVER'!P114,"="&amp;$P$2+1))+(COUNTIF('Round 2 - RIVER'!Q114,"="&amp;$Q$2+1))+(COUNTIF('Round 2 - RIVER'!R114,"="&amp;$R$2+1))+(COUNTIF('Round 2 - RIVER'!S114,"="&amp;$S$2+1))+(COUNTIF('Round 2 - RIVER'!T114,"="&amp;$T$2+1))</f>
        <v>0</v>
      </c>
      <c r="N222" s="100">
        <f>SUM(COUNTIF('Round 2 - RIVER'!B114,"="&amp;$B$2+2))+(COUNTIF('Round 2 - RIVER'!C114,"="&amp;$C$2+2))+(COUNTIF('Round 2 - RIVER'!D114,"="&amp;$D$2+2))+(COUNTIF('Round 2 - RIVER'!E114,"="&amp;$E$2+2))+(COUNTIF('Round 2 - RIVER'!F114,"="&amp;$F$2+2))+(COUNTIF('Round 2 - RIVER'!G114,"="&amp;$G$2+2))+(COUNTIF('Round 2 - RIVER'!H114,"="&amp;$H$2+2))+(COUNTIF('Round 2 - RIVER'!I114,"="&amp;$I$2+2))+(COUNTIF('Round 2 - RIVER'!J114,"="&amp;$J$2+2))+(COUNTIF('Round 2 - RIVER'!L114,"="&amp;$L$2+2))+(COUNTIF('Round 2 - RIVER'!M114,"="&amp;$M$2+2))+(COUNTIF('Round 2 - RIVER'!N114,"="&amp;$N$2+2))+(COUNTIF('Round 2 - RIVER'!O114,"="&amp;$O$2+2))+(COUNTIF('Round 2 - RIVER'!P114,"="&amp;$P$2+2))+(COUNTIF('Round 2 - RIVER'!Q114,"="&amp;$Q$2+2))+(COUNTIF('Round 2 - RIVER'!R114,"="&amp;$R$2+2))+(COUNTIF('Round 2 - RIVER'!S114,"="&amp;$S$2+2))+(COUNTIF('Round 2 - RIVER'!T114,"="&amp;$T$2+2))</f>
        <v>0</v>
      </c>
      <c r="O222" s="100">
        <f>SUM(COUNTIF('Round 2 - RIVER'!B114,"&gt;"&amp;$B$2+2.1))+(COUNTIF('Round 2 - RIVER'!C114,"&gt;"&amp;$C$2+2.1))+(COUNTIF('Round 2 - RIVER'!D114,"&gt;"&amp;$D$2+2.1))+(COUNTIF('Round 2 - RIVER'!E114,"&gt;"&amp;$E$2+2.1))+(COUNTIF('Round 2 - RIVER'!F114,"&gt;"&amp;$F$2+2.1))+(COUNTIF('Round 2 - RIVER'!G114,"&gt;"&amp;$G$2+2.1))+(COUNTIF('Round 2 - RIVER'!H114,"&gt;"&amp;$H$2+2.1))+(COUNTIF('Round 2 - RIVER'!I114,"&gt;"&amp;$I$2+2.1))+(COUNTIF('Round 2 - RIVER'!J114,"&gt;"&amp;$J$2+2.1))+(COUNTIF('Round 2 - RIVER'!L114,"&gt;"&amp;$L$2+2.1))+(COUNTIF('Round 2 - RIVER'!M114,"&gt;"&amp;$M$2+2.1))+(COUNTIF('Round 2 - RIVER'!N114,"&gt;"&amp;$N$2+2.1))+(COUNTIF('Round 2 - RIVER'!O114,"&gt;"&amp;$O$2+2.1))+(COUNTIF('Round 2 - RIVER'!P114,"&gt;"&amp;$P$2+2.1))+(COUNTIF('Round 2 - RIVER'!Q114,"&gt;"&amp;$Q$2+2.1))+(COUNTIF('Round 2 - RIVER'!R114,"&gt;"&amp;$R$2+2.1))+(COUNTIF('Round 2 - RIVER'!S114,"&gt;"&amp;$S$2+2.1))+(COUNTIF('Round 2 - RIVER'!T114,"&gt;"&amp;$T$2+2.1))</f>
        <v>0</v>
      </c>
      <c r="Q222" s="92"/>
      <c r="R222" s="93"/>
      <c r="S222" s="93"/>
      <c r="T222" s="93"/>
      <c r="U222" s="93"/>
      <c r="V222" s="93"/>
      <c r="X222" s="92">
        <f t="shared" si="224"/>
        <v>0</v>
      </c>
      <c r="Y222" s="93">
        <f t="shared" si="220"/>
        <v>0</v>
      </c>
      <c r="Z222" s="93">
        <f t="shared" si="221"/>
        <v>0</v>
      </c>
      <c r="AA222" s="93">
        <f t="shared" si="222"/>
        <v>0</v>
      </c>
      <c r="AB222" s="93">
        <f t="shared" si="223"/>
        <v>0</v>
      </c>
      <c r="AC222" s="93">
        <f t="shared" si="225"/>
        <v>0</v>
      </c>
    </row>
    <row r="224" spans="1:29" ht="15.75" x14ac:dyDescent="0.25">
      <c r="A224" s="108">
        <f>'Players by Team'!S57</f>
        <v>0</v>
      </c>
      <c r="C224" s="90">
        <f t="shared" ref="C224:H224" si="226">SUM(C225:C229)</f>
        <v>0</v>
      </c>
      <c r="D224" s="90">
        <f t="shared" si="226"/>
        <v>0</v>
      </c>
      <c r="E224" s="90">
        <f t="shared" si="226"/>
        <v>0</v>
      </c>
      <c r="F224" s="90">
        <f t="shared" si="226"/>
        <v>0</v>
      </c>
      <c r="G224" s="90">
        <f t="shared" si="226"/>
        <v>0</v>
      </c>
      <c r="H224" s="90">
        <f t="shared" si="226"/>
        <v>0</v>
      </c>
      <c r="J224" s="90">
        <f t="shared" ref="J224:O224" si="227">SUM(J225:J229)</f>
        <v>0</v>
      </c>
      <c r="K224" s="90">
        <f t="shared" si="227"/>
        <v>0</v>
      </c>
      <c r="L224" s="90">
        <f t="shared" si="227"/>
        <v>0</v>
      </c>
      <c r="M224" s="90">
        <f t="shared" si="227"/>
        <v>0</v>
      </c>
      <c r="N224" s="90">
        <f t="shared" si="227"/>
        <v>0</v>
      </c>
      <c r="O224" s="90">
        <f t="shared" si="227"/>
        <v>0</v>
      </c>
      <c r="Q224" s="90">
        <f t="shared" ref="Q224:V224" si="228">SUM(Q225:Q229)</f>
        <v>0</v>
      </c>
      <c r="R224" s="90">
        <f t="shared" si="228"/>
        <v>0</v>
      </c>
      <c r="S224" s="90">
        <f t="shared" si="228"/>
        <v>0</v>
      </c>
      <c r="T224" s="90">
        <f t="shared" si="228"/>
        <v>0</v>
      </c>
      <c r="U224" s="90">
        <f t="shared" si="228"/>
        <v>0</v>
      </c>
      <c r="V224" s="90">
        <f t="shared" si="228"/>
        <v>0</v>
      </c>
      <c r="X224" s="90">
        <f t="shared" ref="X224:AC224" si="229">SUM(X225:X229)</f>
        <v>0</v>
      </c>
      <c r="Y224" s="90">
        <f t="shared" si="229"/>
        <v>0</v>
      </c>
      <c r="Z224" s="90">
        <f t="shared" si="229"/>
        <v>0</v>
      </c>
      <c r="AA224" s="90">
        <f t="shared" si="229"/>
        <v>0</v>
      </c>
      <c r="AB224" s="90">
        <f t="shared" si="229"/>
        <v>0</v>
      </c>
      <c r="AC224" s="90">
        <f t="shared" si="229"/>
        <v>0</v>
      </c>
    </row>
    <row r="225" spans="1:29" x14ac:dyDescent="0.2">
      <c r="A225" s="35">
        <f>'Players by Team'!S58</f>
        <v>0</v>
      </c>
      <c r="B225" s="95"/>
      <c r="C225" s="92">
        <f>SUM(COUNTIF('Round 1 - HILLS'!B117,"&lt;"&amp;$B$3-1.9))+(COUNTIF('Round 1 - HILLS'!C117,"&lt;"&amp;$C$3-1.9))+(COUNTIF('Round 1 - HILLS'!D117,"&lt;"&amp;$D$3-1.9))+(COUNTIF('Round 1 - HILLS'!E117,"&lt;"&amp;$E$3-1.9))+(COUNTIF('Round 1 - HILLS'!F117,"&lt;"&amp;$F$3-1.9))+(COUNTIF('Round 1 - HILLS'!G117,"&lt;"&amp;$G$3-1.9))+(COUNTIF('Round 1 - HILLS'!H117,"&lt;"&amp;$H$3-1.9))+(COUNTIF('Round 1 - HILLS'!I117,"&lt;"&amp;$I$3-1.9))+(COUNTIF('Round 1 - HILLS'!J117,"&lt;"&amp;$J$3-1.9))+(COUNTIF('Round 1 - HILLS'!L117,"&lt;"&amp;$L$3-1.9))+(COUNTIF('Round 1 - HILLS'!M117,"&lt;"&amp;$M$3-1.9))+(COUNTIF('Round 1 - HILLS'!N117,"&lt;"&amp;$N$3-1.9))+(COUNTIF('Round 1 - HILLS'!O117,"&lt;"&amp;$O$3-1.9))+(COUNTIF('Round 1 - HILLS'!P117,"&lt;"&amp;$P$3-1.9))+(COUNTIF('Round 1 - HILLS'!Q117,"&lt;"&amp;$Q$3-1.9))+(COUNTIF('Round 1 - HILLS'!R117,"&lt;"&amp;$R$3-1.9))+(COUNTIF('Round 1 - HILLS'!S117,"&lt;"&amp;$S$3-1.9))+(COUNTIF('Round 1 - HILLS'!T117,"&lt;"&amp;$T$3-1.9))</f>
        <v>0</v>
      </c>
      <c r="D225" s="93">
        <f>SUM(COUNTIF('Round 1 - HILLS'!B117,"="&amp;$B$3-1))+(COUNTIF('Round 1 - HILLS'!C117,"="&amp;$C$3-1))+(COUNTIF('Round 1 - HILLS'!D117,"="&amp;$D$3-1))+(COUNTIF('Round 1 - HILLS'!E117,"="&amp;$E$3-1))+(COUNTIF('Round 1 - HILLS'!F117,"="&amp;$F$3-1))+(COUNTIF('Round 1 - HILLS'!G117,"="&amp;$G$3-1))+(COUNTIF('Round 1 - HILLS'!H117,"="&amp;$H$3-1))+(COUNTIF('Round 1 - HILLS'!I117,"="&amp;$I$3-1))+(COUNTIF('Round 1 - HILLS'!J117,"="&amp;$J$3-1))+(COUNTIF('Round 1 - HILLS'!L117,"="&amp;$L$3-1))+(COUNTIF('Round 1 - HILLS'!M117,"="&amp;$M$3-1))+(COUNTIF('Round 1 - HILLS'!N117,"="&amp;$N$3-1))+(COUNTIF('Round 1 - HILLS'!O117,"="&amp;$O$3-1))+(COUNTIF('Round 1 - HILLS'!P117,"="&amp;$P$3-1))+(COUNTIF('Round 1 - HILLS'!Q117,"="&amp;$Q$3-1))+(COUNTIF('Round 1 - HILLS'!R117,"="&amp;$R$3-1))+(COUNTIF('Round 1 - HILLS'!S117,"="&amp;$S$3-1))+(COUNTIF('Round 1 - HILLS'!T117,"="&amp;$T$3-1))</f>
        <v>0</v>
      </c>
      <c r="E225" s="93">
        <f>SUM(COUNTIF('Round 1 - HILLS'!B117,"="&amp;$B$3))+(COUNTIF('Round 1 - HILLS'!C117,"="&amp;$C$3))+(COUNTIF('Round 1 - HILLS'!D117,"="&amp;$D$3))+(COUNTIF('Round 1 - HILLS'!E117,"="&amp;$E$3))+(COUNTIF('Round 1 - HILLS'!F117,"="&amp;$F$3))+(COUNTIF('Round 1 - HILLS'!G117,"="&amp;$G$3))+(COUNTIF('Round 1 - HILLS'!H117,"="&amp;$H$3))+(COUNTIF('Round 1 - HILLS'!I117,"="&amp;$I$3))+(COUNTIF('Round 1 - HILLS'!J117,"="&amp;$J$3))+(COUNTIF('Round 1 - HILLS'!L117,"="&amp;$L$3))+(COUNTIF('Round 1 - HILLS'!M117,"="&amp;$M$3))+(COUNTIF('Round 1 - HILLS'!N117,"="&amp;$N$3))+(COUNTIF('Round 1 - HILLS'!O117,"="&amp;$O$3))+(COUNTIF('Round 1 - HILLS'!P117,"="&amp;$P$3))+(COUNTIF('Round 1 - HILLS'!Q117,"="&amp;$Q$3))+(COUNTIF('Round 1 - HILLS'!R117,"="&amp;$R$3))+(COUNTIF('Round 1 - HILLS'!S117,"="&amp;$S$3))+(COUNTIF('Round 1 - HILLS'!T117,"="&amp;$T$3))</f>
        <v>0</v>
      </c>
      <c r="F225" s="93">
        <f>SUM(COUNTIF('Round 1 - HILLS'!B117,"="&amp;$B$3+1))+(COUNTIF('Round 1 - HILLS'!C117,"="&amp;$C$3+1))+(COUNTIF('Round 1 - HILLS'!D117,"="&amp;$D$3+1))+(COUNTIF('Round 1 - HILLS'!E117,"="&amp;$E$3+1))+(COUNTIF('Round 1 - HILLS'!F117,"="&amp;$F$3+1))+(COUNTIF('Round 1 - HILLS'!G117,"="&amp;$G$3+1))+(COUNTIF('Round 1 - HILLS'!H117,"="&amp;$H$3+1))+(COUNTIF('Round 1 - HILLS'!I117,"="&amp;$I$3+1))+(COUNTIF('Round 1 - HILLS'!J117,"="&amp;$J$3+1))+(COUNTIF('Round 1 - HILLS'!L117,"="&amp;$L$3+1))+(COUNTIF('Round 1 - HILLS'!M117,"="&amp;$M$3+1))+(COUNTIF('Round 1 - HILLS'!N117,"="&amp;$N$3+1))+(COUNTIF('Round 1 - HILLS'!O117,"="&amp;$O$3+1))+(COUNTIF('Round 1 - HILLS'!P117,"="&amp;$P$3+1))+(COUNTIF('Round 1 - HILLS'!Q117,"="&amp;$Q$3+1))+(COUNTIF('Round 1 - HILLS'!R117,"="&amp;$R$3+1))+(COUNTIF('Round 1 - HILLS'!S117,"="&amp;$S$3+1))+(COUNTIF('Round 1 - HILLS'!T117,"="&amp;$T$3+1))</f>
        <v>0</v>
      </c>
      <c r="G225" s="93">
        <f>SUM(COUNTIF('Round 1 - HILLS'!B117,"="&amp;$B$3+2))+(COUNTIF('Round 1 - HILLS'!C117,"="&amp;$C$3+2))+(COUNTIF('Round 1 - HILLS'!D117,"="&amp;$D$3+2))+(COUNTIF('Round 1 - HILLS'!E117,"="&amp;$E$3+2))+(COUNTIF('Round 1 - HILLS'!F117,"="&amp;$F$3+2))+(COUNTIF('Round 1 - HILLS'!G117,"="&amp;$G$3+2))+(COUNTIF('Round 1 - HILLS'!H117,"="&amp;$H$3+2))+(COUNTIF('Round 1 - HILLS'!I117,"="&amp;$I$3+2))+(COUNTIF('Round 1 - HILLS'!J117,"="&amp;$J$3+2))+(COUNTIF('Round 1 - HILLS'!L117,"="&amp;$L$3+2))+(COUNTIF('Round 1 - HILLS'!M117,"="&amp;$M$3+2))+(COUNTIF('Round 1 - HILLS'!N117,"="&amp;$N$3+2))+(COUNTIF('Round 1 - HILLS'!O117,"="&amp;$O$3+2))+(COUNTIF('Round 1 - HILLS'!P117,"="&amp;$P$3+2))+(COUNTIF('Round 1 - HILLS'!Q117,"="&amp;$Q$3+2))+(COUNTIF('Round 1 - HILLS'!R117,"="&amp;$R$3+2))+(COUNTIF('Round 1 - HILLS'!S117,"="&amp;$S$3+2))+(COUNTIF('Round 1 - HILLS'!T117,"="&amp;$T$3+2))</f>
        <v>0</v>
      </c>
      <c r="H225" s="93">
        <f>SUM(COUNTIF('Round 1 - HILLS'!B117,"&gt;"&amp;$B$3+2.1))+(COUNTIF('Round 1 - HILLS'!C117,"&gt;"&amp;$C$3+2.1))+(COUNTIF('Round 1 - HILLS'!D117,"&gt;"&amp;$D$3+2.1))+(COUNTIF('Round 1 - HILLS'!E117,"&gt;"&amp;$E$3+2.1))+(COUNTIF('Round 1 - HILLS'!F117,"&gt;"&amp;$F$3+2.1))+(COUNTIF('Round 1 - HILLS'!G117,"&gt;"&amp;$G$3+2.1))+(COUNTIF('Round 1 - HILLS'!H117,"&gt;"&amp;$H$3+2.1))+(COUNTIF('Round 1 - HILLS'!I117,"&gt;"&amp;$I$3+2.1))+(COUNTIF('Round 1 - HILLS'!J117,"&gt;"&amp;$J$3+2.1))+(COUNTIF('Round 1 - HILLS'!L117,"&gt;"&amp;$L$3+2.1))+(COUNTIF('Round 1 - HILLS'!M117,"&gt;"&amp;$M$3+2.1))+(COUNTIF('Round 1 - HILLS'!N117,"&gt;"&amp;$N$3+2.1))+(COUNTIF('Round 1 - HILLS'!O117,"&gt;"&amp;$O$3+2.1))+(COUNTIF('Round 1 - HILLS'!P117,"&gt;"&amp;$P$3+2.1))+(COUNTIF('Round 1 - HILLS'!Q117,"&gt;"&amp;$Q$3+2.1))+(COUNTIF('Round 1 - HILLS'!R117,"&gt;"&amp;$R$3+2.1))+(COUNTIF('Round 1 - HILLS'!S117,"&gt;"&amp;$S$3+2.1))+(COUNTIF('Round 1 - HILLS'!T117,"&gt;"&amp;$T$3+2.1))</f>
        <v>0</v>
      </c>
      <c r="J225" s="92">
        <f>SUM(COUNTIF('Round 2 - RIVER'!B117,"&lt;"&amp;$B$2-1.9))+(COUNTIF('Round 2 - RIVER'!C117,"&lt;"&amp;$C$2-1.9))+(COUNTIF('Round 2 - RIVER'!D117,"&lt;"&amp;$D$2-1.9))+(COUNTIF('Round 2 - RIVER'!E117,"&lt;"&amp;$E$2-1.9))+(COUNTIF('Round 2 - RIVER'!F117,"&lt;"&amp;$F$2-1.9))+(COUNTIF('Round 2 - RIVER'!G117,"&lt;"&amp;$G$2-1.9))+(COUNTIF('Round 2 - RIVER'!H117,"&lt;"&amp;$H$2-1.9))+(COUNTIF('Round 2 - RIVER'!I117,"&lt;"&amp;$I$2-1.9))+(COUNTIF('Round 2 - RIVER'!J117,"&lt;"&amp;$J$2-1.9))+(COUNTIF('Round 2 - RIVER'!L117,"&lt;"&amp;$L$2-1.9))+(COUNTIF('Round 2 - RIVER'!M117,"&lt;"&amp;$M$2-1.9))+(COUNTIF('Round 2 - RIVER'!N117,"&lt;"&amp;$N$2-1.9))+(COUNTIF('Round 2 - RIVER'!O117,"&lt;"&amp;$O$2-1.9))+(COUNTIF('Round 2 - RIVER'!P117,"&lt;"&amp;$P$2-1.9))+(COUNTIF('Round 2 - RIVER'!Q117,"&lt;"&amp;$Q$2-1.9))+(COUNTIF('Round 2 - RIVER'!R117,"&lt;"&amp;$R$2-1.9))+(COUNTIF('Round 2 - RIVER'!S117,"&lt;"&amp;$S$2-1.9))+(COUNTIF('Round 2 - RIVER'!T117,"&lt;"&amp;$T$2-1.9))</f>
        <v>0</v>
      </c>
      <c r="K225" s="93">
        <f>SUM(COUNTIF('Round 2 - RIVER'!B117,"="&amp;$B$2-1))+(COUNTIF('Round 2 - RIVER'!C117,"="&amp;$C$2-1))+(COUNTIF('Round 2 - RIVER'!D117,"="&amp;$D$2-1))+(COUNTIF('Round 2 - RIVER'!E117,"="&amp;$E$2-1))+(COUNTIF('Round 2 - RIVER'!F117,"="&amp;$F$2-1))+(COUNTIF('Round 2 - RIVER'!G117,"="&amp;$G$2-1))+(COUNTIF('Round 2 - RIVER'!H117,"="&amp;$H$2-1))+(COUNTIF('Round 2 - RIVER'!I117,"="&amp;$I$2-1))+(COUNTIF('Round 2 - RIVER'!J117,"="&amp;$J$2-1))+(COUNTIF('Round 2 - RIVER'!L117,"="&amp;$L$2-1))+(COUNTIF('Round 2 - RIVER'!M117,"="&amp;$M$2-1))+(COUNTIF('Round 2 - RIVER'!N117,"="&amp;$N$2-1))+(COUNTIF('Round 2 - RIVER'!O117,"="&amp;$O$2-1))+(COUNTIF('Round 2 - RIVER'!P117,"="&amp;$P$2-1))+(COUNTIF('Round 2 - RIVER'!Q117,"="&amp;$Q$2-1))+(COUNTIF('Round 2 - RIVER'!R117,"="&amp;$R$2-1))+(COUNTIF('Round 2 - RIVER'!S117,"="&amp;$S$2-1))+(COUNTIF('Round 2 - RIVER'!T117,"="&amp;$T$2-1))</f>
        <v>0</v>
      </c>
      <c r="L225" s="93">
        <f>SUM(COUNTIF('Round 2 - RIVER'!B117,"="&amp;$B$2))+(COUNTIF('Round 2 - RIVER'!C117,"="&amp;$C$2))+(COUNTIF('Round 2 - RIVER'!D117,"="&amp;$D$2))+(COUNTIF('Round 2 - RIVER'!E117,"="&amp;$E$2))+(COUNTIF('Round 2 - RIVER'!F117,"="&amp;$F$2))+(COUNTIF('Round 2 - RIVER'!G117,"="&amp;$G$2))+(COUNTIF('Round 2 - RIVER'!H117,"="&amp;$H$2))+(COUNTIF('Round 2 - RIVER'!I117,"="&amp;$I$2))+(COUNTIF('Round 2 - RIVER'!J117,"="&amp;$J$2))+(COUNTIF('Round 2 - RIVER'!L117,"="&amp;$L$2))+(COUNTIF('Round 2 - RIVER'!M117,"="&amp;$M$2))+(COUNTIF('Round 2 - RIVER'!N117,"="&amp;$N$2))+(COUNTIF('Round 2 - RIVER'!O117,"="&amp;$O$2))+(COUNTIF('Round 2 - RIVER'!P117,"="&amp;$P$2))+(COUNTIF('Round 2 - RIVER'!Q117,"="&amp;$Q$2))+(COUNTIF('Round 2 - RIVER'!R117,"="&amp;$R$2))+(COUNTIF('Round 2 - RIVER'!S117,"="&amp;$S$2))+(COUNTIF('Round 2 - RIVER'!T117,"="&amp;$T$2))</f>
        <v>0</v>
      </c>
      <c r="M225" s="93">
        <f>SUM(COUNTIF('Round 2 - RIVER'!B117,"="&amp;$B$2+1))+(COUNTIF('Round 2 - RIVER'!C117,"="&amp;$C$2+1))+(COUNTIF('Round 2 - RIVER'!D117,"="&amp;$D$2+1))+(COUNTIF('Round 2 - RIVER'!E117,"="&amp;$E$2+1))+(COUNTIF('Round 2 - RIVER'!F117,"="&amp;$F$2+1))+(COUNTIF('Round 2 - RIVER'!G117,"="&amp;$G$2+1))+(COUNTIF('Round 2 - RIVER'!H117,"="&amp;$H$2+1))+(COUNTIF('Round 2 - RIVER'!I117,"="&amp;$I$2+1))+(COUNTIF('Round 2 - RIVER'!J117,"="&amp;$J$2+1))+(COUNTIF('Round 2 - RIVER'!L117,"="&amp;$L$2+1))+(COUNTIF('Round 2 - RIVER'!M117,"="&amp;$M$2+1))+(COUNTIF('Round 2 - RIVER'!N117,"="&amp;$N$2+1))+(COUNTIF('Round 2 - RIVER'!O117,"="&amp;$O$2+1))+(COUNTIF('Round 2 - RIVER'!P117,"="&amp;$P$2+1))+(COUNTIF('Round 2 - RIVER'!Q117,"="&amp;$Q$2+1))+(COUNTIF('Round 2 - RIVER'!R117,"="&amp;$R$2+1))+(COUNTIF('Round 2 - RIVER'!S117,"="&amp;$S$2+1))+(COUNTIF('Round 2 - RIVER'!T117,"="&amp;$T$2+1))</f>
        <v>0</v>
      </c>
      <c r="N225" s="93">
        <f>SUM(COUNTIF('Round 2 - RIVER'!B117,"="&amp;$B$2+2))+(COUNTIF('Round 2 - RIVER'!C117,"="&amp;$C$2+2))+(COUNTIF('Round 2 - RIVER'!D117,"="&amp;$D$2+2))+(COUNTIF('Round 2 - RIVER'!E117,"="&amp;$E$2+2))+(COUNTIF('Round 2 - RIVER'!F117,"="&amp;$F$2+2))+(COUNTIF('Round 2 - RIVER'!G117,"="&amp;$G$2+2))+(COUNTIF('Round 2 - RIVER'!H117,"="&amp;$H$2+2))+(COUNTIF('Round 2 - RIVER'!I117,"="&amp;$I$2+2))+(COUNTIF('Round 2 - RIVER'!J117,"="&amp;$J$2+2))+(COUNTIF('Round 2 - RIVER'!L117,"="&amp;$L$2+2))+(COUNTIF('Round 2 - RIVER'!M117,"="&amp;$M$2+2))+(COUNTIF('Round 2 - RIVER'!N117,"="&amp;$N$2+2))+(COUNTIF('Round 2 - RIVER'!O117,"="&amp;$O$2+2))+(COUNTIF('Round 2 - RIVER'!P117,"="&amp;$P$2+2))+(COUNTIF('Round 2 - RIVER'!Q117,"="&amp;$Q$2+2))+(COUNTIF('Round 2 - RIVER'!R117,"="&amp;$R$2+2))+(COUNTIF('Round 2 - RIVER'!S117,"="&amp;$S$2+2))+(COUNTIF('Round 2 - RIVER'!T117,"="&amp;$T$2+2))</f>
        <v>0</v>
      </c>
      <c r="O225" s="93">
        <f>SUM(COUNTIF('Round 2 - RIVER'!B117,"&gt;"&amp;$B$2+2.1))+(COUNTIF('Round 2 - RIVER'!C117,"&gt;"&amp;$C$2+2.1))+(COUNTIF('Round 2 - RIVER'!D117,"&gt;"&amp;$D$2+2.1))+(COUNTIF('Round 2 - RIVER'!E117,"&gt;"&amp;$E$2+2.1))+(COUNTIF('Round 2 - RIVER'!F117,"&gt;"&amp;$F$2+2.1))+(COUNTIF('Round 2 - RIVER'!G117,"&gt;"&amp;$G$2+2.1))+(COUNTIF('Round 2 - RIVER'!H117,"&gt;"&amp;$H$2+2.1))+(COUNTIF('Round 2 - RIVER'!I117,"&gt;"&amp;$I$2+2.1))+(COUNTIF('Round 2 - RIVER'!J117,"&gt;"&amp;$J$2+2.1))+(COUNTIF('Round 2 - RIVER'!L117,"&gt;"&amp;$L$2+2.1))+(COUNTIF('Round 2 - RIVER'!M117,"&gt;"&amp;$M$2+2.1))+(COUNTIF('Round 2 - RIVER'!N117,"&gt;"&amp;$N$2+2.1))+(COUNTIF('Round 2 - RIVER'!O117,"&gt;"&amp;$O$2+2.1))+(COUNTIF('Round 2 - RIVER'!P117,"&gt;"&amp;$P$2+2.1))+(COUNTIF('Round 2 - RIVER'!Q117,"&gt;"&amp;$Q$2+2.1))+(COUNTIF('Round 2 - RIVER'!R117,"&gt;"&amp;$R$2+2.1))+(COUNTIF('Round 2 - RIVER'!S117,"&gt;"&amp;$S$2+2.1))+(COUNTIF('Round 2 - RIVER'!T117,"&gt;"&amp;$T$2+2.1))</f>
        <v>0</v>
      </c>
      <c r="Q225" s="92"/>
      <c r="R225" s="93"/>
      <c r="S225" s="93"/>
      <c r="T225" s="93"/>
      <c r="U225" s="93"/>
      <c r="V225" s="93"/>
      <c r="X225" s="92">
        <f>SUM(C225,J225,Q225)</f>
        <v>0</v>
      </c>
      <c r="Y225" s="93">
        <f t="shared" ref="Y225:Y229" si="230">SUM(D225,K225,R225)</f>
        <v>0</v>
      </c>
      <c r="Z225" s="93">
        <f t="shared" ref="Z225:Z229" si="231">SUM(E225,L225,S225)</f>
        <v>0</v>
      </c>
      <c r="AA225" s="93">
        <f t="shared" ref="AA225:AA229" si="232">SUM(F225,M225,T225)</f>
        <v>0</v>
      </c>
      <c r="AB225" s="93">
        <f t="shared" ref="AB225:AB229" si="233">SUM(G225,N225,U225)</f>
        <v>0</v>
      </c>
      <c r="AC225" s="93">
        <f>SUM(H225,O225,V225)</f>
        <v>0</v>
      </c>
    </row>
    <row r="226" spans="1:29" x14ac:dyDescent="0.2">
      <c r="A226" s="35">
        <f>'Players by Team'!S59</f>
        <v>0</v>
      </c>
      <c r="B226" s="95"/>
      <c r="C226" s="99">
        <f>SUM(COUNTIF('Round 1 - HILLS'!B118,"&lt;"&amp;$B$3-1.9))+(COUNTIF('Round 1 - HILLS'!C118,"&lt;"&amp;$C$3-1.9))+(COUNTIF('Round 1 - HILLS'!D118,"&lt;"&amp;$D$3-1.9))+(COUNTIF('Round 1 - HILLS'!E118,"&lt;"&amp;$E$3-1.9))+(COUNTIF('Round 1 - HILLS'!F118,"&lt;"&amp;$F$3-1.9))+(COUNTIF('Round 1 - HILLS'!G118,"&lt;"&amp;$G$3-1.9))+(COUNTIF('Round 1 - HILLS'!H118,"&lt;"&amp;$H$3-1.9))+(COUNTIF('Round 1 - HILLS'!I118,"&lt;"&amp;$I$3-1.9))+(COUNTIF('Round 1 - HILLS'!J118,"&lt;"&amp;$J$3-1.9))+(COUNTIF('Round 1 - HILLS'!L118,"&lt;"&amp;$L$3-1.9))+(COUNTIF('Round 1 - HILLS'!M118,"&lt;"&amp;$M$3-1.9))+(COUNTIF('Round 1 - HILLS'!N118,"&lt;"&amp;$N$3-1.9))+(COUNTIF('Round 1 - HILLS'!O118,"&lt;"&amp;$O$3-1.9))+(COUNTIF('Round 1 - HILLS'!P118,"&lt;"&amp;$P$3-1.9))+(COUNTIF('Round 1 - HILLS'!Q118,"&lt;"&amp;$Q$3-1.9))+(COUNTIF('Round 1 - HILLS'!R118,"&lt;"&amp;$R$3-1.9))+(COUNTIF('Round 1 - HILLS'!S118,"&lt;"&amp;$S$3-1.9))+(COUNTIF('Round 1 - HILLS'!T118,"&lt;"&amp;$T$3-1.9))</f>
        <v>0</v>
      </c>
      <c r="D226" s="100">
        <f>SUM(COUNTIF('Round 1 - HILLS'!B118,"="&amp;$B$3-1))+(COUNTIF('Round 1 - HILLS'!C118,"="&amp;$C$3-1))+(COUNTIF('Round 1 - HILLS'!D118,"="&amp;$D$3-1))+(COUNTIF('Round 1 - HILLS'!E118,"="&amp;$E$3-1))+(COUNTIF('Round 1 - HILLS'!F118,"="&amp;$F$3-1))+(COUNTIF('Round 1 - HILLS'!G118,"="&amp;$G$3-1))+(COUNTIF('Round 1 - HILLS'!H118,"="&amp;$H$3-1))+(COUNTIF('Round 1 - HILLS'!I118,"="&amp;$I$3-1))+(COUNTIF('Round 1 - HILLS'!J118,"="&amp;$J$3-1))+(COUNTIF('Round 1 - HILLS'!L118,"="&amp;$L$3-1))+(COUNTIF('Round 1 - HILLS'!M118,"="&amp;$M$3-1))+(COUNTIF('Round 1 - HILLS'!N118,"="&amp;$N$3-1))+(COUNTIF('Round 1 - HILLS'!O118,"="&amp;$O$3-1))+(COUNTIF('Round 1 - HILLS'!P118,"="&amp;$P$3-1))+(COUNTIF('Round 1 - HILLS'!Q118,"="&amp;$Q$3-1))+(COUNTIF('Round 1 - HILLS'!R118,"="&amp;$R$3-1))+(COUNTIF('Round 1 - HILLS'!S118,"="&amp;$S$3-1))+(COUNTIF('Round 1 - HILLS'!T118,"="&amp;$T$3-1))</f>
        <v>0</v>
      </c>
      <c r="E226" s="100">
        <f>SUM(COUNTIF('Round 1 - HILLS'!B118,"="&amp;$B$3))+(COUNTIF('Round 1 - HILLS'!C118,"="&amp;$C$3))+(COUNTIF('Round 1 - HILLS'!D118,"="&amp;$D$3))+(COUNTIF('Round 1 - HILLS'!E118,"="&amp;$E$3))+(COUNTIF('Round 1 - HILLS'!F118,"="&amp;$F$3))+(COUNTIF('Round 1 - HILLS'!G118,"="&amp;$G$3))+(COUNTIF('Round 1 - HILLS'!H118,"="&amp;$H$3))+(COUNTIF('Round 1 - HILLS'!I118,"="&amp;$I$3))+(COUNTIF('Round 1 - HILLS'!J118,"="&amp;$J$3))+(COUNTIF('Round 1 - HILLS'!L118,"="&amp;$L$3))+(COUNTIF('Round 1 - HILLS'!M118,"="&amp;$M$3))+(COUNTIF('Round 1 - HILLS'!N118,"="&amp;$N$3))+(COUNTIF('Round 1 - HILLS'!O118,"="&amp;$O$3))+(COUNTIF('Round 1 - HILLS'!P118,"="&amp;$P$3))+(COUNTIF('Round 1 - HILLS'!Q118,"="&amp;$Q$3))+(COUNTIF('Round 1 - HILLS'!R118,"="&amp;$R$3))+(COUNTIF('Round 1 - HILLS'!S118,"="&amp;$S$3))+(COUNTIF('Round 1 - HILLS'!T118,"="&amp;$T$3))</f>
        <v>0</v>
      </c>
      <c r="F226" s="100">
        <f>SUM(COUNTIF('Round 1 - HILLS'!B118,"="&amp;$B$3+1))+(COUNTIF('Round 1 - HILLS'!C118,"="&amp;$C$3+1))+(COUNTIF('Round 1 - HILLS'!D118,"="&amp;$D$3+1))+(COUNTIF('Round 1 - HILLS'!E118,"="&amp;$E$3+1))+(COUNTIF('Round 1 - HILLS'!F118,"="&amp;$F$3+1))+(COUNTIF('Round 1 - HILLS'!G118,"="&amp;$G$3+1))+(COUNTIF('Round 1 - HILLS'!H118,"="&amp;$H$3+1))+(COUNTIF('Round 1 - HILLS'!I118,"="&amp;$I$3+1))+(COUNTIF('Round 1 - HILLS'!J118,"="&amp;$J$3+1))+(COUNTIF('Round 1 - HILLS'!L118,"="&amp;$L$3+1))+(COUNTIF('Round 1 - HILLS'!M118,"="&amp;$M$3+1))+(COUNTIF('Round 1 - HILLS'!N118,"="&amp;$N$3+1))+(COUNTIF('Round 1 - HILLS'!O118,"="&amp;$O$3+1))+(COUNTIF('Round 1 - HILLS'!P118,"="&amp;$P$3+1))+(COUNTIF('Round 1 - HILLS'!Q118,"="&amp;$Q$3+1))+(COUNTIF('Round 1 - HILLS'!R118,"="&amp;$R$3+1))+(COUNTIF('Round 1 - HILLS'!S118,"="&amp;$S$3+1))+(COUNTIF('Round 1 - HILLS'!T118,"="&amp;$T$3+1))</f>
        <v>0</v>
      </c>
      <c r="G226" s="100">
        <f>SUM(COUNTIF('Round 1 - HILLS'!B118,"="&amp;$B$3+2))+(COUNTIF('Round 1 - HILLS'!C118,"="&amp;$C$3+2))+(COUNTIF('Round 1 - HILLS'!D118,"="&amp;$D$3+2))+(COUNTIF('Round 1 - HILLS'!E118,"="&amp;$E$3+2))+(COUNTIF('Round 1 - HILLS'!F118,"="&amp;$F$3+2))+(COUNTIF('Round 1 - HILLS'!G118,"="&amp;$G$3+2))+(COUNTIF('Round 1 - HILLS'!H118,"="&amp;$H$3+2))+(COUNTIF('Round 1 - HILLS'!I118,"="&amp;$I$3+2))+(COUNTIF('Round 1 - HILLS'!J118,"="&amp;$J$3+2))+(COUNTIF('Round 1 - HILLS'!L118,"="&amp;$L$3+2))+(COUNTIF('Round 1 - HILLS'!M118,"="&amp;$M$3+2))+(COUNTIF('Round 1 - HILLS'!N118,"="&amp;$N$3+2))+(COUNTIF('Round 1 - HILLS'!O118,"="&amp;$O$3+2))+(COUNTIF('Round 1 - HILLS'!P118,"="&amp;$P$3+2))+(COUNTIF('Round 1 - HILLS'!Q118,"="&amp;$Q$3+2))+(COUNTIF('Round 1 - HILLS'!R118,"="&amp;$R$3+2))+(COUNTIF('Round 1 - HILLS'!S118,"="&amp;$S$3+2))+(COUNTIF('Round 1 - HILLS'!T118,"="&amp;$T$3+2))</f>
        <v>0</v>
      </c>
      <c r="H226" s="100">
        <f>SUM(COUNTIF('Round 1 - HILLS'!B118,"&gt;"&amp;$B$3+2.1))+(COUNTIF('Round 1 - HILLS'!C118,"&gt;"&amp;$C$3+2.1))+(COUNTIF('Round 1 - HILLS'!D118,"&gt;"&amp;$D$3+2.1))+(COUNTIF('Round 1 - HILLS'!E118,"&gt;"&amp;$E$3+2.1))+(COUNTIF('Round 1 - HILLS'!F118,"&gt;"&amp;$F$3+2.1))+(COUNTIF('Round 1 - HILLS'!G118,"&gt;"&amp;$G$3+2.1))+(COUNTIF('Round 1 - HILLS'!H118,"&gt;"&amp;$H$3+2.1))+(COUNTIF('Round 1 - HILLS'!I118,"&gt;"&amp;$I$3+2.1))+(COUNTIF('Round 1 - HILLS'!J118,"&gt;"&amp;$J$3+2.1))+(COUNTIF('Round 1 - HILLS'!L118,"&gt;"&amp;$L$3+2.1))+(COUNTIF('Round 1 - HILLS'!M118,"&gt;"&amp;$M$3+2.1))+(COUNTIF('Round 1 - HILLS'!N118,"&gt;"&amp;$N$3+2.1))+(COUNTIF('Round 1 - HILLS'!O118,"&gt;"&amp;$O$3+2.1))+(COUNTIF('Round 1 - HILLS'!P118,"&gt;"&amp;$P$3+2.1))+(COUNTIF('Round 1 - HILLS'!Q118,"&gt;"&amp;$Q$3+2.1))+(COUNTIF('Round 1 - HILLS'!R118,"&gt;"&amp;$R$3+2.1))+(COUNTIF('Round 1 - HILLS'!S118,"&gt;"&amp;$S$3+2.1))+(COUNTIF('Round 1 - HILLS'!T118,"&gt;"&amp;$T$3+2.1))</f>
        <v>0</v>
      </c>
      <c r="J226" s="99">
        <f>SUM(COUNTIF('Round 2 - RIVER'!B118,"&lt;"&amp;$B$2-1.9))+(COUNTIF('Round 2 - RIVER'!C118,"&lt;"&amp;$C$2-1.9))+(COUNTIF('Round 2 - RIVER'!D118,"&lt;"&amp;$D$2-1.9))+(COUNTIF('Round 2 - RIVER'!E118,"&lt;"&amp;$E$2-1.9))+(COUNTIF('Round 2 - RIVER'!F118,"&lt;"&amp;$F$2-1.9))+(COUNTIF('Round 2 - RIVER'!G118,"&lt;"&amp;$G$2-1.9))+(COUNTIF('Round 2 - RIVER'!H118,"&lt;"&amp;$H$2-1.9))+(COUNTIF('Round 2 - RIVER'!I118,"&lt;"&amp;$I$2-1.9))+(COUNTIF('Round 2 - RIVER'!J118,"&lt;"&amp;$J$2-1.9))+(COUNTIF('Round 2 - RIVER'!L118,"&lt;"&amp;$L$2-1.9))+(COUNTIF('Round 2 - RIVER'!M118,"&lt;"&amp;$M$2-1.9))+(COUNTIF('Round 2 - RIVER'!N118,"&lt;"&amp;$N$2-1.9))+(COUNTIF('Round 2 - RIVER'!O118,"&lt;"&amp;$O$2-1.9))+(COUNTIF('Round 2 - RIVER'!P118,"&lt;"&amp;$P$2-1.9))+(COUNTIF('Round 2 - RIVER'!Q118,"&lt;"&amp;$Q$2-1.9))+(COUNTIF('Round 2 - RIVER'!R118,"&lt;"&amp;$R$2-1.9))+(COUNTIF('Round 2 - RIVER'!S118,"&lt;"&amp;$S$2-1.9))+(COUNTIF('Round 2 - RIVER'!T118,"&lt;"&amp;$T$2-1.9))</f>
        <v>0</v>
      </c>
      <c r="K226" s="100">
        <f>SUM(COUNTIF('Round 2 - RIVER'!B118,"="&amp;$B$2-1))+(COUNTIF('Round 2 - RIVER'!C118,"="&amp;$C$2-1))+(COUNTIF('Round 2 - RIVER'!D118,"="&amp;$D$2-1))+(COUNTIF('Round 2 - RIVER'!E118,"="&amp;$E$2-1))+(COUNTIF('Round 2 - RIVER'!F118,"="&amp;$F$2-1))+(COUNTIF('Round 2 - RIVER'!G118,"="&amp;$G$2-1))+(COUNTIF('Round 2 - RIVER'!H118,"="&amp;$H$2-1))+(COUNTIF('Round 2 - RIVER'!I118,"="&amp;$I$2-1))+(COUNTIF('Round 2 - RIVER'!J118,"="&amp;$J$2-1))+(COUNTIF('Round 2 - RIVER'!L118,"="&amp;$L$2-1))+(COUNTIF('Round 2 - RIVER'!M118,"="&amp;$M$2-1))+(COUNTIF('Round 2 - RIVER'!N118,"="&amp;$N$2-1))+(COUNTIF('Round 2 - RIVER'!O118,"="&amp;$O$2-1))+(COUNTIF('Round 2 - RIVER'!P118,"="&amp;$P$2-1))+(COUNTIF('Round 2 - RIVER'!Q118,"="&amp;$Q$2-1))+(COUNTIF('Round 2 - RIVER'!R118,"="&amp;$R$2-1))+(COUNTIF('Round 2 - RIVER'!S118,"="&amp;$S$2-1))+(COUNTIF('Round 2 - RIVER'!T118,"="&amp;$T$2-1))</f>
        <v>0</v>
      </c>
      <c r="L226" s="100">
        <f>SUM(COUNTIF('Round 2 - RIVER'!B118,"="&amp;$B$2))+(COUNTIF('Round 2 - RIVER'!C118,"="&amp;$C$2))+(COUNTIF('Round 2 - RIVER'!D118,"="&amp;$D$2))+(COUNTIF('Round 2 - RIVER'!E118,"="&amp;$E$2))+(COUNTIF('Round 2 - RIVER'!F118,"="&amp;$F$2))+(COUNTIF('Round 2 - RIVER'!G118,"="&amp;$G$2))+(COUNTIF('Round 2 - RIVER'!H118,"="&amp;$H$2))+(COUNTIF('Round 2 - RIVER'!I118,"="&amp;$I$2))+(COUNTIF('Round 2 - RIVER'!J118,"="&amp;$J$2))+(COUNTIF('Round 2 - RIVER'!L118,"="&amp;$L$2))+(COUNTIF('Round 2 - RIVER'!M118,"="&amp;$M$2))+(COUNTIF('Round 2 - RIVER'!N118,"="&amp;$N$2))+(COUNTIF('Round 2 - RIVER'!O118,"="&amp;$O$2))+(COUNTIF('Round 2 - RIVER'!P118,"="&amp;$P$2))+(COUNTIF('Round 2 - RIVER'!Q118,"="&amp;$Q$2))+(COUNTIF('Round 2 - RIVER'!R118,"="&amp;$R$2))+(COUNTIF('Round 2 - RIVER'!S118,"="&amp;$S$2))+(COUNTIF('Round 2 - RIVER'!T118,"="&amp;$T$2))</f>
        <v>0</v>
      </c>
      <c r="M226" s="100">
        <f>SUM(COUNTIF('Round 2 - RIVER'!B118,"="&amp;$B$2+1))+(COUNTIF('Round 2 - RIVER'!C118,"="&amp;$C$2+1))+(COUNTIF('Round 2 - RIVER'!D118,"="&amp;$D$2+1))+(COUNTIF('Round 2 - RIVER'!E118,"="&amp;$E$2+1))+(COUNTIF('Round 2 - RIVER'!F118,"="&amp;$F$2+1))+(COUNTIF('Round 2 - RIVER'!G118,"="&amp;$G$2+1))+(COUNTIF('Round 2 - RIVER'!H118,"="&amp;$H$2+1))+(COUNTIF('Round 2 - RIVER'!I118,"="&amp;$I$2+1))+(COUNTIF('Round 2 - RIVER'!J118,"="&amp;$J$2+1))+(COUNTIF('Round 2 - RIVER'!L118,"="&amp;$L$2+1))+(COUNTIF('Round 2 - RIVER'!M118,"="&amp;$M$2+1))+(COUNTIF('Round 2 - RIVER'!N118,"="&amp;$N$2+1))+(COUNTIF('Round 2 - RIVER'!O118,"="&amp;$O$2+1))+(COUNTIF('Round 2 - RIVER'!P118,"="&amp;$P$2+1))+(COUNTIF('Round 2 - RIVER'!Q118,"="&amp;$Q$2+1))+(COUNTIF('Round 2 - RIVER'!R118,"="&amp;$R$2+1))+(COUNTIF('Round 2 - RIVER'!S118,"="&amp;$S$2+1))+(COUNTIF('Round 2 - RIVER'!T118,"="&amp;$T$2+1))</f>
        <v>0</v>
      </c>
      <c r="N226" s="100">
        <f>SUM(COUNTIF('Round 2 - RIVER'!B118,"="&amp;$B$2+2))+(COUNTIF('Round 2 - RIVER'!C118,"="&amp;$C$2+2))+(COUNTIF('Round 2 - RIVER'!D118,"="&amp;$D$2+2))+(COUNTIF('Round 2 - RIVER'!E118,"="&amp;$E$2+2))+(COUNTIF('Round 2 - RIVER'!F118,"="&amp;$F$2+2))+(COUNTIF('Round 2 - RIVER'!G118,"="&amp;$G$2+2))+(COUNTIF('Round 2 - RIVER'!H118,"="&amp;$H$2+2))+(COUNTIF('Round 2 - RIVER'!I118,"="&amp;$I$2+2))+(COUNTIF('Round 2 - RIVER'!J118,"="&amp;$J$2+2))+(COUNTIF('Round 2 - RIVER'!L118,"="&amp;$L$2+2))+(COUNTIF('Round 2 - RIVER'!M118,"="&amp;$M$2+2))+(COUNTIF('Round 2 - RIVER'!N118,"="&amp;$N$2+2))+(COUNTIF('Round 2 - RIVER'!O118,"="&amp;$O$2+2))+(COUNTIF('Round 2 - RIVER'!P118,"="&amp;$P$2+2))+(COUNTIF('Round 2 - RIVER'!Q118,"="&amp;$Q$2+2))+(COUNTIF('Round 2 - RIVER'!R118,"="&amp;$R$2+2))+(COUNTIF('Round 2 - RIVER'!S118,"="&amp;$S$2+2))+(COUNTIF('Round 2 - RIVER'!T118,"="&amp;$T$2+2))</f>
        <v>0</v>
      </c>
      <c r="O226" s="100">
        <f>SUM(COUNTIF('Round 2 - RIVER'!B118,"&gt;"&amp;$B$2+2.1))+(COUNTIF('Round 2 - RIVER'!C118,"&gt;"&amp;$C$2+2.1))+(COUNTIF('Round 2 - RIVER'!D118,"&gt;"&amp;$D$2+2.1))+(COUNTIF('Round 2 - RIVER'!E118,"&gt;"&amp;$E$2+2.1))+(COUNTIF('Round 2 - RIVER'!F118,"&gt;"&amp;$F$2+2.1))+(COUNTIF('Round 2 - RIVER'!G118,"&gt;"&amp;$G$2+2.1))+(COUNTIF('Round 2 - RIVER'!H118,"&gt;"&amp;$H$2+2.1))+(COUNTIF('Round 2 - RIVER'!I118,"&gt;"&amp;$I$2+2.1))+(COUNTIF('Round 2 - RIVER'!J118,"&gt;"&amp;$J$2+2.1))+(COUNTIF('Round 2 - RIVER'!L118,"&gt;"&amp;$L$2+2.1))+(COUNTIF('Round 2 - RIVER'!M118,"&gt;"&amp;$M$2+2.1))+(COUNTIF('Round 2 - RIVER'!N118,"&gt;"&amp;$N$2+2.1))+(COUNTIF('Round 2 - RIVER'!O118,"&gt;"&amp;$O$2+2.1))+(COUNTIF('Round 2 - RIVER'!P118,"&gt;"&amp;$P$2+2.1))+(COUNTIF('Round 2 - RIVER'!Q118,"&gt;"&amp;$Q$2+2.1))+(COUNTIF('Round 2 - RIVER'!R118,"&gt;"&amp;$R$2+2.1))+(COUNTIF('Round 2 - RIVER'!S118,"&gt;"&amp;$S$2+2.1))+(COUNTIF('Round 2 - RIVER'!T118,"&gt;"&amp;$T$2+2.1))</f>
        <v>0</v>
      </c>
      <c r="Q226" s="94"/>
      <c r="R226" s="94"/>
      <c r="S226" s="94"/>
      <c r="T226" s="94"/>
      <c r="U226" s="94"/>
      <c r="V226" s="94"/>
      <c r="X226" s="99">
        <f t="shared" ref="X226:X229" si="234">SUM(C226,J226,Q226)</f>
        <v>0</v>
      </c>
      <c r="Y226" s="100">
        <f t="shared" si="230"/>
        <v>0</v>
      </c>
      <c r="Z226" s="100">
        <f t="shared" si="231"/>
        <v>0</v>
      </c>
      <c r="AA226" s="100">
        <f t="shared" si="232"/>
        <v>0</v>
      </c>
      <c r="AB226" s="100">
        <f t="shared" si="233"/>
        <v>0</v>
      </c>
      <c r="AC226" s="100">
        <f t="shared" ref="AC226:AC229" si="235">SUM(H226,O226,V226)</f>
        <v>0</v>
      </c>
    </row>
    <row r="227" spans="1:29" x14ac:dyDescent="0.2">
      <c r="A227" s="35">
        <f>'Players by Team'!S60</f>
        <v>0</v>
      </c>
      <c r="B227" s="95"/>
      <c r="C227" s="92">
        <f>SUM(COUNTIF('Round 1 - HILLS'!B119,"&lt;"&amp;$B$3-1.9))+(COUNTIF('Round 1 - HILLS'!C119,"&lt;"&amp;$C$3-1.9))+(COUNTIF('Round 1 - HILLS'!D119,"&lt;"&amp;$D$3-1.9))+(COUNTIF('Round 1 - HILLS'!E119,"&lt;"&amp;$E$3-1.9))+(COUNTIF('Round 1 - HILLS'!F119,"&lt;"&amp;$F$3-1.9))+(COUNTIF('Round 1 - HILLS'!G119,"&lt;"&amp;$G$3-1.9))+(COUNTIF('Round 1 - HILLS'!H119,"&lt;"&amp;$H$3-1.9))+(COUNTIF('Round 1 - HILLS'!I119,"&lt;"&amp;$I$3-1.9))+(COUNTIF('Round 1 - HILLS'!J119,"&lt;"&amp;$J$3-1.9))+(COUNTIF('Round 1 - HILLS'!L119,"&lt;"&amp;$L$3-1.9))+(COUNTIF('Round 1 - HILLS'!M119,"&lt;"&amp;$M$3-1.9))+(COUNTIF('Round 1 - HILLS'!N119,"&lt;"&amp;$N$3-1.9))+(COUNTIF('Round 1 - HILLS'!O119,"&lt;"&amp;$O$3-1.9))+(COUNTIF('Round 1 - HILLS'!P119,"&lt;"&amp;$P$3-1.9))+(COUNTIF('Round 1 - HILLS'!Q119,"&lt;"&amp;$Q$3-1.9))+(COUNTIF('Round 1 - HILLS'!R119,"&lt;"&amp;$R$3-1.9))+(COUNTIF('Round 1 - HILLS'!S119,"&lt;"&amp;$S$3-1.9))+(COUNTIF('Round 1 - HILLS'!T119,"&lt;"&amp;$T$3-1.9))</f>
        <v>0</v>
      </c>
      <c r="D227" s="93">
        <f>SUM(COUNTIF('Round 1 - HILLS'!B119,"="&amp;$B$3-1))+(COUNTIF('Round 1 - HILLS'!C119,"="&amp;$C$3-1))+(COUNTIF('Round 1 - HILLS'!D119,"="&amp;$D$3-1))+(COUNTIF('Round 1 - HILLS'!E119,"="&amp;$E$3-1))+(COUNTIF('Round 1 - HILLS'!F119,"="&amp;$F$3-1))+(COUNTIF('Round 1 - HILLS'!G119,"="&amp;$G$3-1))+(COUNTIF('Round 1 - HILLS'!H119,"="&amp;$H$3-1))+(COUNTIF('Round 1 - HILLS'!I119,"="&amp;$I$3-1))+(COUNTIF('Round 1 - HILLS'!J119,"="&amp;$J$3-1))+(COUNTIF('Round 1 - HILLS'!L119,"="&amp;$L$3-1))+(COUNTIF('Round 1 - HILLS'!M119,"="&amp;$M$3-1))+(COUNTIF('Round 1 - HILLS'!N119,"="&amp;$N$3-1))+(COUNTIF('Round 1 - HILLS'!O119,"="&amp;$O$3-1))+(COUNTIF('Round 1 - HILLS'!P119,"="&amp;$P$3-1))+(COUNTIF('Round 1 - HILLS'!Q119,"="&amp;$Q$3-1))+(COUNTIF('Round 1 - HILLS'!R119,"="&amp;$R$3-1))+(COUNTIF('Round 1 - HILLS'!S119,"="&amp;$S$3-1))+(COUNTIF('Round 1 - HILLS'!T119,"="&amp;$T$3-1))</f>
        <v>0</v>
      </c>
      <c r="E227" s="93">
        <f>SUM(COUNTIF('Round 1 - HILLS'!B119,"="&amp;$B$3))+(COUNTIF('Round 1 - HILLS'!C119,"="&amp;$C$3))+(COUNTIF('Round 1 - HILLS'!D119,"="&amp;$D$3))+(COUNTIF('Round 1 - HILLS'!E119,"="&amp;$E$3))+(COUNTIF('Round 1 - HILLS'!F119,"="&amp;$F$3))+(COUNTIF('Round 1 - HILLS'!G119,"="&amp;$G$3))+(COUNTIF('Round 1 - HILLS'!H119,"="&amp;$H$3))+(COUNTIF('Round 1 - HILLS'!I119,"="&amp;$I$3))+(COUNTIF('Round 1 - HILLS'!J119,"="&amp;$J$3))+(COUNTIF('Round 1 - HILLS'!L119,"="&amp;$L$3))+(COUNTIF('Round 1 - HILLS'!M119,"="&amp;$M$3))+(COUNTIF('Round 1 - HILLS'!N119,"="&amp;$N$3))+(COUNTIF('Round 1 - HILLS'!O119,"="&amp;$O$3))+(COUNTIF('Round 1 - HILLS'!P119,"="&amp;$P$3))+(COUNTIF('Round 1 - HILLS'!Q119,"="&amp;$Q$3))+(COUNTIF('Round 1 - HILLS'!R119,"="&amp;$R$3))+(COUNTIF('Round 1 - HILLS'!S119,"="&amp;$S$3))+(COUNTIF('Round 1 - HILLS'!T119,"="&amp;$T$3))</f>
        <v>0</v>
      </c>
      <c r="F227" s="93">
        <f>SUM(COUNTIF('Round 1 - HILLS'!B119,"="&amp;$B$3+1))+(COUNTIF('Round 1 - HILLS'!C119,"="&amp;$C$3+1))+(COUNTIF('Round 1 - HILLS'!D119,"="&amp;$D$3+1))+(COUNTIF('Round 1 - HILLS'!E119,"="&amp;$E$3+1))+(COUNTIF('Round 1 - HILLS'!F119,"="&amp;$F$3+1))+(COUNTIF('Round 1 - HILLS'!G119,"="&amp;$G$3+1))+(COUNTIF('Round 1 - HILLS'!H119,"="&amp;$H$3+1))+(COUNTIF('Round 1 - HILLS'!I119,"="&amp;$I$3+1))+(COUNTIF('Round 1 - HILLS'!J119,"="&amp;$J$3+1))+(COUNTIF('Round 1 - HILLS'!L119,"="&amp;$L$3+1))+(COUNTIF('Round 1 - HILLS'!M119,"="&amp;$M$3+1))+(COUNTIF('Round 1 - HILLS'!N119,"="&amp;$N$3+1))+(COUNTIF('Round 1 - HILLS'!O119,"="&amp;$O$3+1))+(COUNTIF('Round 1 - HILLS'!P119,"="&amp;$P$3+1))+(COUNTIF('Round 1 - HILLS'!Q119,"="&amp;$Q$3+1))+(COUNTIF('Round 1 - HILLS'!R119,"="&amp;$R$3+1))+(COUNTIF('Round 1 - HILLS'!S119,"="&amp;$S$3+1))+(COUNTIF('Round 1 - HILLS'!T119,"="&amp;$T$3+1))</f>
        <v>0</v>
      </c>
      <c r="G227" s="93">
        <f>SUM(COUNTIF('Round 1 - HILLS'!B119,"="&amp;$B$3+2))+(COUNTIF('Round 1 - HILLS'!C119,"="&amp;$C$3+2))+(COUNTIF('Round 1 - HILLS'!D119,"="&amp;$D$3+2))+(COUNTIF('Round 1 - HILLS'!E119,"="&amp;$E$3+2))+(COUNTIF('Round 1 - HILLS'!F119,"="&amp;$F$3+2))+(COUNTIF('Round 1 - HILLS'!G119,"="&amp;$G$3+2))+(COUNTIF('Round 1 - HILLS'!H119,"="&amp;$H$3+2))+(COUNTIF('Round 1 - HILLS'!I119,"="&amp;$I$3+2))+(COUNTIF('Round 1 - HILLS'!J119,"="&amp;$J$3+2))+(COUNTIF('Round 1 - HILLS'!L119,"="&amp;$L$3+2))+(COUNTIF('Round 1 - HILLS'!M119,"="&amp;$M$3+2))+(COUNTIF('Round 1 - HILLS'!N119,"="&amp;$N$3+2))+(COUNTIF('Round 1 - HILLS'!O119,"="&amp;$O$3+2))+(COUNTIF('Round 1 - HILLS'!P119,"="&amp;$P$3+2))+(COUNTIF('Round 1 - HILLS'!Q119,"="&amp;$Q$3+2))+(COUNTIF('Round 1 - HILLS'!R119,"="&amp;$R$3+2))+(COUNTIF('Round 1 - HILLS'!S119,"="&amp;$S$3+2))+(COUNTIF('Round 1 - HILLS'!T119,"="&amp;$T$3+2))</f>
        <v>0</v>
      </c>
      <c r="H227" s="93">
        <f>SUM(COUNTIF('Round 1 - HILLS'!B119,"&gt;"&amp;$B$3+2.1))+(COUNTIF('Round 1 - HILLS'!C119,"&gt;"&amp;$C$3+2.1))+(COUNTIF('Round 1 - HILLS'!D119,"&gt;"&amp;$D$3+2.1))+(COUNTIF('Round 1 - HILLS'!E119,"&gt;"&amp;$E$3+2.1))+(COUNTIF('Round 1 - HILLS'!F119,"&gt;"&amp;$F$3+2.1))+(COUNTIF('Round 1 - HILLS'!G119,"&gt;"&amp;$G$3+2.1))+(COUNTIF('Round 1 - HILLS'!H119,"&gt;"&amp;$H$3+2.1))+(COUNTIF('Round 1 - HILLS'!I119,"&gt;"&amp;$I$3+2.1))+(COUNTIF('Round 1 - HILLS'!J119,"&gt;"&amp;$J$3+2.1))+(COUNTIF('Round 1 - HILLS'!L119,"&gt;"&amp;$L$3+2.1))+(COUNTIF('Round 1 - HILLS'!M119,"&gt;"&amp;$M$3+2.1))+(COUNTIF('Round 1 - HILLS'!N119,"&gt;"&amp;$N$3+2.1))+(COUNTIF('Round 1 - HILLS'!O119,"&gt;"&amp;$O$3+2.1))+(COUNTIF('Round 1 - HILLS'!P119,"&gt;"&amp;$P$3+2.1))+(COUNTIF('Round 1 - HILLS'!Q119,"&gt;"&amp;$Q$3+2.1))+(COUNTIF('Round 1 - HILLS'!R119,"&gt;"&amp;$R$3+2.1))+(COUNTIF('Round 1 - HILLS'!S119,"&gt;"&amp;$S$3+2.1))+(COUNTIF('Round 1 - HILLS'!T119,"&gt;"&amp;$T$3+2.1))</f>
        <v>0</v>
      </c>
      <c r="J227" s="92">
        <f>SUM(COUNTIF('Round 2 - RIVER'!B119,"&lt;"&amp;$B$2-1.9))+(COUNTIF('Round 2 - RIVER'!C119,"&lt;"&amp;$C$2-1.9))+(COUNTIF('Round 2 - RIVER'!D119,"&lt;"&amp;$D$2-1.9))+(COUNTIF('Round 2 - RIVER'!E119,"&lt;"&amp;$E$2-1.9))+(COUNTIF('Round 2 - RIVER'!F119,"&lt;"&amp;$F$2-1.9))+(COUNTIF('Round 2 - RIVER'!G119,"&lt;"&amp;$G$2-1.9))+(COUNTIF('Round 2 - RIVER'!H119,"&lt;"&amp;$H$2-1.9))+(COUNTIF('Round 2 - RIVER'!I119,"&lt;"&amp;$I$2-1.9))+(COUNTIF('Round 2 - RIVER'!J119,"&lt;"&amp;$J$2-1.9))+(COUNTIF('Round 2 - RIVER'!L119,"&lt;"&amp;$L$2-1.9))+(COUNTIF('Round 2 - RIVER'!M119,"&lt;"&amp;$M$2-1.9))+(COUNTIF('Round 2 - RIVER'!N119,"&lt;"&amp;$N$2-1.9))+(COUNTIF('Round 2 - RIVER'!O119,"&lt;"&amp;$O$2-1.9))+(COUNTIF('Round 2 - RIVER'!P119,"&lt;"&amp;$P$2-1.9))+(COUNTIF('Round 2 - RIVER'!Q119,"&lt;"&amp;$Q$2-1.9))+(COUNTIF('Round 2 - RIVER'!R119,"&lt;"&amp;$R$2-1.9))+(COUNTIF('Round 2 - RIVER'!S119,"&lt;"&amp;$S$2-1.9))+(COUNTIF('Round 2 - RIVER'!T119,"&lt;"&amp;$T$2-1.9))</f>
        <v>0</v>
      </c>
      <c r="K227" s="93">
        <f>SUM(COUNTIF('Round 2 - RIVER'!B119,"="&amp;$B$2-1))+(COUNTIF('Round 2 - RIVER'!C119,"="&amp;$C$2-1))+(COUNTIF('Round 2 - RIVER'!D119,"="&amp;$D$2-1))+(COUNTIF('Round 2 - RIVER'!E119,"="&amp;$E$2-1))+(COUNTIF('Round 2 - RIVER'!F119,"="&amp;$F$2-1))+(COUNTIF('Round 2 - RIVER'!G119,"="&amp;$G$2-1))+(COUNTIF('Round 2 - RIVER'!H119,"="&amp;$H$2-1))+(COUNTIF('Round 2 - RIVER'!I119,"="&amp;$I$2-1))+(COUNTIF('Round 2 - RIVER'!J119,"="&amp;$J$2-1))+(COUNTIF('Round 2 - RIVER'!L119,"="&amp;$L$2-1))+(COUNTIF('Round 2 - RIVER'!M119,"="&amp;$M$2-1))+(COUNTIF('Round 2 - RIVER'!N119,"="&amp;$N$2-1))+(COUNTIF('Round 2 - RIVER'!O119,"="&amp;$O$2-1))+(COUNTIF('Round 2 - RIVER'!P119,"="&amp;$P$2-1))+(COUNTIF('Round 2 - RIVER'!Q119,"="&amp;$Q$2-1))+(COUNTIF('Round 2 - RIVER'!R119,"="&amp;$R$2-1))+(COUNTIF('Round 2 - RIVER'!S119,"="&amp;$S$2-1))+(COUNTIF('Round 2 - RIVER'!T119,"="&amp;$T$2-1))</f>
        <v>0</v>
      </c>
      <c r="L227" s="93">
        <f>SUM(COUNTIF('Round 2 - RIVER'!B119,"="&amp;$B$2))+(COUNTIF('Round 2 - RIVER'!C119,"="&amp;$C$2))+(COUNTIF('Round 2 - RIVER'!D119,"="&amp;$D$2))+(COUNTIF('Round 2 - RIVER'!E119,"="&amp;$E$2))+(COUNTIF('Round 2 - RIVER'!F119,"="&amp;$F$2))+(COUNTIF('Round 2 - RIVER'!G119,"="&amp;$G$2))+(COUNTIF('Round 2 - RIVER'!H119,"="&amp;$H$2))+(COUNTIF('Round 2 - RIVER'!I119,"="&amp;$I$2))+(COUNTIF('Round 2 - RIVER'!J119,"="&amp;$J$2))+(COUNTIF('Round 2 - RIVER'!L119,"="&amp;$L$2))+(COUNTIF('Round 2 - RIVER'!M119,"="&amp;$M$2))+(COUNTIF('Round 2 - RIVER'!N119,"="&amp;$N$2))+(COUNTIF('Round 2 - RIVER'!O119,"="&amp;$O$2))+(COUNTIF('Round 2 - RIVER'!P119,"="&amp;$P$2))+(COUNTIF('Round 2 - RIVER'!Q119,"="&amp;$Q$2))+(COUNTIF('Round 2 - RIVER'!R119,"="&amp;$R$2))+(COUNTIF('Round 2 - RIVER'!S119,"="&amp;$S$2))+(COUNTIF('Round 2 - RIVER'!T119,"="&amp;$T$2))</f>
        <v>0</v>
      </c>
      <c r="M227" s="93">
        <f>SUM(COUNTIF('Round 2 - RIVER'!B119,"="&amp;$B$2+1))+(COUNTIF('Round 2 - RIVER'!C119,"="&amp;$C$2+1))+(COUNTIF('Round 2 - RIVER'!D119,"="&amp;$D$2+1))+(COUNTIF('Round 2 - RIVER'!E119,"="&amp;$E$2+1))+(COUNTIF('Round 2 - RIVER'!F119,"="&amp;$F$2+1))+(COUNTIF('Round 2 - RIVER'!G119,"="&amp;$G$2+1))+(COUNTIF('Round 2 - RIVER'!H119,"="&amp;$H$2+1))+(COUNTIF('Round 2 - RIVER'!I119,"="&amp;$I$2+1))+(COUNTIF('Round 2 - RIVER'!J119,"="&amp;$J$2+1))+(COUNTIF('Round 2 - RIVER'!L119,"="&amp;$L$2+1))+(COUNTIF('Round 2 - RIVER'!M119,"="&amp;$M$2+1))+(COUNTIF('Round 2 - RIVER'!N119,"="&amp;$N$2+1))+(COUNTIF('Round 2 - RIVER'!O119,"="&amp;$O$2+1))+(COUNTIF('Round 2 - RIVER'!P119,"="&amp;$P$2+1))+(COUNTIF('Round 2 - RIVER'!Q119,"="&amp;$Q$2+1))+(COUNTIF('Round 2 - RIVER'!R119,"="&amp;$R$2+1))+(COUNTIF('Round 2 - RIVER'!S119,"="&amp;$S$2+1))+(COUNTIF('Round 2 - RIVER'!T119,"="&amp;$T$2+1))</f>
        <v>0</v>
      </c>
      <c r="N227" s="93">
        <f>SUM(COUNTIF('Round 2 - RIVER'!B119,"="&amp;$B$2+2))+(COUNTIF('Round 2 - RIVER'!C119,"="&amp;$C$2+2))+(COUNTIF('Round 2 - RIVER'!D119,"="&amp;$D$2+2))+(COUNTIF('Round 2 - RIVER'!E119,"="&amp;$E$2+2))+(COUNTIF('Round 2 - RIVER'!F119,"="&amp;$F$2+2))+(COUNTIF('Round 2 - RIVER'!G119,"="&amp;$G$2+2))+(COUNTIF('Round 2 - RIVER'!H119,"="&amp;$H$2+2))+(COUNTIF('Round 2 - RIVER'!I119,"="&amp;$I$2+2))+(COUNTIF('Round 2 - RIVER'!J119,"="&amp;$J$2+2))+(COUNTIF('Round 2 - RIVER'!L119,"="&amp;$L$2+2))+(COUNTIF('Round 2 - RIVER'!M119,"="&amp;$M$2+2))+(COUNTIF('Round 2 - RIVER'!N119,"="&amp;$N$2+2))+(COUNTIF('Round 2 - RIVER'!O119,"="&amp;$O$2+2))+(COUNTIF('Round 2 - RIVER'!P119,"="&amp;$P$2+2))+(COUNTIF('Round 2 - RIVER'!Q119,"="&amp;$Q$2+2))+(COUNTIF('Round 2 - RIVER'!R119,"="&amp;$R$2+2))+(COUNTIF('Round 2 - RIVER'!S119,"="&amp;$S$2+2))+(COUNTIF('Round 2 - RIVER'!T119,"="&amp;$T$2+2))</f>
        <v>0</v>
      </c>
      <c r="O227" s="93">
        <f>SUM(COUNTIF('Round 2 - RIVER'!B119,"&gt;"&amp;$B$2+2.1))+(COUNTIF('Round 2 - RIVER'!C119,"&gt;"&amp;$C$2+2.1))+(COUNTIF('Round 2 - RIVER'!D119,"&gt;"&amp;$D$2+2.1))+(COUNTIF('Round 2 - RIVER'!E119,"&gt;"&amp;$E$2+2.1))+(COUNTIF('Round 2 - RIVER'!F119,"&gt;"&amp;$F$2+2.1))+(COUNTIF('Round 2 - RIVER'!G119,"&gt;"&amp;$G$2+2.1))+(COUNTIF('Round 2 - RIVER'!H119,"&gt;"&amp;$H$2+2.1))+(COUNTIF('Round 2 - RIVER'!I119,"&gt;"&amp;$I$2+2.1))+(COUNTIF('Round 2 - RIVER'!J119,"&gt;"&amp;$J$2+2.1))+(COUNTIF('Round 2 - RIVER'!L119,"&gt;"&amp;$L$2+2.1))+(COUNTIF('Round 2 - RIVER'!M119,"&gt;"&amp;$M$2+2.1))+(COUNTIF('Round 2 - RIVER'!N119,"&gt;"&amp;$N$2+2.1))+(COUNTIF('Round 2 - RIVER'!O119,"&gt;"&amp;$O$2+2.1))+(COUNTIF('Round 2 - RIVER'!P119,"&gt;"&amp;$P$2+2.1))+(COUNTIF('Round 2 - RIVER'!Q119,"&gt;"&amp;$Q$2+2.1))+(COUNTIF('Round 2 - RIVER'!R119,"&gt;"&amp;$R$2+2.1))+(COUNTIF('Round 2 - RIVER'!S119,"&gt;"&amp;$S$2+2.1))+(COUNTIF('Round 2 - RIVER'!T119,"&gt;"&amp;$T$2+2.1))</f>
        <v>0</v>
      </c>
      <c r="Q227" s="92"/>
      <c r="R227" s="93"/>
      <c r="S227" s="93"/>
      <c r="T227" s="93"/>
      <c r="U227" s="93"/>
      <c r="V227" s="93"/>
      <c r="X227" s="92">
        <f t="shared" si="234"/>
        <v>0</v>
      </c>
      <c r="Y227" s="93">
        <f t="shared" si="230"/>
        <v>0</v>
      </c>
      <c r="Z227" s="93">
        <f t="shared" si="231"/>
        <v>0</v>
      </c>
      <c r="AA227" s="93">
        <f t="shared" si="232"/>
        <v>0</v>
      </c>
      <c r="AB227" s="93">
        <f t="shared" si="233"/>
        <v>0</v>
      </c>
      <c r="AC227" s="93">
        <f t="shared" si="235"/>
        <v>0</v>
      </c>
    </row>
    <row r="228" spans="1:29" x14ac:dyDescent="0.2">
      <c r="A228" s="35">
        <f>'Players by Team'!S61</f>
        <v>0</v>
      </c>
      <c r="B228" s="95"/>
      <c r="C228" s="99">
        <f>SUM(COUNTIF('Round 1 - HILLS'!B120,"&lt;"&amp;$B$3-1.9))+(COUNTIF('Round 1 - HILLS'!C120,"&lt;"&amp;$C$3-1.9))+(COUNTIF('Round 1 - HILLS'!D120,"&lt;"&amp;$D$3-1.9))+(COUNTIF('Round 1 - HILLS'!E120,"&lt;"&amp;$E$3-1.9))+(COUNTIF('Round 1 - HILLS'!F120,"&lt;"&amp;$F$3-1.9))+(COUNTIF('Round 1 - HILLS'!G120,"&lt;"&amp;$G$3-1.9))+(COUNTIF('Round 1 - HILLS'!H120,"&lt;"&amp;$H$3-1.9))+(COUNTIF('Round 1 - HILLS'!I120,"&lt;"&amp;$I$3-1.9))+(COUNTIF('Round 1 - HILLS'!J120,"&lt;"&amp;$J$3-1.9))+(COUNTIF('Round 1 - HILLS'!L120,"&lt;"&amp;$L$3-1.9))+(COUNTIF('Round 1 - HILLS'!M120,"&lt;"&amp;$M$3-1.9))+(COUNTIF('Round 1 - HILLS'!N120,"&lt;"&amp;$N$3-1.9))+(COUNTIF('Round 1 - HILLS'!O120,"&lt;"&amp;$O$3-1.9))+(COUNTIF('Round 1 - HILLS'!P120,"&lt;"&amp;$P$3-1.9))+(COUNTIF('Round 1 - HILLS'!Q120,"&lt;"&amp;$Q$3-1.9))+(COUNTIF('Round 1 - HILLS'!R120,"&lt;"&amp;$R$3-1.9))+(COUNTIF('Round 1 - HILLS'!S120,"&lt;"&amp;$S$3-1.9))+(COUNTIF('Round 1 - HILLS'!T120,"&lt;"&amp;$T$3-1.9))</f>
        <v>0</v>
      </c>
      <c r="D228" s="100">
        <f>SUM(COUNTIF('Round 1 - HILLS'!B120,"="&amp;$B$3-1))+(COUNTIF('Round 1 - HILLS'!C120,"="&amp;$C$3-1))+(COUNTIF('Round 1 - HILLS'!D120,"="&amp;$D$3-1))+(COUNTIF('Round 1 - HILLS'!E120,"="&amp;$E$3-1))+(COUNTIF('Round 1 - HILLS'!F120,"="&amp;$F$3-1))+(COUNTIF('Round 1 - HILLS'!G120,"="&amp;$G$3-1))+(COUNTIF('Round 1 - HILLS'!H120,"="&amp;$H$3-1))+(COUNTIF('Round 1 - HILLS'!I120,"="&amp;$I$3-1))+(COUNTIF('Round 1 - HILLS'!J120,"="&amp;$J$3-1))+(COUNTIF('Round 1 - HILLS'!L120,"="&amp;$L$3-1))+(COUNTIF('Round 1 - HILLS'!M120,"="&amp;$M$3-1))+(COUNTIF('Round 1 - HILLS'!N120,"="&amp;$N$3-1))+(COUNTIF('Round 1 - HILLS'!O120,"="&amp;$O$3-1))+(COUNTIF('Round 1 - HILLS'!P120,"="&amp;$P$3-1))+(COUNTIF('Round 1 - HILLS'!Q120,"="&amp;$Q$3-1))+(COUNTIF('Round 1 - HILLS'!R120,"="&amp;$R$3-1))+(COUNTIF('Round 1 - HILLS'!S120,"="&amp;$S$3-1))+(COUNTIF('Round 1 - HILLS'!T120,"="&amp;$T$3-1))</f>
        <v>0</v>
      </c>
      <c r="E228" s="100">
        <f>SUM(COUNTIF('Round 1 - HILLS'!B120,"="&amp;$B$3))+(COUNTIF('Round 1 - HILLS'!C120,"="&amp;$C$3))+(COUNTIF('Round 1 - HILLS'!D120,"="&amp;$D$3))+(COUNTIF('Round 1 - HILLS'!E120,"="&amp;$E$3))+(COUNTIF('Round 1 - HILLS'!F120,"="&amp;$F$3))+(COUNTIF('Round 1 - HILLS'!G120,"="&amp;$G$3))+(COUNTIF('Round 1 - HILLS'!H120,"="&amp;$H$3))+(COUNTIF('Round 1 - HILLS'!I120,"="&amp;$I$3))+(COUNTIF('Round 1 - HILLS'!J120,"="&amp;$J$3))+(COUNTIF('Round 1 - HILLS'!L120,"="&amp;$L$3))+(COUNTIF('Round 1 - HILLS'!M120,"="&amp;$M$3))+(COUNTIF('Round 1 - HILLS'!N120,"="&amp;$N$3))+(COUNTIF('Round 1 - HILLS'!O120,"="&amp;$O$3))+(COUNTIF('Round 1 - HILLS'!P120,"="&amp;$P$3))+(COUNTIF('Round 1 - HILLS'!Q120,"="&amp;$Q$3))+(COUNTIF('Round 1 - HILLS'!R120,"="&amp;$R$3))+(COUNTIF('Round 1 - HILLS'!S120,"="&amp;$S$3))+(COUNTIF('Round 1 - HILLS'!T120,"="&amp;$T$3))</f>
        <v>0</v>
      </c>
      <c r="F228" s="100">
        <f>SUM(COUNTIF('Round 1 - HILLS'!B120,"="&amp;$B$3+1))+(COUNTIF('Round 1 - HILLS'!C120,"="&amp;$C$3+1))+(COUNTIF('Round 1 - HILLS'!D120,"="&amp;$D$3+1))+(COUNTIF('Round 1 - HILLS'!E120,"="&amp;$E$3+1))+(COUNTIF('Round 1 - HILLS'!F120,"="&amp;$F$3+1))+(COUNTIF('Round 1 - HILLS'!G120,"="&amp;$G$3+1))+(COUNTIF('Round 1 - HILLS'!H120,"="&amp;$H$3+1))+(COUNTIF('Round 1 - HILLS'!I120,"="&amp;$I$3+1))+(COUNTIF('Round 1 - HILLS'!J120,"="&amp;$J$3+1))+(COUNTIF('Round 1 - HILLS'!L120,"="&amp;$L$3+1))+(COUNTIF('Round 1 - HILLS'!M120,"="&amp;$M$3+1))+(COUNTIF('Round 1 - HILLS'!N120,"="&amp;$N$3+1))+(COUNTIF('Round 1 - HILLS'!O120,"="&amp;$O$3+1))+(COUNTIF('Round 1 - HILLS'!P120,"="&amp;$P$3+1))+(COUNTIF('Round 1 - HILLS'!Q120,"="&amp;$Q$3+1))+(COUNTIF('Round 1 - HILLS'!R120,"="&amp;$R$3+1))+(COUNTIF('Round 1 - HILLS'!S120,"="&amp;$S$3+1))+(COUNTIF('Round 1 - HILLS'!T120,"="&amp;$T$3+1))</f>
        <v>0</v>
      </c>
      <c r="G228" s="100">
        <f>SUM(COUNTIF('Round 1 - HILLS'!B120,"="&amp;$B$3+2))+(COUNTIF('Round 1 - HILLS'!C120,"="&amp;$C$3+2))+(COUNTIF('Round 1 - HILLS'!D120,"="&amp;$D$3+2))+(COUNTIF('Round 1 - HILLS'!E120,"="&amp;$E$3+2))+(COUNTIF('Round 1 - HILLS'!F120,"="&amp;$F$3+2))+(COUNTIF('Round 1 - HILLS'!G120,"="&amp;$G$3+2))+(COUNTIF('Round 1 - HILLS'!H120,"="&amp;$H$3+2))+(COUNTIF('Round 1 - HILLS'!I120,"="&amp;$I$3+2))+(COUNTIF('Round 1 - HILLS'!J120,"="&amp;$J$3+2))+(COUNTIF('Round 1 - HILLS'!L120,"="&amp;$L$3+2))+(COUNTIF('Round 1 - HILLS'!M120,"="&amp;$M$3+2))+(COUNTIF('Round 1 - HILLS'!N120,"="&amp;$N$3+2))+(COUNTIF('Round 1 - HILLS'!O120,"="&amp;$O$3+2))+(COUNTIF('Round 1 - HILLS'!P120,"="&amp;$P$3+2))+(COUNTIF('Round 1 - HILLS'!Q120,"="&amp;$Q$3+2))+(COUNTIF('Round 1 - HILLS'!R120,"="&amp;$R$3+2))+(COUNTIF('Round 1 - HILLS'!S120,"="&amp;$S$3+2))+(COUNTIF('Round 1 - HILLS'!T120,"="&amp;$T$3+2))</f>
        <v>0</v>
      </c>
      <c r="H228" s="100">
        <f>SUM(COUNTIF('Round 1 - HILLS'!B120,"&gt;"&amp;$B$3+2.1))+(COUNTIF('Round 1 - HILLS'!C120,"&gt;"&amp;$C$3+2.1))+(COUNTIF('Round 1 - HILLS'!D120,"&gt;"&amp;$D$3+2.1))+(COUNTIF('Round 1 - HILLS'!E120,"&gt;"&amp;$E$3+2.1))+(COUNTIF('Round 1 - HILLS'!F120,"&gt;"&amp;$F$3+2.1))+(COUNTIF('Round 1 - HILLS'!G120,"&gt;"&amp;$G$3+2.1))+(COUNTIF('Round 1 - HILLS'!H120,"&gt;"&amp;$H$3+2.1))+(COUNTIF('Round 1 - HILLS'!I120,"&gt;"&amp;$I$3+2.1))+(COUNTIF('Round 1 - HILLS'!J120,"&gt;"&amp;$J$3+2.1))+(COUNTIF('Round 1 - HILLS'!L120,"&gt;"&amp;$L$3+2.1))+(COUNTIF('Round 1 - HILLS'!M120,"&gt;"&amp;$M$3+2.1))+(COUNTIF('Round 1 - HILLS'!N120,"&gt;"&amp;$N$3+2.1))+(COUNTIF('Round 1 - HILLS'!O120,"&gt;"&amp;$O$3+2.1))+(COUNTIF('Round 1 - HILLS'!P120,"&gt;"&amp;$P$3+2.1))+(COUNTIF('Round 1 - HILLS'!Q120,"&gt;"&amp;$Q$3+2.1))+(COUNTIF('Round 1 - HILLS'!R120,"&gt;"&amp;$R$3+2.1))+(COUNTIF('Round 1 - HILLS'!S120,"&gt;"&amp;$S$3+2.1))+(COUNTIF('Round 1 - HILLS'!T120,"&gt;"&amp;$T$3+2.1))</f>
        <v>0</v>
      </c>
      <c r="J228" s="99">
        <f>SUM(COUNTIF('Round 2 - RIVER'!B120,"&lt;"&amp;$B$2-1.9))+(COUNTIF('Round 2 - RIVER'!C120,"&lt;"&amp;$C$2-1.9))+(COUNTIF('Round 2 - RIVER'!D120,"&lt;"&amp;$D$2-1.9))+(COUNTIF('Round 2 - RIVER'!E120,"&lt;"&amp;$E$2-1.9))+(COUNTIF('Round 2 - RIVER'!F120,"&lt;"&amp;$F$2-1.9))+(COUNTIF('Round 2 - RIVER'!G120,"&lt;"&amp;$G$2-1.9))+(COUNTIF('Round 2 - RIVER'!H120,"&lt;"&amp;$H$2-1.9))+(COUNTIF('Round 2 - RIVER'!I120,"&lt;"&amp;$I$2-1.9))+(COUNTIF('Round 2 - RIVER'!J120,"&lt;"&amp;$J$2-1.9))+(COUNTIF('Round 2 - RIVER'!L120,"&lt;"&amp;$L$2-1.9))+(COUNTIF('Round 2 - RIVER'!M120,"&lt;"&amp;$M$2-1.9))+(COUNTIF('Round 2 - RIVER'!N120,"&lt;"&amp;$N$2-1.9))+(COUNTIF('Round 2 - RIVER'!O120,"&lt;"&amp;$O$2-1.9))+(COUNTIF('Round 2 - RIVER'!P120,"&lt;"&amp;$P$2-1.9))+(COUNTIF('Round 2 - RIVER'!Q120,"&lt;"&amp;$Q$2-1.9))+(COUNTIF('Round 2 - RIVER'!R120,"&lt;"&amp;$R$2-1.9))+(COUNTIF('Round 2 - RIVER'!S120,"&lt;"&amp;$S$2-1.9))+(COUNTIF('Round 2 - RIVER'!T120,"&lt;"&amp;$T$2-1.9))</f>
        <v>0</v>
      </c>
      <c r="K228" s="100">
        <f>SUM(COUNTIF('Round 2 - RIVER'!B120,"="&amp;$B$2-1))+(COUNTIF('Round 2 - RIVER'!C120,"="&amp;$C$2-1))+(COUNTIF('Round 2 - RIVER'!D120,"="&amp;$D$2-1))+(COUNTIF('Round 2 - RIVER'!E120,"="&amp;$E$2-1))+(COUNTIF('Round 2 - RIVER'!F120,"="&amp;$F$2-1))+(COUNTIF('Round 2 - RIVER'!G120,"="&amp;$G$2-1))+(COUNTIF('Round 2 - RIVER'!H120,"="&amp;$H$2-1))+(COUNTIF('Round 2 - RIVER'!I120,"="&amp;$I$2-1))+(COUNTIF('Round 2 - RIVER'!J120,"="&amp;$J$2-1))+(COUNTIF('Round 2 - RIVER'!L120,"="&amp;$L$2-1))+(COUNTIF('Round 2 - RIVER'!M120,"="&amp;$M$2-1))+(COUNTIF('Round 2 - RIVER'!N120,"="&amp;$N$2-1))+(COUNTIF('Round 2 - RIVER'!O120,"="&amp;$O$2-1))+(COUNTIF('Round 2 - RIVER'!P120,"="&amp;$P$2-1))+(COUNTIF('Round 2 - RIVER'!Q120,"="&amp;$Q$2-1))+(COUNTIF('Round 2 - RIVER'!R120,"="&amp;$R$2-1))+(COUNTIF('Round 2 - RIVER'!S120,"="&amp;$S$2-1))+(COUNTIF('Round 2 - RIVER'!T120,"="&amp;$T$2-1))</f>
        <v>0</v>
      </c>
      <c r="L228" s="100">
        <f>SUM(COUNTIF('Round 2 - RIVER'!B120,"="&amp;$B$2))+(COUNTIF('Round 2 - RIVER'!C120,"="&amp;$C$2))+(COUNTIF('Round 2 - RIVER'!D120,"="&amp;$D$2))+(COUNTIF('Round 2 - RIVER'!E120,"="&amp;$E$2))+(COUNTIF('Round 2 - RIVER'!F120,"="&amp;$F$2))+(COUNTIF('Round 2 - RIVER'!G120,"="&amp;$G$2))+(COUNTIF('Round 2 - RIVER'!H120,"="&amp;$H$2))+(COUNTIF('Round 2 - RIVER'!I120,"="&amp;$I$2))+(COUNTIF('Round 2 - RIVER'!J120,"="&amp;$J$2))+(COUNTIF('Round 2 - RIVER'!L120,"="&amp;$L$2))+(COUNTIF('Round 2 - RIVER'!M120,"="&amp;$M$2))+(COUNTIF('Round 2 - RIVER'!N120,"="&amp;$N$2))+(COUNTIF('Round 2 - RIVER'!O120,"="&amp;$O$2))+(COUNTIF('Round 2 - RIVER'!P120,"="&amp;$P$2))+(COUNTIF('Round 2 - RIVER'!Q120,"="&amp;$Q$2))+(COUNTIF('Round 2 - RIVER'!R120,"="&amp;$R$2))+(COUNTIF('Round 2 - RIVER'!S120,"="&amp;$S$2))+(COUNTIF('Round 2 - RIVER'!T120,"="&amp;$T$2))</f>
        <v>0</v>
      </c>
      <c r="M228" s="100">
        <f>SUM(COUNTIF('Round 2 - RIVER'!B120,"="&amp;$B$2+1))+(COUNTIF('Round 2 - RIVER'!C120,"="&amp;$C$2+1))+(COUNTIF('Round 2 - RIVER'!D120,"="&amp;$D$2+1))+(COUNTIF('Round 2 - RIVER'!E120,"="&amp;$E$2+1))+(COUNTIF('Round 2 - RIVER'!F120,"="&amp;$F$2+1))+(COUNTIF('Round 2 - RIVER'!G120,"="&amp;$G$2+1))+(COUNTIF('Round 2 - RIVER'!H120,"="&amp;$H$2+1))+(COUNTIF('Round 2 - RIVER'!I120,"="&amp;$I$2+1))+(COUNTIF('Round 2 - RIVER'!J120,"="&amp;$J$2+1))+(COUNTIF('Round 2 - RIVER'!L120,"="&amp;$L$2+1))+(COUNTIF('Round 2 - RIVER'!M120,"="&amp;$M$2+1))+(COUNTIF('Round 2 - RIVER'!N120,"="&amp;$N$2+1))+(COUNTIF('Round 2 - RIVER'!O120,"="&amp;$O$2+1))+(COUNTIF('Round 2 - RIVER'!P120,"="&amp;$P$2+1))+(COUNTIF('Round 2 - RIVER'!Q120,"="&amp;$Q$2+1))+(COUNTIF('Round 2 - RIVER'!R120,"="&amp;$R$2+1))+(COUNTIF('Round 2 - RIVER'!S120,"="&amp;$S$2+1))+(COUNTIF('Round 2 - RIVER'!T120,"="&amp;$T$2+1))</f>
        <v>0</v>
      </c>
      <c r="N228" s="100">
        <f>SUM(COUNTIF('Round 2 - RIVER'!B120,"="&amp;$B$2+2))+(COUNTIF('Round 2 - RIVER'!C120,"="&amp;$C$2+2))+(COUNTIF('Round 2 - RIVER'!D120,"="&amp;$D$2+2))+(COUNTIF('Round 2 - RIVER'!E120,"="&amp;$E$2+2))+(COUNTIF('Round 2 - RIVER'!F120,"="&amp;$F$2+2))+(COUNTIF('Round 2 - RIVER'!G120,"="&amp;$G$2+2))+(COUNTIF('Round 2 - RIVER'!H120,"="&amp;$H$2+2))+(COUNTIF('Round 2 - RIVER'!I120,"="&amp;$I$2+2))+(COUNTIF('Round 2 - RIVER'!J120,"="&amp;$J$2+2))+(COUNTIF('Round 2 - RIVER'!L120,"="&amp;$L$2+2))+(COUNTIF('Round 2 - RIVER'!M120,"="&amp;$M$2+2))+(COUNTIF('Round 2 - RIVER'!N120,"="&amp;$N$2+2))+(COUNTIF('Round 2 - RIVER'!O120,"="&amp;$O$2+2))+(COUNTIF('Round 2 - RIVER'!P120,"="&amp;$P$2+2))+(COUNTIF('Round 2 - RIVER'!Q120,"="&amp;$Q$2+2))+(COUNTIF('Round 2 - RIVER'!R120,"="&amp;$R$2+2))+(COUNTIF('Round 2 - RIVER'!S120,"="&amp;$S$2+2))+(COUNTIF('Round 2 - RIVER'!T120,"="&amp;$T$2+2))</f>
        <v>0</v>
      </c>
      <c r="O228" s="100">
        <f>SUM(COUNTIF('Round 2 - RIVER'!B120,"&gt;"&amp;$B$2+2.1))+(COUNTIF('Round 2 - RIVER'!C120,"&gt;"&amp;$C$2+2.1))+(COUNTIF('Round 2 - RIVER'!D120,"&gt;"&amp;$D$2+2.1))+(COUNTIF('Round 2 - RIVER'!E120,"&gt;"&amp;$E$2+2.1))+(COUNTIF('Round 2 - RIVER'!F120,"&gt;"&amp;$F$2+2.1))+(COUNTIF('Round 2 - RIVER'!G120,"&gt;"&amp;$G$2+2.1))+(COUNTIF('Round 2 - RIVER'!H120,"&gt;"&amp;$H$2+2.1))+(COUNTIF('Round 2 - RIVER'!I120,"&gt;"&amp;$I$2+2.1))+(COUNTIF('Round 2 - RIVER'!J120,"&gt;"&amp;$J$2+2.1))+(COUNTIF('Round 2 - RIVER'!L120,"&gt;"&amp;$L$2+2.1))+(COUNTIF('Round 2 - RIVER'!M120,"&gt;"&amp;$M$2+2.1))+(COUNTIF('Round 2 - RIVER'!N120,"&gt;"&amp;$N$2+2.1))+(COUNTIF('Round 2 - RIVER'!O120,"&gt;"&amp;$O$2+2.1))+(COUNTIF('Round 2 - RIVER'!P120,"&gt;"&amp;$P$2+2.1))+(COUNTIF('Round 2 - RIVER'!Q120,"&gt;"&amp;$Q$2+2.1))+(COUNTIF('Round 2 - RIVER'!R120,"&gt;"&amp;$R$2+2.1))+(COUNTIF('Round 2 - RIVER'!S120,"&gt;"&amp;$S$2+2.1))+(COUNTIF('Round 2 - RIVER'!T120,"&gt;"&amp;$T$2+2.1))</f>
        <v>0</v>
      </c>
      <c r="Q228" s="94"/>
      <c r="R228" s="94"/>
      <c r="S228" s="94"/>
      <c r="T228" s="94"/>
      <c r="U228" s="94"/>
      <c r="V228" s="94"/>
      <c r="X228" s="99">
        <f t="shared" si="234"/>
        <v>0</v>
      </c>
      <c r="Y228" s="100">
        <f t="shared" si="230"/>
        <v>0</v>
      </c>
      <c r="Z228" s="100">
        <f t="shared" si="231"/>
        <v>0</v>
      </c>
      <c r="AA228" s="100">
        <f t="shared" si="232"/>
        <v>0</v>
      </c>
      <c r="AB228" s="100">
        <f t="shared" si="233"/>
        <v>0</v>
      </c>
      <c r="AC228" s="100">
        <f t="shared" si="235"/>
        <v>0</v>
      </c>
    </row>
    <row r="229" spans="1:29" x14ac:dyDescent="0.2">
      <c r="A229" s="35">
        <f>'Players by Team'!S62</f>
        <v>0</v>
      </c>
      <c r="B229" s="95"/>
      <c r="C229" s="92">
        <f>SUM(COUNTIF('Round 1 - HILLS'!B121,"&lt;"&amp;$B$3-1.9))+(COUNTIF('Round 1 - HILLS'!C121,"&lt;"&amp;$C$3-1.9))+(COUNTIF('Round 1 - HILLS'!D121,"&lt;"&amp;$D$3-1.9))+(COUNTIF('Round 1 - HILLS'!E121,"&lt;"&amp;$E$3-1.9))+(COUNTIF('Round 1 - HILLS'!F121,"&lt;"&amp;$F$3-1.9))+(COUNTIF('Round 1 - HILLS'!G121,"&lt;"&amp;$G$3-1.9))+(COUNTIF('Round 1 - HILLS'!H121,"&lt;"&amp;$H$3-1.9))+(COUNTIF('Round 1 - HILLS'!I121,"&lt;"&amp;$I$3-1.9))+(COUNTIF('Round 1 - HILLS'!J121,"&lt;"&amp;$J$3-1.9))+(COUNTIF('Round 1 - HILLS'!L121,"&lt;"&amp;$L$3-1.9))+(COUNTIF('Round 1 - HILLS'!M121,"&lt;"&amp;$M$3-1.9))+(COUNTIF('Round 1 - HILLS'!N121,"&lt;"&amp;$N$3-1.9))+(COUNTIF('Round 1 - HILLS'!O121,"&lt;"&amp;$O$3-1.9))+(COUNTIF('Round 1 - HILLS'!P121,"&lt;"&amp;$P$3-1.9))+(COUNTIF('Round 1 - HILLS'!Q121,"&lt;"&amp;$Q$3-1.9))+(COUNTIF('Round 1 - HILLS'!R121,"&lt;"&amp;$R$3-1.9))+(COUNTIF('Round 1 - HILLS'!S121,"&lt;"&amp;$S$3-1.9))+(COUNTIF('Round 1 - HILLS'!T121,"&lt;"&amp;$T$3-1.9))</f>
        <v>0</v>
      </c>
      <c r="D229" s="93">
        <f>SUM(COUNTIF('Round 1 - HILLS'!B121,"="&amp;$B$3-1))+(COUNTIF('Round 1 - HILLS'!C121,"="&amp;$C$3-1))+(COUNTIF('Round 1 - HILLS'!D121,"="&amp;$D$3-1))+(COUNTIF('Round 1 - HILLS'!E121,"="&amp;$E$3-1))+(COUNTIF('Round 1 - HILLS'!F121,"="&amp;$F$3-1))+(COUNTIF('Round 1 - HILLS'!G121,"="&amp;$G$3-1))+(COUNTIF('Round 1 - HILLS'!H121,"="&amp;$H$3-1))+(COUNTIF('Round 1 - HILLS'!I121,"="&amp;$I$3-1))+(COUNTIF('Round 1 - HILLS'!J121,"="&amp;$J$3-1))+(COUNTIF('Round 1 - HILLS'!L121,"="&amp;$L$3-1))+(COUNTIF('Round 1 - HILLS'!M121,"="&amp;$M$3-1))+(COUNTIF('Round 1 - HILLS'!N121,"="&amp;$N$3-1))+(COUNTIF('Round 1 - HILLS'!O121,"="&amp;$O$3-1))+(COUNTIF('Round 1 - HILLS'!P121,"="&amp;$P$3-1))+(COUNTIF('Round 1 - HILLS'!Q121,"="&amp;$Q$3-1))+(COUNTIF('Round 1 - HILLS'!R121,"="&amp;$R$3-1))+(COUNTIF('Round 1 - HILLS'!S121,"="&amp;$S$3-1))+(COUNTIF('Round 1 - HILLS'!T121,"="&amp;$T$3-1))</f>
        <v>0</v>
      </c>
      <c r="E229" s="93">
        <f>SUM(COUNTIF('Round 1 - HILLS'!B121,"="&amp;$B$3))+(COUNTIF('Round 1 - HILLS'!C121,"="&amp;$C$3))+(COUNTIF('Round 1 - HILLS'!D121,"="&amp;$D$3))+(COUNTIF('Round 1 - HILLS'!E121,"="&amp;$E$3))+(COUNTIF('Round 1 - HILLS'!F121,"="&amp;$F$3))+(COUNTIF('Round 1 - HILLS'!G121,"="&amp;$G$3))+(COUNTIF('Round 1 - HILLS'!H121,"="&amp;$H$3))+(COUNTIF('Round 1 - HILLS'!I121,"="&amp;$I$3))+(COUNTIF('Round 1 - HILLS'!J121,"="&amp;$J$3))+(COUNTIF('Round 1 - HILLS'!L121,"="&amp;$L$3))+(COUNTIF('Round 1 - HILLS'!M121,"="&amp;$M$3))+(COUNTIF('Round 1 - HILLS'!N121,"="&amp;$N$3))+(COUNTIF('Round 1 - HILLS'!O121,"="&amp;$O$3))+(COUNTIF('Round 1 - HILLS'!P121,"="&amp;$P$3))+(COUNTIF('Round 1 - HILLS'!Q121,"="&amp;$Q$3))+(COUNTIF('Round 1 - HILLS'!R121,"="&amp;$R$3))+(COUNTIF('Round 1 - HILLS'!S121,"="&amp;$S$3))+(COUNTIF('Round 1 - HILLS'!T121,"="&amp;$T$3))</f>
        <v>0</v>
      </c>
      <c r="F229" s="93">
        <f>SUM(COUNTIF('Round 1 - HILLS'!B121,"="&amp;$B$3+1))+(COUNTIF('Round 1 - HILLS'!C121,"="&amp;$C$3+1))+(COUNTIF('Round 1 - HILLS'!D121,"="&amp;$D$3+1))+(COUNTIF('Round 1 - HILLS'!E121,"="&amp;$E$3+1))+(COUNTIF('Round 1 - HILLS'!F121,"="&amp;$F$3+1))+(COUNTIF('Round 1 - HILLS'!G121,"="&amp;$G$3+1))+(COUNTIF('Round 1 - HILLS'!H121,"="&amp;$H$3+1))+(COUNTIF('Round 1 - HILLS'!I121,"="&amp;$I$3+1))+(COUNTIF('Round 1 - HILLS'!J121,"="&amp;$J$3+1))+(COUNTIF('Round 1 - HILLS'!L121,"="&amp;$L$3+1))+(COUNTIF('Round 1 - HILLS'!M121,"="&amp;$M$3+1))+(COUNTIF('Round 1 - HILLS'!N121,"="&amp;$N$3+1))+(COUNTIF('Round 1 - HILLS'!O121,"="&amp;$O$3+1))+(COUNTIF('Round 1 - HILLS'!P121,"="&amp;$P$3+1))+(COUNTIF('Round 1 - HILLS'!Q121,"="&amp;$Q$3+1))+(COUNTIF('Round 1 - HILLS'!R121,"="&amp;$R$3+1))+(COUNTIF('Round 1 - HILLS'!S121,"="&amp;$S$3+1))+(COUNTIF('Round 1 - HILLS'!T121,"="&amp;$T$3+1))</f>
        <v>0</v>
      </c>
      <c r="G229" s="93">
        <f>SUM(COUNTIF('Round 1 - HILLS'!B121,"="&amp;$B$3+2))+(COUNTIF('Round 1 - HILLS'!C121,"="&amp;$C$3+2))+(COUNTIF('Round 1 - HILLS'!D121,"="&amp;$D$3+2))+(COUNTIF('Round 1 - HILLS'!E121,"="&amp;$E$3+2))+(COUNTIF('Round 1 - HILLS'!F121,"="&amp;$F$3+2))+(COUNTIF('Round 1 - HILLS'!G121,"="&amp;$G$3+2))+(COUNTIF('Round 1 - HILLS'!H121,"="&amp;$H$3+2))+(COUNTIF('Round 1 - HILLS'!I121,"="&amp;$I$3+2))+(COUNTIF('Round 1 - HILLS'!J121,"="&amp;$J$3+2))+(COUNTIF('Round 1 - HILLS'!L121,"="&amp;$L$3+2))+(COUNTIF('Round 1 - HILLS'!M121,"="&amp;$M$3+2))+(COUNTIF('Round 1 - HILLS'!N121,"="&amp;$N$3+2))+(COUNTIF('Round 1 - HILLS'!O121,"="&amp;$O$3+2))+(COUNTIF('Round 1 - HILLS'!P121,"="&amp;$P$3+2))+(COUNTIF('Round 1 - HILLS'!Q121,"="&amp;$Q$3+2))+(COUNTIF('Round 1 - HILLS'!R121,"="&amp;$R$3+2))+(COUNTIF('Round 1 - HILLS'!S121,"="&amp;$S$3+2))+(COUNTIF('Round 1 - HILLS'!T121,"="&amp;$T$3+2))</f>
        <v>0</v>
      </c>
      <c r="H229" s="93">
        <f>SUM(COUNTIF('Round 1 - HILLS'!B121,"&gt;"&amp;$B$3+2.1))+(COUNTIF('Round 1 - HILLS'!C121,"&gt;"&amp;$C$3+2.1))+(COUNTIF('Round 1 - HILLS'!D121,"&gt;"&amp;$D$3+2.1))+(COUNTIF('Round 1 - HILLS'!E121,"&gt;"&amp;$E$3+2.1))+(COUNTIF('Round 1 - HILLS'!F121,"&gt;"&amp;$F$3+2.1))+(COUNTIF('Round 1 - HILLS'!G121,"&gt;"&amp;$G$3+2.1))+(COUNTIF('Round 1 - HILLS'!H121,"&gt;"&amp;$H$3+2.1))+(COUNTIF('Round 1 - HILLS'!I121,"&gt;"&amp;$I$3+2.1))+(COUNTIF('Round 1 - HILLS'!J121,"&gt;"&amp;$J$3+2.1))+(COUNTIF('Round 1 - HILLS'!L121,"&gt;"&amp;$L$3+2.1))+(COUNTIF('Round 1 - HILLS'!M121,"&gt;"&amp;$M$3+2.1))+(COUNTIF('Round 1 - HILLS'!N121,"&gt;"&amp;$N$3+2.1))+(COUNTIF('Round 1 - HILLS'!O121,"&gt;"&amp;$O$3+2.1))+(COUNTIF('Round 1 - HILLS'!P121,"&gt;"&amp;$P$3+2.1))+(COUNTIF('Round 1 - HILLS'!Q121,"&gt;"&amp;$Q$3+2.1))+(COUNTIF('Round 1 - HILLS'!R121,"&gt;"&amp;$R$3+2.1))+(COUNTIF('Round 1 - HILLS'!S121,"&gt;"&amp;$S$3+2.1))+(COUNTIF('Round 1 - HILLS'!T121,"&gt;"&amp;$T$3+2.1))</f>
        <v>0</v>
      </c>
      <c r="J229" s="92">
        <f>SUM(COUNTIF('Round 2 - RIVER'!B121,"&lt;"&amp;$B$2-1.9))+(COUNTIF('Round 2 - RIVER'!C121,"&lt;"&amp;$C$2-1.9))+(COUNTIF('Round 2 - RIVER'!D121,"&lt;"&amp;$D$2-1.9))+(COUNTIF('Round 2 - RIVER'!E121,"&lt;"&amp;$E$2-1.9))+(COUNTIF('Round 2 - RIVER'!F121,"&lt;"&amp;$F$2-1.9))+(COUNTIF('Round 2 - RIVER'!G121,"&lt;"&amp;$G$2-1.9))+(COUNTIF('Round 2 - RIVER'!H121,"&lt;"&amp;$H$2-1.9))+(COUNTIF('Round 2 - RIVER'!I121,"&lt;"&amp;$I$2-1.9))+(COUNTIF('Round 2 - RIVER'!J121,"&lt;"&amp;$J$2-1.9))+(COUNTIF('Round 2 - RIVER'!L121,"&lt;"&amp;$L$2-1.9))+(COUNTIF('Round 2 - RIVER'!M121,"&lt;"&amp;$M$2-1.9))+(COUNTIF('Round 2 - RIVER'!N121,"&lt;"&amp;$N$2-1.9))+(COUNTIF('Round 2 - RIVER'!O121,"&lt;"&amp;$O$2-1.9))+(COUNTIF('Round 2 - RIVER'!P121,"&lt;"&amp;$P$2-1.9))+(COUNTIF('Round 2 - RIVER'!Q121,"&lt;"&amp;$Q$2-1.9))+(COUNTIF('Round 2 - RIVER'!R121,"&lt;"&amp;$R$2-1.9))+(COUNTIF('Round 2 - RIVER'!S121,"&lt;"&amp;$S$2-1.9))+(COUNTIF('Round 2 - RIVER'!T121,"&lt;"&amp;$T$2-1.9))</f>
        <v>0</v>
      </c>
      <c r="K229" s="93">
        <f>SUM(COUNTIF('Round 2 - RIVER'!B121,"="&amp;$B$2-1))+(COUNTIF('Round 2 - RIVER'!C121,"="&amp;$C$2-1))+(COUNTIF('Round 2 - RIVER'!D121,"="&amp;$D$2-1))+(COUNTIF('Round 2 - RIVER'!E121,"="&amp;$E$2-1))+(COUNTIF('Round 2 - RIVER'!F121,"="&amp;$F$2-1))+(COUNTIF('Round 2 - RIVER'!G121,"="&amp;$G$2-1))+(COUNTIF('Round 2 - RIVER'!H121,"="&amp;$H$2-1))+(COUNTIF('Round 2 - RIVER'!I121,"="&amp;$I$2-1))+(COUNTIF('Round 2 - RIVER'!J121,"="&amp;$J$2-1))+(COUNTIF('Round 2 - RIVER'!L121,"="&amp;$L$2-1))+(COUNTIF('Round 2 - RIVER'!M121,"="&amp;$M$2-1))+(COUNTIF('Round 2 - RIVER'!N121,"="&amp;$N$2-1))+(COUNTIF('Round 2 - RIVER'!O121,"="&amp;$O$2-1))+(COUNTIF('Round 2 - RIVER'!P121,"="&amp;$P$2-1))+(COUNTIF('Round 2 - RIVER'!Q121,"="&amp;$Q$2-1))+(COUNTIF('Round 2 - RIVER'!R121,"="&amp;$R$2-1))+(COUNTIF('Round 2 - RIVER'!S121,"="&amp;$S$2-1))+(COUNTIF('Round 2 - RIVER'!T121,"="&amp;$T$2-1))</f>
        <v>0</v>
      </c>
      <c r="L229" s="93">
        <f>SUM(COUNTIF('Round 2 - RIVER'!B121,"="&amp;$B$2))+(COUNTIF('Round 2 - RIVER'!C121,"="&amp;$C$2))+(COUNTIF('Round 2 - RIVER'!D121,"="&amp;$D$2))+(COUNTIF('Round 2 - RIVER'!E121,"="&amp;$E$2))+(COUNTIF('Round 2 - RIVER'!F121,"="&amp;$F$2))+(COUNTIF('Round 2 - RIVER'!G121,"="&amp;$G$2))+(COUNTIF('Round 2 - RIVER'!H121,"="&amp;$H$2))+(COUNTIF('Round 2 - RIVER'!I121,"="&amp;$I$2))+(COUNTIF('Round 2 - RIVER'!J121,"="&amp;$J$2))+(COUNTIF('Round 2 - RIVER'!L121,"="&amp;$L$2))+(COUNTIF('Round 2 - RIVER'!M121,"="&amp;$M$2))+(COUNTIF('Round 2 - RIVER'!N121,"="&amp;$N$2))+(COUNTIF('Round 2 - RIVER'!O121,"="&amp;$O$2))+(COUNTIF('Round 2 - RIVER'!P121,"="&amp;$P$2))+(COUNTIF('Round 2 - RIVER'!Q121,"="&amp;$Q$2))+(COUNTIF('Round 2 - RIVER'!R121,"="&amp;$R$2))+(COUNTIF('Round 2 - RIVER'!S121,"="&amp;$S$2))+(COUNTIF('Round 2 - RIVER'!T121,"="&amp;$T$2))</f>
        <v>0</v>
      </c>
      <c r="M229" s="93">
        <f>SUM(COUNTIF('Round 2 - RIVER'!B121,"="&amp;$B$2+1))+(COUNTIF('Round 2 - RIVER'!C121,"="&amp;$C$2+1))+(COUNTIF('Round 2 - RIVER'!D121,"="&amp;$D$2+1))+(COUNTIF('Round 2 - RIVER'!E121,"="&amp;$E$2+1))+(COUNTIF('Round 2 - RIVER'!F121,"="&amp;$F$2+1))+(COUNTIF('Round 2 - RIVER'!G121,"="&amp;$G$2+1))+(COUNTIF('Round 2 - RIVER'!H121,"="&amp;$H$2+1))+(COUNTIF('Round 2 - RIVER'!I121,"="&amp;$I$2+1))+(COUNTIF('Round 2 - RIVER'!J121,"="&amp;$J$2+1))+(COUNTIF('Round 2 - RIVER'!L121,"="&amp;$L$2+1))+(COUNTIF('Round 2 - RIVER'!M121,"="&amp;$M$2+1))+(COUNTIF('Round 2 - RIVER'!N121,"="&amp;$N$2+1))+(COUNTIF('Round 2 - RIVER'!O121,"="&amp;$O$2+1))+(COUNTIF('Round 2 - RIVER'!P121,"="&amp;$P$2+1))+(COUNTIF('Round 2 - RIVER'!Q121,"="&amp;$Q$2+1))+(COUNTIF('Round 2 - RIVER'!R121,"="&amp;$R$2+1))+(COUNTIF('Round 2 - RIVER'!S121,"="&amp;$S$2+1))+(COUNTIF('Round 2 - RIVER'!T121,"="&amp;$T$2+1))</f>
        <v>0</v>
      </c>
      <c r="N229" s="93">
        <f>SUM(COUNTIF('Round 2 - RIVER'!B121,"="&amp;$B$2+2))+(COUNTIF('Round 2 - RIVER'!C121,"="&amp;$C$2+2))+(COUNTIF('Round 2 - RIVER'!D121,"="&amp;$D$2+2))+(COUNTIF('Round 2 - RIVER'!E121,"="&amp;$E$2+2))+(COUNTIF('Round 2 - RIVER'!F121,"="&amp;$F$2+2))+(COUNTIF('Round 2 - RIVER'!G121,"="&amp;$G$2+2))+(COUNTIF('Round 2 - RIVER'!H121,"="&amp;$H$2+2))+(COUNTIF('Round 2 - RIVER'!I121,"="&amp;$I$2+2))+(COUNTIF('Round 2 - RIVER'!J121,"="&amp;$J$2+2))+(COUNTIF('Round 2 - RIVER'!L121,"="&amp;$L$2+2))+(COUNTIF('Round 2 - RIVER'!M121,"="&amp;$M$2+2))+(COUNTIF('Round 2 - RIVER'!N121,"="&amp;$N$2+2))+(COUNTIF('Round 2 - RIVER'!O121,"="&amp;$O$2+2))+(COUNTIF('Round 2 - RIVER'!P121,"="&amp;$P$2+2))+(COUNTIF('Round 2 - RIVER'!Q121,"="&amp;$Q$2+2))+(COUNTIF('Round 2 - RIVER'!R121,"="&amp;$R$2+2))+(COUNTIF('Round 2 - RIVER'!S121,"="&amp;$S$2+2))+(COUNTIF('Round 2 - RIVER'!T121,"="&amp;$T$2+2))</f>
        <v>0</v>
      </c>
      <c r="O229" s="93">
        <f>SUM(COUNTIF('Round 2 - RIVER'!B121,"&gt;"&amp;$B$2+2.1))+(COUNTIF('Round 2 - RIVER'!C121,"&gt;"&amp;$C$2+2.1))+(COUNTIF('Round 2 - RIVER'!D121,"&gt;"&amp;$D$2+2.1))+(COUNTIF('Round 2 - RIVER'!E121,"&gt;"&amp;$E$2+2.1))+(COUNTIF('Round 2 - RIVER'!F121,"&gt;"&amp;$F$2+2.1))+(COUNTIF('Round 2 - RIVER'!G121,"&gt;"&amp;$G$2+2.1))+(COUNTIF('Round 2 - RIVER'!H121,"&gt;"&amp;$H$2+2.1))+(COUNTIF('Round 2 - RIVER'!I121,"&gt;"&amp;$I$2+2.1))+(COUNTIF('Round 2 - RIVER'!J121,"&gt;"&amp;$J$2+2.1))+(COUNTIF('Round 2 - RIVER'!L121,"&gt;"&amp;$L$2+2.1))+(COUNTIF('Round 2 - RIVER'!M121,"&gt;"&amp;$M$2+2.1))+(COUNTIF('Round 2 - RIVER'!N121,"&gt;"&amp;$N$2+2.1))+(COUNTIF('Round 2 - RIVER'!O121,"&gt;"&amp;$O$2+2.1))+(COUNTIF('Round 2 - RIVER'!P121,"&gt;"&amp;$P$2+2.1))+(COUNTIF('Round 2 - RIVER'!Q121,"&gt;"&amp;$Q$2+2.1))+(COUNTIF('Round 2 - RIVER'!R121,"&gt;"&amp;$R$2+2.1))+(COUNTIF('Round 2 - RIVER'!S121,"&gt;"&amp;$S$2+2.1))+(COUNTIF('Round 2 - RIVER'!T121,"&gt;"&amp;$T$2+2.1))</f>
        <v>0</v>
      </c>
      <c r="Q229" s="92"/>
      <c r="R229" s="93"/>
      <c r="S229" s="93"/>
      <c r="T229" s="93"/>
      <c r="U229" s="93"/>
      <c r="V229" s="93"/>
      <c r="X229" s="92">
        <f t="shared" si="234"/>
        <v>0</v>
      </c>
      <c r="Y229" s="93">
        <f t="shared" si="230"/>
        <v>0</v>
      </c>
      <c r="Z229" s="93">
        <f t="shared" si="231"/>
        <v>0</v>
      </c>
      <c r="AA229" s="93">
        <f t="shared" si="232"/>
        <v>0</v>
      </c>
      <c r="AB229" s="93">
        <f t="shared" si="233"/>
        <v>0</v>
      </c>
      <c r="AC229" s="93">
        <f t="shared" si="235"/>
        <v>0</v>
      </c>
    </row>
    <row r="231" spans="1:29" ht="15.75" x14ac:dyDescent="0.25">
      <c r="A231" s="108" t="e">
        <f>'Players by Team'!#REF!</f>
        <v>#REF!</v>
      </c>
      <c r="C231" s="90">
        <f t="shared" ref="C231:H231" si="236">SUM(C232:C236)</f>
        <v>0</v>
      </c>
      <c r="D231" s="90">
        <f t="shared" si="236"/>
        <v>0</v>
      </c>
      <c r="E231" s="90">
        <f t="shared" si="236"/>
        <v>0</v>
      </c>
      <c r="F231" s="90">
        <f t="shared" si="236"/>
        <v>0</v>
      </c>
      <c r="G231" s="90">
        <f t="shared" si="236"/>
        <v>0</v>
      </c>
      <c r="H231" s="90">
        <f t="shared" si="236"/>
        <v>0</v>
      </c>
      <c r="J231" s="90">
        <f t="shared" ref="J231:O231" si="237">SUM(J232:J236)</f>
        <v>0</v>
      </c>
      <c r="K231" s="90">
        <f t="shared" si="237"/>
        <v>0</v>
      </c>
      <c r="L231" s="90">
        <f t="shared" si="237"/>
        <v>0</v>
      </c>
      <c r="M231" s="90">
        <f t="shared" si="237"/>
        <v>0</v>
      </c>
      <c r="N231" s="90">
        <f t="shared" si="237"/>
        <v>0</v>
      </c>
      <c r="O231" s="90">
        <f t="shared" si="237"/>
        <v>0</v>
      </c>
      <c r="Q231" s="90">
        <f t="shared" ref="Q231:V231" si="238">SUM(Q232:Q236)</f>
        <v>0</v>
      </c>
      <c r="R231" s="90">
        <f t="shared" si="238"/>
        <v>0</v>
      </c>
      <c r="S231" s="90">
        <f t="shared" si="238"/>
        <v>0</v>
      </c>
      <c r="T231" s="90">
        <f t="shared" si="238"/>
        <v>0</v>
      </c>
      <c r="U231" s="90">
        <f t="shared" si="238"/>
        <v>0</v>
      </c>
      <c r="V231" s="90">
        <f t="shared" si="238"/>
        <v>0</v>
      </c>
      <c r="X231" s="90">
        <f t="shared" ref="X231:AC231" si="239">SUM(X232:X236)</f>
        <v>0</v>
      </c>
      <c r="Y231" s="90">
        <f t="shared" si="239"/>
        <v>0</v>
      </c>
      <c r="Z231" s="90">
        <f t="shared" si="239"/>
        <v>0</v>
      </c>
      <c r="AA231" s="90">
        <f t="shared" si="239"/>
        <v>0</v>
      </c>
      <c r="AB231" s="90">
        <f t="shared" si="239"/>
        <v>0</v>
      </c>
      <c r="AC231" s="90">
        <f t="shared" si="239"/>
        <v>0</v>
      </c>
    </row>
    <row r="232" spans="1:29" x14ac:dyDescent="0.2">
      <c r="A232" s="35" t="e">
        <f>'Players by Team'!#REF!</f>
        <v>#REF!</v>
      </c>
      <c r="B232" s="95"/>
      <c r="C232" s="99">
        <f>SUM(COUNTIF('Round 1 - HILLS'!B124,"&lt;"&amp;$B$3-1.9))+(COUNTIF('Round 1 - HILLS'!C124,"&lt;"&amp;$C$3-1.9))+(COUNTIF('Round 1 - HILLS'!D124,"&lt;"&amp;$D$3-1.9))+(COUNTIF('Round 1 - HILLS'!E124,"&lt;"&amp;$E$3-1.9))+(COUNTIF('Round 1 - HILLS'!F124,"&lt;"&amp;$F$3-1.9))+(COUNTIF('Round 1 - HILLS'!G124,"&lt;"&amp;$G$3-1.9))+(COUNTIF('Round 1 - HILLS'!H124,"&lt;"&amp;$H$3-1.9))+(COUNTIF('Round 1 - HILLS'!I124,"&lt;"&amp;$I$3-1.9))+(COUNTIF('Round 1 - HILLS'!J124,"&lt;"&amp;$J$3-1.9))+(COUNTIF('Round 1 - HILLS'!L124,"&lt;"&amp;$L$3-1.9))+(COUNTIF('Round 1 - HILLS'!M124,"&lt;"&amp;$M$3-1.9))+(COUNTIF('Round 1 - HILLS'!N124,"&lt;"&amp;$N$3-1.9))+(COUNTIF('Round 1 - HILLS'!O124,"&lt;"&amp;$O$3-1.9))+(COUNTIF('Round 1 - HILLS'!P124,"&lt;"&amp;$P$3-1.9))+(COUNTIF('Round 1 - HILLS'!Q124,"&lt;"&amp;$Q$3-1.9))+(COUNTIF('Round 1 - HILLS'!R124,"&lt;"&amp;$R$3-1.9))+(COUNTIF('Round 1 - HILLS'!S124,"&lt;"&amp;$S$3-1.9))+(COUNTIF('Round 1 - HILLS'!T124,"&lt;"&amp;$T$3-1.9))</f>
        <v>0</v>
      </c>
      <c r="D232" s="100">
        <f>SUM(COUNTIF('Round 1 - HILLS'!B124,"="&amp;$B$3-1))+(COUNTIF('Round 1 - HILLS'!C124,"="&amp;$C$3-1))+(COUNTIF('Round 1 - HILLS'!D124,"="&amp;$D$3-1))+(COUNTIF('Round 1 - HILLS'!E124,"="&amp;$E$3-1))+(COUNTIF('Round 1 - HILLS'!F124,"="&amp;$F$3-1))+(COUNTIF('Round 1 - HILLS'!G124,"="&amp;$G$3-1))+(COUNTIF('Round 1 - HILLS'!H124,"="&amp;$H$3-1))+(COUNTIF('Round 1 - HILLS'!I124,"="&amp;$I$3-1))+(COUNTIF('Round 1 - HILLS'!J124,"="&amp;$J$3-1))+(COUNTIF('Round 1 - HILLS'!L124,"="&amp;$L$3-1))+(COUNTIF('Round 1 - HILLS'!M124,"="&amp;$M$3-1))+(COUNTIF('Round 1 - HILLS'!N124,"="&amp;$N$3-1))+(COUNTIF('Round 1 - HILLS'!O124,"="&amp;$O$3-1))+(COUNTIF('Round 1 - HILLS'!P124,"="&amp;$P$3-1))+(COUNTIF('Round 1 - HILLS'!Q124,"="&amp;$Q$3-1))+(COUNTIF('Round 1 - HILLS'!R124,"="&amp;$R$3-1))+(COUNTIF('Round 1 - HILLS'!S124,"="&amp;$S$3-1))+(COUNTIF('Round 1 - HILLS'!T124,"="&amp;$T$3-1))</f>
        <v>0</v>
      </c>
      <c r="E232" s="100">
        <f>SUM(COUNTIF('Round 1 - HILLS'!B124,"="&amp;$B$3))+(COUNTIF('Round 1 - HILLS'!C124,"="&amp;$C$3))+(COUNTIF('Round 1 - HILLS'!D124,"="&amp;$D$3))+(COUNTIF('Round 1 - HILLS'!E124,"="&amp;$E$3))+(COUNTIF('Round 1 - HILLS'!F124,"="&amp;$F$3))+(COUNTIF('Round 1 - HILLS'!G124,"="&amp;$G$3))+(COUNTIF('Round 1 - HILLS'!H124,"="&amp;$H$3))+(COUNTIF('Round 1 - HILLS'!I124,"="&amp;$I$3))+(COUNTIF('Round 1 - HILLS'!J124,"="&amp;$J$3))+(COUNTIF('Round 1 - HILLS'!L124,"="&amp;$L$3))+(COUNTIF('Round 1 - HILLS'!M124,"="&amp;$M$3))+(COUNTIF('Round 1 - HILLS'!N124,"="&amp;$N$3))+(COUNTIF('Round 1 - HILLS'!O124,"="&amp;$O$3))+(COUNTIF('Round 1 - HILLS'!P124,"="&amp;$P$3))+(COUNTIF('Round 1 - HILLS'!Q124,"="&amp;$Q$3))+(COUNTIF('Round 1 - HILLS'!R124,"="&amp;$R$3))+(COUNTIF('Round 1 - HILLS'!S124,"="&amp;$S$3))+(COUNTIF('Round 1 - HILLS'!T124,"="&amp;$T$3))</f>
        <v>0</v>
      </c>
      <c r="F232" s="100">
        <f>SUM(COUNTIF('Round 1 - HILLS'!B124,"="&amp;$B$3+1))+(COUNTIF('Round 1 - HILLS'!C124,"="&amp;$C$3+1))+(COUNTIF('Round 1 - HILLS'!D124,"="&amp;$D$3+1))+(COUNTIF('Round 1 - HILLS'!E124,"="&amp;$E$3+1))+(COUNTIF('Round 1 - HILLS'!F124,"="&amp;$F$3+1))+(COUNTIF('Round 1 - HILLS'!G124,"="&amp;$G$3+1))+(COUNTIF('Round 1 - HILLS'!H124,"="&amp;$H$3+1))+(COUNTIF('Round 1 - HILLS'!I124,"="&amp;$I$3+1))+(COUNTIF('Round 1 - HILLS'!J124,"="&amp;$J$3+1))+(COUNTIF('Round 1 - HILLS'!L124,"="&amp;$L$3+1))+(COUNTIF('Round 1 - HILLS'!M124,"="&amp;$M$3+1))+(COUNTIF('Round 1 - HILLS'!N124,"="&amp;$N$3+1))+(COUNTIF('Round 1 - HILLS'!O124,"="&amp;$O$3+1))+(COUNTIF('Round 1 - HILLS'!P124,"="&amp;$P$3+1))+(COUNTIF('Round 1 - HILLS'!Q124,"="&amp;$Q$3+1))+(COUNTIF('Round 1 - HILLS'!R124,"="&amp;$R$3+1))+(COUNTIF('Round 1 - HILLS'!S124,"="&amp;$S$3+1))+(COUNTIF('Round 1 - HILLS'!T124,"="&amp;$T$3+1))</f>
        <v>0</v>
      </c>
      <c r="G232" s="100">
        <f>SUM(COUNTIF('Round 1 - HILLS'!B124,"="&amp;$B$3+2))+(COUNTIF('Round 1 - HILLS'!C124,"="&amp;$C$3+2))+(COUNTIF('Round 1 - HILLS'!D124,"="&amp;$D$3+2))+(COUNTIF('Round 1 - HILLS'!E124,"="&amp;$E$3+2))+(COUNTIF('Round 1 - HILLS'!F124,"="&amp;$F$3+2))+(COUNTIF('Round 1 - HILLS'!G124,"="&amp;$G$3+2))+(COUNTIF('Round 1 - HILLS'!H124,"="&amp;$H$3+2))+(COUNTIF('Round 1 - HILLS'!I124,"="&amp;$I$3+2))+(COUNTIF('Round 1 - HILLS'!J124,"="&amp;$J$3+2))+(COUNTIF('Round 1 - HILLS'!L124,"="&amp;$L$3+2))+(COUNTIF('Round 1 - HILLS'!M124,"="&amp;$M$3+2))+(COUNTIF('Round 1 - HILLS'!N124,"="&amp;$N$3+2))+(COUNTIF('Round 1 - HILLS'!O124,"="&amp;$O$3+2))+(COUNTIF('Round 1 - HILLS'!P124,"="&amp;$P$3+2))+(COUNTIF('Round 1 - HILLS'!Q124,"="&amp;$Q$3+2))+(COUNTIF('Round 1 - HILLS'!R124,"="&amp;$R$3+2))+(COUNTIF('Round 1 - HILLS'!S124,"="&amp;$S$3+2))+(COUNTIF('Round 1 - HILLS'!T124,"="&amp;$T$3+2))</f>
        <v>0</v>
      </c>
      <c r="H232" s="100">
        <f>SUM(COUNTIF('Round 1 - HILLS'!B124,"&gt;"&amp;$B$3+2.1))+(COUNTIF('Round 1 - HILLS'!C124,"&gt;"&amp;$C$3+2.1))+(COUNTIF('Round 1 - HILLS'!D124,"&gt;"&amp;$D$3+2.1))+(COUNTIF('Round 1 - HILLS'!E124,"&gt;"&amp;$E$3+2.1))+(COUNTIF('Round 1 - HILLS'!F124,"&gt;"&amp;$F$3+2.1))+(COUNTIF('Round 1 - HILLS'!G124,"&gt;"&amp;$G$3+2.1))+(COUNTIF('Round 1 - HILLS'!H124,"&gt;"&amp;$H$3+2.1))+(COUNTIF('Round 1 - HILLS'!I124,"&gt;"&amp;$I$3+2.1))+(COUNTIF('Round 1 - HILLS'!J124,"&gt;"&amp;$J$3+2.1))+(COUNTIF('Round 1 - HILLS'!L124,"&gt;"&amp;$L$3+2.1))+(COUNTIF('Round 1 - HILLS'!M124,"&gt;"&amp;$M$3+2.1))+(COUNTIF('Round 1 - HILLS'!N124,"&gt;"&amp;$N$3+2.1))+(COUNTIF('Round 1 - HILLS'!O124,"&gt;"&amp;$O$3+2.1))+(COUNTIF('Round 1 - HILLS'!P124,"&gt;"&amp;$P$3+2.1))+(COUNTIF('Round 1 - HILLS'!Q124,"&gt;"&amp;$Q$3+2.1))+(COUNTIF('Round 1 - HILLS'!R124,"&gt;"&amp;$R$3+2.1))+(COUNTIF('Round 1 - HILLS'!S124,"&gt;"&amp;$S$3+2.1))+(COUNTIF('Round 1 - HILLS'!T124,"&gt;"&amp;$T$3+2.1))</f>
        <v>0</v>
      </c>
      <c r="I232" s="77"/>
      <c r="J232" s="99">
        <f>SUM(COUNTIF('Round 2 - RIVER'!B124,"&lt;"&amp;$B$2-1.9))+(COUNTIF('Round 2 - RIVER'!C124,"&lt;"&amp;$C$2-1.9))+(COUNTIF('Round 2 - RIVER'!D124,"&lt;"&amp;$D$2-1.9))+(COUNTIF('Round 2 - RIVER'!E124,"&lt;"&amp;$E$2-1.9))+(COUNTIF('Round 2 - RIVER'!F124,"&lt;"&amp;$F$2-1.9))+(COUNTIF('Round 2 - RIVER'!G124,"&lt;"&amp;$G$2-1.9))+(COUNTIF('Round 2 - RIVER'!H124,"&lt;"&amp;$H$2-1.9))+(COUNTIF('Round 2 - RIVER'!I124,"&lt;"&amp;$I$2-1.9))+(COUNTIF('Round 2 - RIVER'!J124,"&lt;"&amp;$J$2-1.9))+(COUNTIF('Round 2 - RIVER'!L124,"&lt;"&amp;$L$2-1.9))+(COUNTIF('Round 2 - RIVER'!M124,"&lt;"&amp;$M$2-1.9))+(COUNTIF('Round 2 - RIVER'!N124,"&lt;"&amp;$N$2-1.9))+(COUNTIF('Round 2 - RIVER'!O124,"&lt;"&amp;$O$2-1.9))+(COUNTIF('Round 2 - RIVER'!P124,"&lt;"&amp;$P$2-1.9))+(COUNTIF('Round 2 - RIVER'!Q124,"&lt;"&amp;$Q$2-1.9))+(COUNTIF('Round 2 - RIVER'!R124,"&lt;"&amp;$R$2-1.9))+(COUNTIF('Round 2 - RIVER'!S124,"&lt;"&amp;$S$2-1.9))+(COUNTIF('Round 2 - RIVER'!T124,"&lt;"&amp;$T$2-1.9))</f>
        <v>0</v>
      </c>
      <c r="K232" s="100">
        <f>SUM(COUNTIF('Round 2 - RIVER'!B124,"="&amp;$B$2-1))+(COUNTIF('Round 2 - RIVER'!C124,"="&amp;$C$2-1))+(COUNTIF('Round 2 - RIVER'!D124,"="&amp;$D$2-1))+(COUNTIF('Round 2 - RIVER'!E124,"="&amp;$E$2-1))+(COUNTIF('Round 2 - RIVER'!F124,"="&amp;$F$2-1))+(COUNTIF('Round 2 - RIVER'!G124,"="&amp;$G$2-1))+(COUNTIF('Round 2 - RIVER'!H124,"="&amp;$H$2-1))+(COUNTIF('Round 2 - RIVER'!I124,"="&amp;$I$2-1))+(COUNTIF('Round 2 - RIVER'!J124,"="&amp;$J$2-1))+(COUNTIF('Round 2 - RIVER'!L124,"="&amp;$L$2-1))+(COUNTIF('Round 2 - RIVER'!M124,"="&amp;$M$2-1))+(COUNTIF('Round 2 - RIVER'!N124,"="&amp;$N$2-1))+(COUNTIF('Round 2 - RIVER'!O124,"="&amp;$O$2-1))+(COUNTIF('Round 2 - RIVER'!P124,"="&amp;$P$2-1))+(COUNTIF('Round 2 - RIVER'!Q124,"="&amp;$Q$2-1))+(COUNTIF('Round 2 - RIVER'!R124,"="&amp;$R$2-1))+(COUNTIF('Round 2 - RIVER'!S124,"="&amp;$S$2-1))+(COUNTIF('Round 2 - RIVER'!T124,"="&amp;$T$2-1))</f>
        <v>0</v>
      </c>
      <c r="L232" s="100">
        <f>SUM(COUNTIF('Round 2 - RIVER'!B124,"="&amp;$B$2))+(COUNTIF('Round 2 - RIVER'!C124,"="&amp;$C$2))+(COUNTIF('Round 2 - RIVER'!D124,"="&amp;$D$2))+(COUNTIF('Round 2 - RIVER'!E124,"="&amp;$E$2))+(COUNTIF('Round 2 - RIVER'!F124,"="&amp;$F$2))+(COUNTIF('Round 2 - RIVER'!G124,"="&amp;$G$2))+(COUNTIF('Round 2 - RIVER'!H124,"="&amp;$H$2))+(COUNTIF('Round 2 - RIVER'!I124,"="&amp;$I$2))+(COUNTIF('Round 2 - RIVER'!J124,"="&amp;$J$2))+(COUNTIF('Round 2 - RIVER'!L124,"="&amp;$L$2))+(COUNTIF('Round 2 - RIVER'!M124,"="&amp;$M$2))+(COUNTIF('Round 2 - RIVER'!N124,"="&amp;$N$2))+(COUNTIF('Round 2 - RIVER'!O124,"="&amp;$O$2))+(COUNTIF('Round 2 - RIVER'!P124,"="&amp;$P$2))+(COUNTIF('Round 2 - RIVER'!Q124,"="&amp;$Q$2))+(COUNTIF('Round 2 - RIVER'!R124,"="&amp;$R$2))+(COUNTIF('Round 2 - RIVER'!S124,"="&amp;$S$2))+(COUNTIF('Round 2 - RIVER'!T124,"="&amp;$T$2))</f>
        <v>0</v>
      </c>
      <c r="M232" s="100">
        <f>SUM(COUNTIF('Round 2 - RIVER'!B124,"="&amp;$B$2+1))+(COUNTIF('Round 2 - RIVER'!C124,"="&amp;$C$2+1))+(COUNTIF('Round 2 - RIVER'!D124,"="&amp;$D$2+1))+(COUNTIF('Round 2 - RIVER'!E124,"="&amp;$E$2+1))+(COUNTIF('Round 2 - RIVER'!F124,"="&amp;$F$2+1))+(COUNTIF('Round 2 - RIVER'!G124,"="&amp;$G$2+1))+(COUNTIF('Round 2 - RIVER'!H124,"="&amp;$H$2+1))+(COUNTIF('Round 2 - RIVER'!I124,"="&amp;$I$2+1))+(COUNTIF('Round 2 - RIVER'!J124,"="&amp;$J$2+1))+(COUNTIF('Round 2 - RIVER'!L124,"="&amp;$L$2+1))+(COUNTIF('Round 2 - RIVER'!M124,"="&amp;$M$2+1))+(COUNTIF('Round 2 - RIVER'!N124,"="&amp;$N$2+1))+(COUNTIF('Round 2 - RIVER'!O124,"="&amp;$O$2+1))+(COUNTIF('Round 2 - RIVER'!P124,"="&amp;$P$2+1))+(COUNTIF('Round 2 - RIVER'!Q124,"="&amp;$Q$2+1))+(COUNTIF('Round 2 - RIVER'!R124,"="&amp;$R$2+1))+(COUNTIF('Round 2 - RIVER'!S124,"="&amp;$S$2+1))+(COUNTIF('Round 2 - RIVER'!T124,"="&amp;$T$2+1))</f>
        <v>0</v>
      </c>
      <c r="N232" s="100">
        <f>SUM(COUNTIF('Round 2 - RIVER'!B124,"="&amp;$B$2+2))+(COUNTIF('Round 2 - RIVER'!C124,"="&amp;$C$2+2))+(COUNTIF('Round 2 - RIVER'!D124,"="&amp;$D$2+2))+(COUNTIF('Round 2 - RIVER'!E124,"="&amp;$E$2+2))+(COUNTIF('Round 2 - RIVER'!F124,"="&amp;$F$2+2))+(COUNTIF('Round 2 - RIVER'!G124,"="&amp;$G$2+2))+(COUNTIF('Round 2 - RIVER'!H124,"="&amp;$H$2+2))+(COUNTIF('Round 2 - RIVER'!I124,"="&amp;$I$2+2))+(COUNTIF('Round 2 - RIVER'!J124,"="&amp;$J$2+2))+(COUNTIF('Round 2 - RIVER'!L124,"="&amp;$L$2+2))+(COUNTIF('Round 2 - RIVER'!M124,"="&amp;$M$2+2))+(COUNTIF('Round 2 - RIVER'!N124,"="&amp;$N$2+2))+(COUNTIF('Round 2 - RIVER'!O124,"="&amp;$O$2+2))+(COUNTIF('Round 2 - RIVER'!P124,"="&amp;$P$2+2))+(COUNTIF('Round 2 - RIVER'!Q124,"="&amp;$Q$2+2))+(COUNTIF('Round 2 - RIVER'!R124,"="&amp;$R$2+2))+(COUNTIF('Round 2 - RIVER'!S124,"="&amp;$S$2+2))+(COUNTIF('Round 2 - RIVER'!T124,"="&amp;$T$2+2))</f>
        <v>0</v>
      </c>
      <c r="O232" s="100">
        <f>SUM(COUNTIF('Round 2 - RIVER'!B124,"&gt;"&amp;$B$2+2.1))+(COUNTIF('Round 2 - RIVER'!C124,"&gt;"&amp;$C$2+2.1))+(COUNTIF('Round 2 - RIVER'!D124,"&gt;"&amp;$D$2+2.1))+(COUNTIF('Round 2 - RIVER'!E124,"&gt;"&amp;$E$2+2.1))+(COUNTIF('Round 2 - RIVER'!F124,"&gt;"&amp;$F$2+2.1))+(COUNTIF('Round 2 - RIVER'!G124,"&gt;"&amp;$G$2+2.1))+(COUNTIF('Round 2 - RIVER'!H124,"&gt;"&amp;$H$2+2.1))+(COUNTIF('Round 2 - RIVER'!I124,"&gt;"&amp;$I$2+2.1))+(COUNTIF('Round 2 - RIVER'!J124,"&gt;"&amp;$J$2+2.1))+(COUNTIF('Round 2 - RIVER'!L124,"&gt;"&amp;$L$2+2.1))+(COUNTIF('Round 2 - RIVER'!M124,"&gt;"&amp;$M$2+2.1))+(COUNTIF('Round 2 - RIVER'!N124,"&gt;"&amp;$N$2+2.1))+(COUNTIF('Round 2 - RIVER'!O124,"&gt;"&amp;$O$2+2.1))+(COUNTIF('Round 2 - RIVER'!P124,"&gt;"&amp;$P$2+2.1))+(COUNTIF('Round 2 - RIVER'!Q124,"&gt;"&amp;$Q$2+2.1))+(COUNTIF('Round 2 - RIVER'!R124,"&gt;"&amp;$R$2+2.1))+(COUNTIF('Round 2 - RIVER'!S124,"&gt;"&amp;$S$2+2.1))+(COUNTIF('Round 2 - RIVER'!T124,"&gt;"&amp;$T$2+2.1))</f>
        <v>0</v>
      </c>
      <c r="Q232" s="92"/>
      <c r="R232" s="93"/>
      <c r="S232" s="93"/>
      <c r="T232" s="93"/>
      <c r="U232" s="93"/>
      <c r="V232" s="93"/>
      <c r="X232" s="92">
        <f>SUM(C232,J232,Q232)</f>
        <v>0</v>
      </c>
      <c r="Y232" s="93">
        <f t="shared" ref="Y232:Y236" si="240">SUM(D232,K232,R232)</f>
        <v>0</v>
      </c>
      <c r="Z232" s="93">
        <f t="shared" ref="Z232:Z236" si="241">SUM(E232,L232,S232)</f>
        <v>0</v>
      </c>
      <c r="AA232" s="93">
        <f t="shared" ref="AA232:AA236" si="242">SUM(F232,M232,T232)</f>
        <v>0</v>
      </c>
      <c r="AB232" s="93">
        <f t="shared" ref="AB232:AB236" si="243">SUM(G232,N232,U232)</f>
        <v>0</v>
      </c>
      <c r="AC232" s="93">
        <f>SUM(H232,O232,V232)</f>
        <v>0</v>
      </c>
    </row>
    <row r="233" spans="1:29" x14ac:dyDescent="0.2">
      <c r="A233" s="35" t="e">
        <f>'Players by Team'!#REF!</f>
        <v>#REF!</v>
      </c>
      <c r="B233" s="95"/>
      <c r="C233" s="105">
        <f>SUM(COUNTIF('Round 1 - HILLS'!B125,"&lt;"&amp;$B$3-1.9))+(COUNTIF('Round 1 - HILLS'!C125,"&lt;"&amp;$C$3-1.9))+(COUNTIF('Round 1 - HILLS'!D125,"&lt;"&amp;$D$3-1.9))+(COUNTIF('Round 1 - HILLS'!E125,"&lt;"&amp;$E$3-1.9))+(COUNTIF('Round 1 - HILLS'!F125,"&lt;"&amp;$F$3-1.9))+(COUNTIF('Round 1 - HILLS'!G125,"&lt;"&amp;$G$3-1.9))+(COUNTIF('Round 1 - HILLS'!H125,"&lt;"&amp;$H$3-1.9))+(COUNTIF('Round 1 - HILLS'!I125,"&lt;"&amp;$I$3-1.9))+(COUNTIF('Round 1 - HILLS'!J125,"&lt;"&amp;$J$3-1.9))+(COUNTIF('Round 1 - HILLS'!L125,"&lt;"&amp;$L$3-1.9))+(COUNTIF('Round 1 - HILLS'!M125,"&lt;"&amp;$M$3-1.9))+(COUNTIF('Round 1 - HILLS'!N125,"&lt;"&amp;$N$3-1.9))+(COUNTIF('Round 1 - HILLS'!O125,"&lt;"&amp;$O$3-1.9))+(COUNTIF('Round 1 - HILLS'!P125,"&lt;"&amp;$P$3-1.9))+(COUNTIF('Round 1 - HILLS'!Q125,"&lt;"&amp;$Q$3-1.9))+(COUNTIF('Round 1 - HILLS'!R125,"&lt;"&amp;$R$3-1.9))+(COUNTIF('Round 1 - HILLS'!S125,"&lt;"&amp;$S$3-1.9))+(COUNTIF('Round 1 - HILLS'!T125,"&lt;"&amp;$T$3-1.9))</f>
        <v>0</v>
      </c>
      <c r="D233" s="106">
        <f>SUM(COUNTIF('Round 1 - HILLS'!B125,"="&amp;$B$3-1))+(COUNTIF('Round 1 - HILLS'!C125,"="&amp;$C$3-1))+(COUNTIF('Round 1 - HILLS'!D125,"="&amp;$D$3-1))+(COUNTIF('Round 1 - HILLS'!E125,"="&amp;$E$3-1))+(COUNTIF('Round 1 - HILLS'!F125,"="&amp;$F$3-1))+(COUNTIF('Round 1 - HILLS'!G125,"="&amp;$G$3-1))+(COUNTIF('Round 1 - HILLS'!H125,"="&amp;$H$3-1))+(COUNTIF('Round 1 - HILLS'!I125,"="&amp;$I$3-1))+(COUNTIF('Round 1 - HILLS'!J125,"="&amp;$J$3-1))+(COUNTIF('Round 1 - HILLS'!L125,"="&amp;$L$3-1))+(COUNTIF('Round 1 - HILLS'!M125,"="&amp;$M$3-1))+(COUNTIF('Round 1 - HILLS'!N125,"="&amp;$N$3-1))+(COUNTIF('Round 1 - HILLS'!O125,"="&amp;$O$3-1))+(COUNTIF('Round 1 - HILLS'!P125,"="&amp;$P$3-1))+(COUNTIF('Round 1 - HILLS'!Q125,"="&amp;$Q$3-1))+(COUNTIF('Round 1 - HILLS'!R125,"="&amp;$R$3-1))+(COUNTIF('Round 1 - HILLS'!S125,"="&amp;$S$3-1))+(COUNTIF('Round 1 - HILLS'!T125,"="&amp;$T$3-1))</f>
        <v>0</v>
      </c>
      <c r="E233" s="106">
        <f>SUM(COUNTIF('Round 1 - HILLS'!B125,"="&amp;$B$3))+(COUNTIF('Round 1 - HILLS'!C125,"="&amp;$C$3))+(COUNTIF('Round 1 - HILLS'!D125,"="&amp;$D$3))+(COUNTIF('Round 1 - HILLS'!E125,"="&amp;$E$3))+(COUNTIF('Round 1 - HILLS'!F125,"="&amp;$F$3))+(COUNTIF('Round 1 - HILLS'!G125,"="&amp;$G$3))+(COUNTIF('Round 1 - HILLS'!H125,"="&amp;$H$3))+(COUNTIF('Round 1 - HILLS'!I125,"="&amp;$I$3))+(COUNTIF('Round 1 - HILLS'!J125,"="&amp;$J$3))+(COUNTIF('Round 1 - HILLS'!L125,"="&amp;$L$3))+(COUNTIF('Round 1 - HILLS'!M125,"="&amp;$M$3))+(COUNTIF('Round 1 - HILLS'!N125,"="&amp;$N$3))+(COUNTIF('Round 1 - HILLS'!O125,"="&amp;$O$3))+(COUNTIF('Round 1 - HILLS'!P125,"="&amp;$P$3))+(COUNTIF('Round 1 - HILLS'!Q125,"="&amp;$Q$3))+(COUNTIF('Round 1 - HILLS'!R125,"="&amp;$R$3))+(COUNTIF('Round 1 - HILLS'!S125,"="&amp;$S$3))+(COUNTIF('Round 1 - HILLS'!T125,"="&amp;$T$3))</f>
        <v>0</v>
      </c>
      <c r="F233" s="106">
        <f>SUM(COUNTIF('Round 1 - HILLS'!B125,"="&amp;$B$3+1))+(COUNTIF('Round 1 - HILLS'!C125,"="&amp;$C$3+1))+(COUNTIF('Round 1 - HILLS'!D125,"="&amp;$D$3+1))+(COUNTIF('Round 1 - HILLS'!E125,"="&amp;$E$3+1))+(COUNTIF('Round 1 - HILLS'!F125,"="&amp;$F$3+1))+(COUNTIF('Round 1 - HILLS'!G125,"="&amp;$G$3+1))+(COUNTIF('Round 1 - HILLS'!H125,"="&amp;$H$3+1))+(COUNTIF('Round 1 - HILLS'!I125,"="&amp;$I$3+1))+(COUNTIF('Round 1 - HILLS'!J125,"="&amp;$J$3+1))+(COUNTIF('Round 1 - HILLS'!L125,"="&amp;$L$3+1))+(COUNTIF('Round 1 - HILLS'!M125,"="&amp;$M$3+1))+(COUNTIF('Round 1 - HILLS'!N125,"="&amp;$N$3+1))+(COUNTIF('Round 1 - HILLS'!O125,"="&amp;$O$3+1))+(COUNTIF('Round 1 - HILLS'!P125,"="&amp;$P$3+1))+(COUNTIF('Round 1 - HILLS'!Q125,"="&amp;$Q$3+1))+(COUNTIF('Round 1 - HILLS'!R125,"="&amp;$R$3+1))+(COUNTIF('Round 1 - HILLS'!S125,"="&amp;$S$3+1))+(COUNTIF('Round 1 - HILLS'!T125,"="&amp;$T$3+1))</f>
        <v>0</v>
      </c>
      <c r="G233" s="106">
        <f>SUM(COUNTIF('Round 1 - HILLS'!B125,"="&amp;$B$3+2))+(COUNTIF('Round 1 - HILLS'!C125,"="&amp;$C$3+2))+(COUNTIF('Round 1 - HILLS'!D125,"="&amp;$D$3+2))+(COUNTIF('Round 1 - HILLS'!E125,"="&amp;$E$3+2))+(COUNTIF('Round 1 - HILLS'!F125,"="&amp;$F$3+2))+(COUNTIF('Round 1 - HILLS'!G125,"="&amp;$G$3+2))+(COUNTIF('Round 1 - HILLS'!H125,"="&amp;$H$3+2))+(COUNTIF('Round 1 - HILLS'!I125,"="&amp;$I$3+2))+(COUNTIF('Round 1 - HILLS'!J125,"="&amp;$J$3+2))+(COUNTIF('Round 1 - HILLS'!L125,"="&amp;$L$3+2))+(COUNTIF('Round 1 - HILLS'!M125,"="&amp;$M$3+2))+(COUNTIF('Round 1 - HILLS'!N125,"="&amp;$N$3+2))+(COUNTIF('Round 1 - HILLS'!O125,"="&amp;$O$3+2))+(COUNTIF('Round 1 - HILLS'!P125,"="&amp;$P$3+2))+(COUNTIF('Round 1 - HILLS'!Q125,"="&amp;$Q$3+2))+(COUNTIF('Round 1 - HILLS'!R125,"="&amp;$R$3+2))+(COUNTIF('Round 1 - HILLS'!S125,"="&amp;$S$3+2))+(COUNTIF('Round 1 - HILLS'!T125,"="&amp;$T$3+2))</f>
        <v>0</v>
      </c>
      <c r="H233" s="106">
        <f>SUM(COUNTIF('Round 1 - HILLS'!B125,"&gt;"&amp;$B$3+2.1))+(COUNTIF('Round 1 - HILLS'!C125,"&gt;"&amp;$C$3+2.1))+(COUNTIF('Round 1 - HILLS'!D125,"&gt;"&amp;$D$3+2.1))+(COUNTIF('Round 1 - HILLS'!E125,"&gt;"&amp;$E$3+2.1))+(COUNTIF('Round 1 - HILLS'!F125,"&gt;"&amp;$F$3+2.1))+(COUNTIF('Round 1 - HILLS'!G125,"&gt;"&amp;$G$3+2.1))+(COUNTIF('Round 1 - HILLS'!H125,"&gt;"&amp;$H$3+2.1))+(COUNTIF('Round 1 - HILLS'!I125,"&gt;"&amp;$I$3+2.1))+(COUNTIF('Round 1 - HILLS'!J125,"&gt;"&amp;$J$3+2.1))+(COUNTIF('Round 1 - HILLS'!L125,"&gt;"&amp;$L$3+2.1))+(COUNTIF('Round 1 - HILLS'!M125,"&gt;"&amp;$M$3+2.1))+(COUNTIF('Round 1 - HILLS'!N125,"&gt;"&amp;$N$3+2.1))+(COUNTIF('Round 1 - HILLS'!O125,"&gt;"&amp;$O$3+2.1))+(COUNTIF('Round 1 - HILLS'!P125,"&gt;"&amp;$P$3+2.1))+(COUNTIF('Round 1 - HILLS'!Q125,"&gt;"&amp;$Q$3+2.1))+(COUNTIF('Round 1 - HILLS'!R125,"&gt;"&amp;$R$3+2.1))+(COUNTIF('Round 1 - HILLS'!S125,"&gt;"&amp;$S$3+2.1))+(COUNTIF('Round 1 - HILLS'!T125,"&gt;"&amp;$T$3+2.1))</f>
        <v>0</v>
      </c>
      <c r="I233" s="77"/>
      <c r="J233" s="105">
        <f>SUM(COUNTIF('Round 2 - RIVER'!B125,"&lt;"&amp;$B$2-1.9))+(COUNTIF('Round 2 - RIVER'!C125,"&lt;"&amp;$C$2-1.9))+(COUNTIF('Round 2 - RIVER'!D125,"&lt;"&amp;$D$2-1.9))+(COUNTIF('Round 2 - RIVER'!E125,"&lt;"&amp;$E$2-1.9))+(COUNTIF('Round 2 - RIVER'!F125,"&lt;"&amp;$F$2-1.9))+(COUNTIF('Round 2 - RIVER'!G125,"&lt;"&amp;$G$2-1.9))+(COUNTIF('Round 2 - RIVER'!H125,"&lt;"&amp;$H$2-1.9))+(COUNTIF('Round 2 - RIVER'!I125,"&lt;"&amp;$I$2-1.9))+(COUNTIF('Round 2 - RIVER'!J125,"&lt;"&amp;$J$2-1.9))+(COUNTIF('Round 2 - RIVER'!L125,"&lt;"&amp;$L$2-1.9))+(COUNTIF('Round 2 - RIVER'!M125,"&lt;"&amp;$M$2-1.9))+(COUNTIF('Round 2 - RIVER'!N125,"&lt;"&amp;$N$2-1.9))+(COUNTIF('Round 2 - RIVER'!O125,"&lt;"&amp;$O$2-1.9))+(COUNTIF('Round 2 - RIVER'!P125,"&lt;"&amp;$P$2-1.9))+(COUNTIF('Round 2 - RIVER'!Q125,"&lt;"&amp;$Q$2-1.9))+(COUNTIF('Round 2 - RIVER'!R125,"&lt;"&amp;$R$2-1.9))+(COUNTIF('Round 2 - RIVER'!S125,"&lt;"&amp;$S$2-1.9))+(COUNTIF('Round 2 - RIVER'!T125,"&lt;"&amp;$T$2-1.9))</f>
        <v>0</v>
      </c>
      <c r="K233" s="106">
        <f>SUM(COUNTIF('Round 2 - RIVER'!B125,"="&amp;$B$2-1))+(COUNTIF('Round 2 - RIVER'!C125,"="&amp;$C$2-1))+(COUNTIF('Round 2 - RIVER'!D125,"="&amp;$D$2-1))+(COUNTIF('Round 2 - RIVER'!E125,"="&amp;$E$2-1))+(COUNTIF('Round 2 - RIVER'!F125,"="&amp;$F$2-1))+(COUNTIF('Round 2 - RIVER'!G125,"="&amp;$G$2-1))+(COUNTIF('Round 2 - RIVER'!H125,"="&amp;$H$2-1))+(COUNTIF('Round 2 - RIVER'!I125,"="&amp;$I$2-1))+(COUNTIF('Round 2 - RIVER'!J125,"="&amp;$J$2-1))+(COUNTIF('Round 2 - RIVER'!L125,"="&amp;$L$2-1))+(COUNTIF('Round 2 - RIVER'!M125,"="&amp;$M$2-1))+(COUNTIF('Round 2 - RIVER'!N125,"="&amp;$N$2-1))+(COUNTIF('Round 2 - RIVER'!O125,"="&amp;$O$2-1))+(COUNTIF('Round 2 - RIVER'!P125,"="&amp;$P$2-1))+(COUNTIF('Round 2 - RIVER'!Q125,"="&amp;$Q$2-1))+(COUNTIF('Round 2 - RIVER'!R125,"="&amp;$R$2-1))+(COUNTIF('Round 2 - RIVER'!S125,"="&amp;$S$2-1))+(COUNTIF('Round 2 - RIVER'!T125,"="&amp;$T$2-1))</f>
        <v>0</v>
      </c>
      <c r="L233" s="106">
        <f>SUM(COUNTIF('Round 2 - RIVER'!B125,"="&amp;$B$2))+(COUNTIF('Round 2 - RIVER'!C125,"="&amp;$C$2))+(COUNTIF('Round 2 - RIVER'!D125,"="&amp;$D$2))+(COUNTIF('Round 2 - RIVER'!E125,"="&amp;$E$2))+(COUNTIF('Round 2 - RIVER'!F125,"="&amp;$F$2))+(COUNTIF('Round 2 - RIVER'!G125,"="&amp;$G$2))+(COUNTIF('Round 2 - RIVER'!H125,"="&amp;$H$2))+(COUNTIF('Round 2 - RIVER'!I125,"="&amp;$I$2))+(COUNTIF('Round 2 - RIVER'!J125,"="&amp;$J$2))+(COUNTIF('Round 2 - RIVER'!L125,"="&amp;$L$2))+(COUNTIF('Round 2 - RIVER'!M125,"="&amp;$M$2))+(COUNTIF('Round 2 - RIVER'!N125,"="&amp;$N$2))+(COUNTIF('Round 2 - RIVER'!O125,"="&amp;$O$2))+(COUNTIF('Round 2 - RIVER'!P125,"="&amp;$P$2))+(COUNTIF('Round 2 - RIVER'!Q125,"="&amp;$Q$2))+(COUNTIF('Round 2 - RIVER'!R125,"="&amp;$R$2))+(COUNTIF('Round 2 - RIVER'!S125,"="&amp;$S$2))+(COUNTIF('Round 2 - RIVER'!T125,"="&amp;$T$2))</f>
        <v>0</v>
      </c>
      <c r="M233" s="106">
        <f>SUM(COUNTIF('Round 2 - RIVER'!B125,"="&amp;$B$2+1))+(COUNTIF('Round 2 - RIVER'!C125,"="&amp;$C$2+1))+(COUNTIF('Round 2 - RIVER'!D125,"="&amp;$D$2+1))+(COUNTIF('Round 2 - RIVER'!E125,"="&amp;$E$2+1))+(COUNTIF('Round 2 - RIVER'!F125,"="&amp;$F$2+1))+(COUNTIF('Round 2 - RIVER'!G125,"="&amp;$G$2+1))+(COUNTIF('Round 2 - RIVER'!H125,"="&amp;$H$2+1))+(COUNTIF('Round 2 - RIVER'!I125,"="&amp;$I$2+1))+(COUNTIF('Round 2 - RIVER'!J125,"="&amp;$J$2+1))+(COUNTIF('Round 2 - RIVER'!L125,"="&amp;$L$2+1))+(COUNTIF('Round 2 - RIVER'!M125,"="&amp;$M$2+1))+(COUNTIF('Round 2 - RIVER'!N125,"="&amp;$N$2+1))+(COUNTIF('Round 2 - RIVER'!O125,"="&amp;$O$2+1))+(COUNTIF('Round 2 - RIVER'!P125,"="&amp;$P$2+1))+(COUNTIF('Round 2 - RIVER'!Q125,"="&amp;$Q$2+1))+(COUNTIF('Round 2 - RIVER'!R125,"="&amp;$R$2+1))+(COUNTIF('Round 2 - RIVER'!S125,"="&amp;$S$2+1))+(COUNTIF('Round 2 - RIVER'!T125,"="&amp;$T$2+1))</f>
        <v>0</v>
      </c>
      <c r="N233" s="106">
        <f>SUM(COUNTIF('Round 2 - RIVER'!B125,"="&amp;$B$2+2))+(COUNTIF('Round 2 - RIVER'!C125,"="&amp;$C$2+2))+(COUNTIF('Round 2 - RIVER'!D125,"="&amp;$D$2+2))+(COUNTIF('Round 2 - RIVER'!E125,"="&amp;$E$2+2))+(COUNTIF('Round 2 - RIVER'!F125,"="&amp;$F$2+2))+(COUNTIF('Round 2 - RIVER'!G125,"="&amp;$G$2+2))+(COUNTIF('Round 2 - RIVER'!H125,"="&amp;$H$2+2))+(COUNTIF('Round 2 - RIVER'!I125,"="&amp;$I$2+2))+(COUNTIF('Round 2 - RIVER'!J125,"="&amp;$J$2+2))+(COUNTIF('Round 2 - RIVER'!L125,"="&amp;$L$2+2))+(COUNTIF('Round 2 - RIVER'!M125,"="&amp;$M$2+2))+(COUNTIF('Round 2 - RIVER'!N125,"="&amp;$N$2+2))+(COUNTIF('Round 2 - RIVER'!O125,"="&amp;$O$2+2))+(COUNTIF('Round 2 - RIVER'!P125,"="&amp;$P$2+2))+(COUNTIF('Round 2 - RIVER'!Q125,"="&amp;$Q$2+2))+(COUNTIF('Round 2 - RIVER'!R125,"="&amp;$R$2+2))+(COUNTIF('Round 2 - RIVER'!S125,"="&amp;$S$2+2))+(COUNTIF('Round 2 - RIVER'!T125,"="&amp;$T$2+2))</f>
        <v>0</v>
      </c>
      <c r="O233" s="106">
        <f>SUM(COUNTIF('Round 2 - RIVER'!B125,"&gt;"&amp;$B$2+2.1))+(COUNTIF('Round 2 - RIVER'!C125,"&gt;"&amp;$C$2+2.1))+(COUNTIF('Round 2 - RIVER'!D125,"&gt;"&amp;$D$2+2.1))+(COUNTIF('Round 2 - RIVER'!E125,"&gt;"&amp;$E$2+2.1))+(COUNTIF('Round 2 - RIVER'!F125,"&gt;"&amp;$F$2+2.1))+(COUNTIF('Round 2 - RIVER'!G125,"&gt;"&amp;$G$2+2.1))+(COUNTIF('Round 2 - RIVER'!H125,"&gt;"&amp;$H$2+2.1))+(COUNTIF('Round 2 - RIVER'!I125,"&gt;"&amp;$I$2+2.1))+(COUNTIF('Round 2 - RIVER'!J125,"&gt;"&amp;$J$2+2.1))+(COUNTIF('Round 2 - RIVER'!L125,"&gt;"&amp;$L$2+2.1))+(COUNTIF('Round 2 - RIVER'!M125,"&gt;"&amp;$M$2+2.1))+(COUNTIF('Round 2 - RIVER'!N125,"&gt;"&amp;$N$2+2.1))+(COUNTIF('Round 2 - RIVER'!O125,"&gt;"&amp;$O$2+2.1))+(COUNTIF('Round 2 - RIVER'!P125,"&gt;"&amp;$P$2+2.1))+(COUNTIF('Round 2 - RIVER'!Q125,"&gt;"&amp;$Q$2+2.1))+(COUNTIF('Round 2 - RIVER'!R125,"&gt;"&amp;$R$2+2.1))+(COUNTIF('Round 2 - RIVER'!S125,"&gt;"&amp;$S$2+2.1))+(COUNTIF('Round 2 - RIVER'!T125,"&gt;"&amp;$T$2+2.1))</f>
        <v>0</v>
      </c>
      <c r="Q233" s="94"/>
      <c r="R233" s="94"/>
      <c r="S233" s="94"/>
      <c r="T233" s="94"/>
      <c r="U233" s="94"/>
      <c r="V233" s="94"/>
      <c r="X233" s="99">
        <f t="shared" ref="X233:X236" si="244">SUM(C233,J233,Q233)</f>
        <v>0</v>
      </c>
      <c r="Y233" s="100">
        <f t="shared" si="240"/>
        <v>0</v>
      </c>
      <c r="Z233" s="100">
        <f t="shared" si="241"/>
        <v>0</v>
      </c>
      <c r="AA233" s="100">
        <f t="shared" si="242"/>
        <v>0</v>
      </c>
      <c r="AB233" s="100">
        <f t="shared" si="243"/>
        <v>0</v>
      </c>
      <c r="AC233" s="100">
        <f t="shared" ref="AC233:AC236" si="245">SUM(H233,O233,V233)</f>
        <v>0</v>
      </c>
    </row>
    <row r="234" spans="1:29" x14ac:dyDescent="0.2">
      <c r="A234" s="35" t="e">
        <f>'Players by Team'!#REF!</f>
        <v>#REF!</v>
      </c>
      <c r="B234" s="95"/>
      <c r="C234" s="99">
        <f>SUM(COUNTIF('Round 1 - HILLS'!B126,"&lt;"&amp;$B$3-1.9))+(COUNTIF('Round 1 - HILLS'!C126,"&lt;"&amp;$C$3-1.9))+(COUNTIF('Round 1 - HILLS'!D126,"&lt;"&amp;$D$3-1.9))+(COUNTIF('Round 1 - HILLS'!E126,"&lt;"&amp;$E$3-1.9))+(COUNTIF('Round 1 - HILLS'!F126,"&lt;"&amp;$F$3-1.9))+(COUNTIF('Round 1 - HILLS'!G126,"&lt;"&amp;$G$3-1.9))+(COUNTIF('Round 1 - HILLS'!H126,"&lt;"&amp;$H$3-1.9))+(COUNTIF('Round 1 - HILLS'!I126,"&lt;"&amp;$I$3-1.9))+(COUNTIF('Round 1 - HILLS'!J126,"&lt;"&amp;$J$3-1.9))+(COUNTIF('Round 1 - HILLS'!L126,"&lt;"&amp;$L$3-1.9))+(COUNTIF('Round 1 - HILLS'!M126,"&lt;"&amp;$M$3-1.9))+(COUNTIF('Round 1 - HILLS'!N126,"&lt;"&amp;$N$3-1.9))+(COUNTIF('Round 1 - HILLS'!O126,"&lt;"&amp;$O$3-1.9))+(COUNTIF('Round 1 - HILLS'!P126,"&lt;"&amp;$P$3-1.9))+(COUNTIF('Round 1 - HILLS'!Q126,"&lt;"&amp;$Q$3-1.9))+(COUNTIF('Round 1 - HILLS'!R126,"&lt;"&amp;$R$3-1.9))+(COUNTIF('Round 1 - HILLS'!S126,"&lt;"&amp;$S$3-1.9))+(COUNTIF('Round 1 - HILLS'!T126,"&lt;"&amp;$T$3-1.9))</f>
        <v>0</v>
      </c>
      <c r="D234" s="100">
        <f>SUM(COUNTIF('Round 1 - HILLS'!B126,"="&amp;$B$3-1))+(COUNTIF('Round 1 - HILLS'!C126,"="&amp;$C$3-1))+(COUNTIF('Round 1 - HILLS'!D126,"="&amp;$D$3-1))+(COUNTIF('Round 1 - HILLS'!E126,"="&amp;$E$3-1))+(COUNTIF('Round 1 - HILLS'!F126,"="&amp;$F$3-1))+(COUNTIF('Round 1 - HILLS'!G126,"="&amp;$G$3-1))+(COUNTIF('Round 1 - HILLS'!H126,"="&amp;$H$3-1))+(COUNTIF('Round 1 - HILLS'!I126,"="&amp;$I$3-1))+(COUNTIF('Round 1 - HILLS'!J126,"="&amp;$J$3-1))+(COUNTIF('Round 1 - HILLS'!L126,"="&amp;$L$3-1))+(COUNTIF('Round 1 - HILLS'!M126,"="&amp;$M$3-1))+(COUNTIF('Round 1 - HILLS'!N126,"="&amp;$N$3-1))+(COUNTIF('Round 1 - HILLS'!O126,"="&amp;$O$3-1))+(COUNTIF('Round 1 - HILLS'!P126,"="&amp;$P$3-1))+(COUNTIF('Round 1 - HILLS'!Q126,"="&amp;$Q$3-1))+(COUNTIF('Round 1 - HILLS'!R126,"="&amp;$R$3-1))+(COUNTIF('Round 1 - HILLS'!S126,"="&amp;$S$3-1))+(COUNTIF('Round 1 - HILLS'!T126,"="&amp;$T$3-1))</f>
        <v>0</v>
      </c>
      <c r="E234" s="100">
        <f>SUM(COUNTIF('Round 1 - HILLS'!B126,"="&amp;$B$3))+(COUNTIF('Round 1 - HILLS'!C126,"="&amp;$C$3))+(COUNTIF('Round 1 - HILLS'!D126,"="&amp;$D$3))+(COUNTIF('Round 1 - HILLS'!E126,"="&amp;$E$3))+(COUNTIF('Round 1 - HILLS'!F126,"="&amp;$F$3))+(COUNTIF('Round 1 - HILLS'!G126,"="&amp;$G$3))+(COUNTIF('Round 1 - HILLS'!H126,"="&amp;$H$3))+(COUNTIF('Round 1 - HILLS'!I126,"="&amp;$I$3))+(COUNTIF('Round 1 - HILLS'!J126,"="&amp;$J$3))+(COUNTIF('Round 1 - HILLS'!L126,"="&amp;$L$3))+(COUNTIF('Round 1 - HILLS'!M126,"="&amp;$M$3))+(COUNTIF('Round 1 - HILLS'!N126,"="&amp;$N$3))+(COUNTIF('Round 1 - HILLS'!O126,"="&amp;$O$3))+(COUNTIF('Round 1 - HILLS'!P126,"="&amp;$P$3))+(COUNTIF('Round 1 - HILLS'!Q126,"="&amp;$Q$3))+(COUNTIF('Round 1 - HILLS'!R126,"="&amp;$R$3))+(COUNTIF('Round 1 - HILLS'!S126,"="&amp;$S$3))+(COUNTIF('Round 1 - HILLS'!T126,"="&amp;$T$3))</f>
        <v>0</v>
      </c>
      <c r="F234" s="100">
        <f>SUM(COUNTIF('Round 1 - HILLS'!B126,"="&amp;$B$3+1))+(COUNTIF('Round 1 - HILLS'!C126,"="&amp;$C$3+1))+(COUNTIF('Round 1 - HILLS'!D126,"="&amp;$D$3+1))+(COUNTIF('Round 1 - HILLS'!E126,"="&amp;$E$3+1))+(COUNTIF('Round 1 - HILLS'!F126,"="&amp;$F$3+1))+(COUNTIF('Round 1 - HILLS'!G126,"="&amp;$G$3+1))+(COUNTIF('Round 1 - HILLS'!H126,"="&amp;$H$3+1))+(COUNTIF('Round 1 - HILLS'!I126,"="&amp;$I$3+1))+(COUNTIF('Round 1 - HILLS'!J126,"="&amp;$J$3+1))+(COUNTIF('Round 1 - HILLS'!L126,"="&amp;$L$3+1))+(COUNTIF('Round 1 - HILLS'!M126,"="&amp;$M$3+1))+(COUNTIF('Round 1 - HILLS'!N126,"="&amp;$N$3+1))+(COUNTIF('Round 1 - HILLS'!O126,"="&amp;$O$3+1))+(COUNTIF('Round 1 - HILLS'!P126,"="&amp;$P$3+1))+(COUNTIF('Round 1 - HILLS'!Q126,"="&amp;$Q$3+1))+(COUNTIF('Round 1 - HILLS'!R126,"="&amp;$R$3+1))+(COUNTIF('Round 1 - HILLS'!S126,"="&amp;$S$3+1))+(COUNTIF('Round 1 - HILLS'!T126,"="&amp;$T$3+1))</f>
        <v>0</v>
      </c>
      <c r="G234" s="100">
        <f>SUM(COUNTIF('Round 1 - HILLS'!B126,"="&amp;$B$3+2))+(COUNTIF('Round 1 - HILLS'!C126,"="&amp;$C$3+2))+(COUNTIF('Round 1 - HILLS'!D126,"="&amp;$D$3+2))+(COUNTIF('Round 1 - HILLS'!E126,"="&amp;$E$3+2))+(COUNTIF('Round 1 - HILLS'!F126,"="&amp;$F$3+2))+(COUNTIF('Round 1 - HILLS'!G126,"="&amp;$G$3+2))+(COUNTIF('Round 1 - HILLS'!H126,"="&amp;$H$3+2))+(COUNTIF('Round 1 - HILLS'!I126,"="&amp;$I$3+2))+(COUNTIF('Round 1 - HILLS'!J126,"="&amp;$J$3+2))+(COUNTIF('Round 1 - HILLS'!L126,"="&amp;$L$3+2))+(COUNTIF('Round 1 - HILLS'!M126,"="&amp;$M$3+2))+(COUNTIF('Round 1 - HILLS'!N126,"="&amp;$N$3+2))+(COUNTIF('Round 1 - HILLS'!O126,"="&amp;$O$3+2))+(COUNTIF('Round 1 - HILLS'!P126,"="&amp;$P$3+2))+(COUNTIF('Round 1 - HILLS'!Q126,"="&amp;$Q$3+2))+(COUNTIF('Round 1 - HILLS'!R126,"="&amp;$R$3+2))+(COUNTIF('Round 1 - HILLS'!S126,"="&amp;$S$3+2))+(COUNTIF('Round 1 - HILLS'!T126,"="&amp;$T$3+2))</f>
        <v>0</v>
      </c>
      <c r="H234" s="100">
        <f>SUM(COUNTIF('Round 1 - HILLS'!B126,"&gt;"&amp;$B$3+2.1))+(COUNTIF('Round 1 - HILLS'!C126,"&gt;"&amp;$C$3+2.1))+(COUNTIF('Round 1 - HILLS'!D126,"&gt;"&amp;$D$3+2.1))+(COUNTIF('Round 1 - HILLS'!E126,"&gt;"&amp;$E$3+2.1))+(COUNTIF('Round 1 - HILLS'!F126,"&gt;"&amp;$F$3+2.1))+(COUNTIF('Round 1 - HILLS'!G126,"&gt;"&amp;$G$3+2.1))+(COUNTIF('Round 1 - HILLS'!H126,"&gt;"&amp;$H$3+2.1))+(COUNTIF('Round 1 - HILLS'!I126,"&gt;"&amp;$I$3+2.1))+(COUNTIF('Round 1 - HILLS'!J126,"&gt;"&amp;$J$3+2.1))+(COUNTIF('Round 1 - HILLS'!L126,"&gt;"&amp;$L$3+2.1))+(COUNTIF('Round 1 - HILLS'!M126,"&gt;"&amp;$M$3+2.1))+(COUNTIF('Round 1 - HILLS'!N126,"&gt;"&amp;$N$3+2.1))+(COUNTIF('Round 1 - HILLS'!O126,"&gt;"&amp;$O$3+2.1))+(COUNTIF('Round 1 - HILLS'!P126,"&gt;"&amp;$P$3+2.1))+(COUNTIF('Round 1 - HILLS'!Q126,"&gt;"&amp;$Q$3+2.1))+(COUNTIF('Round 1 - HILLS'!R126,"&gt;"&amp;$R$3+2.1))+(COUNTIF('Round 1 - HILLS'!S126,"&gt;"&amp;$S$3+2.1))+(COUNTIF('Round 1 - HILLS'!T126,"&gt;"&amp;$T$3+2.1))</f>
        <v>0</v>
      </c>
      <c r="I234" s="77"/>
      <c r="J234" s="99">
        <f>SUM(COUNTIF('Round 2 - RIVER'!B126,"&lt;"&amp;$B$2-1.9))+(COUNTIF('Round 2 - RIVER'!C126,"&lt;"&amp;$C$2-1.9))+(COUNTIF('Round 2 - RIVER'!D126,"&lt;"&amp;$D$2-1.9))+(COUNTIF('Round 2 - RIVER'!E126,"&lt;"&amp;$E$2-1.9))+(COUNTIF('Round 2 - RIVER'!F126,"&lt;"&amp;$F$2-1.9))+(COUNTIF('Round 2 - RIVER'!G126,"&lt;"&amp;$G$2-1.9))+(COUNTIF('Round 2 - RIVER'!H126,"&lt;"&amp;$H$2-1.9))+(COUNTIF('Round 2 - RIVER'!I126,"&lt;"&amp;$I$2-1.9))+(COUNTIF('Round 2 - RIVER'!J126,"&lt;"&amp;$J$2-1.9))+(COUNTIF('Round 2 - RIVER'!L126,"&lt;"&amp;$L$2-1.9))+(COUNTIF('Round 2 - RIVER'!M126,"&lt;"&amp;$M$2-1.9))+(COUNTIF('Round 2 - RIVER'!N126,"&lt;"&amp;$N$2-1.9))+(COUNTIF('Round 2 - RIVER'!O126,"&lt;"&amp;$O$2-1.9))+(COUNTIF('Round 2 - RIVER'!P126,"&lt;"&amp;$P$2-1.9))+(COUNTIF('Round 2 - RIVER'!Q126,"&lt;"&amp;$Q$2-1.9))+(COUNTIF('Round 2 - RIVER'!R126,"&lt;"&amp;$R$2-1.9))+(COUNTIF('Round 2 - RIVER'!S126,"&lt;"&amp;$S$2-1.9))+(COUNTIF('Round 2 - RIVER'!T126,"&lt;"&amp;$T$2-1.9))</f>
        <v>0</v>
      </c>
      <c r="K234" s="100">
        <f>SUM(COUNTIF('Round 2 - RIVER'!B126,"="&amp;$B$2-1))+(COUNTIF('Round 2 - RIVER'!C126,"="&amp;$C$2-1))+(COUNTIF('Round 2 - RIVER'!D126,"="&amp;$D$2-1))+(COUNTIF('Round 2 - RIVER'!E126,"="&amp;$E$2-1))+(COUNTIF('Round 2 - RIVER'!F126,"="&amp;$F$2-1))+(COUNTIF('Round 2 - RIVER'!G126,"="&amp;$G$2-1))+(COUNTIF('Round 2 - RIVER'!H126,"="&amp;$H$2-1))+(COUNTIF('Round 2 - RIVER'!I126,"="&amp;$I$2-1))+(COUNTIF('Round 2 - RIVER'!J126,"="&amp;$J$2-1))+(COUNTIF('Round 2 - RIVER'!L126,"="&amp;$L$2-1))+(COUNTIF('Round 2 - RIVER'!M126,"="&amp;$M$2-1))+(COUNTIF('Round 2 - RIVER'!N126,"="&amp;$N$2-1))+(COUNTIF('Round 2 - RIVER'!O126,"="&amp;$O$2-1))+(COUNTIF('Round 2 - RIVER'!P126,"="&amp;$P$2-1))+(COUNTIF('Round 2 - RIVER'!Q126,"="&amp;$Q$2-1))+(COUNTIF('Round 2 - RIVER'!R126,"="&amp;$R$2-1))+(COUNTIF('Round 2 - RIVER'!S126,"="&amp;$S$2-1))+(COUNTIF('Round 2 - RIVER'!T126,"="&amp;$T$2-1))</f>
        <v>0</v>
      </c>
      <c r="L234" s="100">
        <f>SUM(COUNTIF('Round 2 - RIVER'!B126,"="&amp;$B$2))+(COUNTIF('Round 2 - RIVER'!C126,"="&amp;$C$2))+(COUNTIF('Round 2 - RIVER'!D126,"="&amp;$D$2))+(COUNTIF('Round 2 - RIVER'!E126,"="&amp;$E$2))+(COUNTIF('Round 2 - RIVER'!F126,"="&amp;$F$2))+(COUNTIF('Round 2 - RIVER'!G126,"="&amp;$G$2))+(COUNTIF('Round 2 - RIVER'!H126,"="&amp;$H$2))+(COUNTIF('Round 2 - RIVER'!I126,"="&amp;$I$2))+(COUNTIF('Round 2 - RIVER'!J126,"="&amp;$J$2))+(COUNTIF('Round 2 - RIVER'!L126,"="&amp;$L$2))+(COUNTIF('Round 2 - RIVER'!M126,"="&amp;$M$2))+(COUNTIF('Round 2 - RIVER'!N126,"="&amp;$N$2))+(COUNTIF('Round 2 - RIVER'!O126,"="&amp;$O$2))+(COUNTIF('Round 2 - RIVER'!P126,"="&amp;$P$2))+(COUNTIF('Round 2 - RIVER'!Q126,"="&amp;$Q$2))+(COUNTIF('Round 2 - RIVER'!R126,"="&amp;$R$2))+(COUNTIF('Round 2 - RIVER'!S126,"="&amp;$S$2))+(COUNTIF('Round 2 - RIVER'!T126,"="&amp;$T$2))</f>
        <v>0</v>
      </c>
      <c r="M234" s="100">
        <f>SUM(COUNTIF('Round 2 - RIVER'!B126,"="&amp;$B$2+1))+(COUNTIF('Round 2 - RIVER'!C126,"="&amp;$C$2+1))+(COUNTIF('Round 2 - RIVER'!D126,"="&amp;$D$2+1))+(COUNTIF('Round 2 - RIVER'!E126,"="&amp;$E$2+1))+(COUNTIF('Round 2 - RIVER'!F126,"="&amp;$F$2+1))+(COUNTIF('Round 2 - RIVER'!G126,"="&amp;$G$2+1))+(COUNTIF('Round 2 - RIVER'!H126,"="&amp;$H$2+1))+(COUNTIF('Round 2 - RIVER'!I126,"="&amp;$I$2+1))+(COUNTIF('Round 2 - RIVER'!J126,"="&amp;$J$2+1))+(COUNTIF('Round 2 - RIVER'!L126,"="&amp;$L$2+1))+(COUNTIF('Round 2 - RIVER'!M126,"="&amp;$M$2+1))+(COUNTIF('Round 2 - RIVER'!N126,"="&amp;$N$2+1))+(COUNTIF('Round 2 - RIVER'!O126,"="&amp;$O$2+1))+(COUNTIF('Round 2 - RIVER'!P126,"="&amp;$P$2+1))+(COUNTIF('Round 2 - RIVER'!Q126,"="&amp;$Q$2+1))+(COUNTIF('Round 2 - RIVER'!R126,"="&amp;$R$2+1))+(COUNTIF('Round 2 - RIVER'!S126,"="&amp;$S$2+1))+(COUNTIF('Round 2 - RIVER'!T126,"="&amp;$T$2+1))</f>
        <v>0</v>
      </c>
      <c r="N234" s="100">
        <f>SUM(COUNTIF('Round 2 - RIVER'!B126,"="&amp;$B$2+2))+(COUNTIF('Round 2 - RIVER'!C126,"="&amp;$C$2+2))+(COUNTIF('Round 2 - RIVER'!D126,"="&amp;$D$2+2))+(COUNTIF('Round 2 - RIVER'!E126,"="&amp;$E$2+2))+(COUNTIF('Round 2 - RIVER'!F126,"="&amp;$F$2+2))+(COUNTIF('Round 2 - RIVER'!G126,"="&amp;$G$2+2))+(COUNTIF('Round 2 - RIVER'!H126,"="&amp;$H$2+2))+(COUNTIF('Round 2 - RIVER'!I126,"="&amp;$I$2+2))+(COUNTIF('Round 2 - RIVER'!J126,"="&amp;$J$2+2))+(COUNTIF('Round 2 - RIVER'!L126,"="&amp;$L$2+2))+(COUNTIF('Round 2 - RIVER'!M126,"="&amp;$M$2+2))+(COUNTIF('Round 2 - RIVER'!N126,"="&amp;$N$2+2))+(COUNTIF('Round 2 - RIVER'!O126,"="&amp;$O$2+2))+(COUNTIF('Round 2 - RIVER'!P126,"="&amp;$P$2+2))+(COUNTIF('Round 2 - RIVER'!Q126,"="&amp;$Q$2+2))+(COUNTIF('Round 2 - RIVER'!R126,"="&amp;$R$2+2))+(COUNTIF('Round 2 - RIVER'!S126,"="&amp;$S$2+2))+(COUNTIF('Round 2 - RIVER'!T126,"="&amp;$T$2+2))</f>
        <v>0</v>
      </c>
      <c r="O234" s="100">
        <f>SUM(COUNTIF('Round 2 - RIVER'!B126,"&gt;"&amp;$B$2+2.1))+(COUNTIF('Round 2 - RIVER'!C126,"&gt;"&amp;$C$2+2.1))+(COUNTIF('Round 2 - RIVER'!D126,"&gt;"&amp;$D$2+2.1))+(COUNTIF('Round 2 - RIVER'!E126,"&gt;"&amp;$E$2+2.1))+(COUNTIF('Round 2 - RIVER'!F126,"&gt;"&amp;$F$2+2.1))+(COUNTIF('Round 2 - RIVER'!G126,"&gt;"&amp;$G$2+2.1))+(COUNTIF('Round 2 - RIVER'!H126,"&gt;"&amp;$H$2+2.1))+(COUNTIF('Round 2 - RIVER'!I126,"&gt;"&amp;$I$2+2.1))+(COUNTIF('Round 2 - RIVER'!J126,"&gt;"&amp;$J$2+2.1))+(COUNTIF('Round 2 - RIVER'!L126,"&gt;"&amp;$L$2+2.1))+(COUNTIF('Round 2 - RIVER'!M126,"&gt;"&amp;$M$2+2.1))+(COUNTIF('Round 2 - RIVER'!N126,"&gt;"&amp;$N$2+2.1))+(COUNTIF('Round 2 - RIVER'!O126,"&gt;"&amp;$O$2+2.1))+(COUNTIF('Round 2 - RIVER'!P126,"&gt;"&amp;$P$2+2.1))+(COUNTIF('Round 2 - RIVER'!Q126,"&gt;"&amp;$Q$2+2.1))+(COUNTIF('Round 2 - RIVER'!R126,"&gt;"&amp;$R$2+2.1))+(COUNTIF('Round 2 - RIVER'!S126,"&gt;"&amp;$S$2+2.1))+(COUNTIF('Round 2 - RIVER'!T126,"&gt;"&amp;$T$2+2.1))</f>
        <v>0</v>
      </c>
      <c r="Q234" s="92"/>
      <c r="R234" s="93"/>
      <c r="S234" s="93"/>
      <c r="T234" s="93"/>
      <c r="U234" s="93"/>
      <c r="V234" s="93"/>
      <c r="X234" s="92">
        <f t="shared" si="244"/>
        <v>0</v>
      </c>
      <c r="Y234" s="93">
        <f t="shared" si="240"/>
        <v>0</v>
      </c>
      <c r="Z234" s="93">
        <f t="shared" si="241"/>
        <v>0</v>
      </c>
      <c r="AA234" s="93">
        <f t="shared" si="242"/>
        <v>0</v>
      </c>
      <c r="AB234" s="93">
        <f t="shared" si="243"/>
        <v>0</v>
      </c>
      <c r="AC234" s="93">
        <f t="shared" si="245"/>
        <v>0</v>
      </c>
    </row>
    <row r="235" spans="1:29" x14ac:dyDescent="0.2">
      <c r="A235" s="35" t="e">
        <f>'Players by Team'!#REF!</f>
        <v>#REF!</v>
      </c>
      <c r="B235" s="95"/>
      <c r="C235" s="105">
        <f>SUM(COUNTIF('Round 1 - HILLS'!B127,"&lt;"&amp;$B$3-1.9))+(COUNTIF('Round 1 - HILLS'!C127,"&lt;"&amp;$C$3-1.9))+(COUNTIF('Round 1 - HILLS'!D127,"&lt;"&amp;$D$3-1.9))+(COUNTIF('Round 1 - HILLS'!E127,"&lt;"&amp;$E$3-1.9))+(COUNTIF('Round 1 - HILLS'!F127,"&lt;"&amp;$F$3-1.9))+(COUNTIF('Round 1 - HILLS'!G127,"&lt;"&amp;$G$3-1.9))+(COUNTIF('Round 1 - HILLS'!H127,"&lt;"&amp;$H$3-1.9))+(COUNTIF('Round 1 - HILLS'!I127,"&lt;"&amp;$I$3-1.9))+(COUNTIF('Round 1 - HILLS'!J127,"&lt;"&amp;$J$3-1.9))+(COUNTIF('Round 1 - HILLS'!L127,"&lt;"&amp;$L$3-1.9))+(COUNTIF('Round 1 - HILLS'!M127,"&lt;"&amp;$M$3-1.9))+(COUNTIF('Round 1 - HILLS'!N127,"&lt;"&amp;$N$3-1.9))+(COUNTIF('Round 1 - HILLS'!O127,"&lt;"&amp;$O$3-1.9))+(COUNTIF('Round 1 - HILLS'!P127,"&lt;"&amp;$P$3-1.9))+(COUNTIF('Round 1 - HILLS'!Q127,"&lt;"&amp;$Q$3-1.9))+(COUNTIF('Round 1 - HILLS'!R127,"&lt;"&amp;$R$3-1.9))+(COUNTIF('Round 1 - HILLS'!S127,"&lt;"&amp;$S$3-1.9))+(COUNTIF('Round 1 - HILLS'!T127,"&lt;"&amp;$T$3-1.9))</f>
        <v>0</v>
      </c>
      <c r="D235" s="106">
        <f>SUM(COUNTIF('Round 1 - HILLS'!B127,"="&amp;$B$3-1))+(COUNTIF('Round 1 - HILLS'!C127,"="&amp;$C$3-1))+(COUNTIF('Round 1 - HILLS'!D127,"="&amp;$D$3-1))+(COUNTIF('Round 1 - HILLS'!E127,"="&amp;$E$3-1))+(COUNTIF('Round 1 - HILLS'!F127,"="&amp;$F$3-1))+(COUNTIF('Round 1 - HILLS'!G127,"="&amp;$G$3-1))+(COUNTIF('Round 1 - HILLS'!H127,"="&amp;$H$3-1))+(COUNTIF('Round 1 - HILLS'!I127,"="&amp;$I$3-1))+(COUNTIF('Round 1 - HILLS'!J127,"="&amp;$J$3-1))+(COUNTIF('Round 1 - HILLS'!L127,"="&amp;$L$3-1))+(COUNTIF('Round 1 - HILLS'!M127,"="&amp;$M$3-1))+(COUNTIF('Round 1 - HILLS'!N127,"="&amp;$N$3-1))+(COUNTIF('Round 1 - HILLS'!O127,"="&amp;$O$3-1))+(COUNTIF('Round 1 - HILLS'!P127,"="&amp;$P$3-1))+(COUNTIF('Round 1 - HILLS'!Q127,"="&amp;$Q$3-1))+(COUNTIF('Round 1 - HILLS'!R127,"="&amp;$R$3-1))+(COUNTIF('Round 1 - HILLS'!S127,"="&amp;$S$3-1))+(COUNTIF('Round 1 - HILLS'!T127,"="&amp;$T$3-1))</f>
        <v>0</v>
      </c>
      <c r="E235" s="106">
        <f>SUM(COUNTIF('Round 1 - HILLS'!B127,"="&amp;$B$3))+(COUNTIF('Round 1 - HILLS'!C127,"="&amp;$C$3))+(COUNTIF('Round 1 - HILLS'!D127,"="&amp;$D$3))+(COUNTIF('Round 1 - HILLS'!E127,"="&amp;$E$3))+(COUNTIF('Round 1 - HILLS'!F127,"="&amp;$F$3))+(COUNTIF('Round 1 - HILLS'!G127,"="&amp;$G$3))+(COUNTIF('Round 1 - HILLS'!H127,"="&amp;$H$3))+(COUNTIF('Round 1 - HILLS'!I127,"="&amp;$I$3))+(COUNTIF('Round 1 - HILLS'!J127,"="&amp;$J$3))+(COUNTIF('Round 1 - HILLS'!L127,"="&amp;$L$3))+(COUNTIF('Round 1 - HILLS'!M127,"="&amp;$M$3))+(COUNTIF('Round 1 - HILLS'!N127,"="&amp;$N$3))+(COUNTIF('Round 1 - HILLS'!O127,"="&amp;$O$3))+(COUNTIF('Round 1 - HILLS'!P127,"="&amp;$P$3))+(COUNTIF('Round 1 - HILLS'!Q127,"="&amp;$Q$3))+(COUNTIF('Round 1 - HILLS'!R127,"="&amp;$R$3))+(COUNTIF('Round 1 - HILLS'!S127,"="&amp;$S$3))+(COUNTIF('Round 1 - HILLS'!T127,"="&amp;$T$3))</f>
        <v>0</v>
      </c>
      <c r="F235" s="106">
        <f>SUM(COUNTIF('Round 1 - HILLS'!B127,"="&amp;$B$3+1))+(COUNTIF('Round 1 - HILLS'!C127,"="&amp;$C$3+1))+(COUNTIF('Round 1 - HILLS'!D127,"="&amp;$D$3+1))+(COUNTIF('Round 1 - HILLS'!E127,"="&amp;$E$3+1))+(COUNTIF('Round 1 - HILLS'!F127,"="&amp;$F$3+1))+(COUNTIF('Round 1 - HILLS'!G127,"="&amp;$G$3+1))+(COUNTIF('Round 1 - HILLS'!H127,"="&amp;$H$3+1))+(COUNTIF('Round 1 - HILLS'!I127,"="&amp;$I$3+1))+(COUNTIF('Round 1 - HILLS'!J127,"="&amp;$J$3+1))+(COUNTIF('Round 1 - HILLS'!L127,"="&amp;$L$3+1))+(COUNTIF('Round 1 - HILLS'!M127,"="&amp;$M$3+1))+(COUNTIF('Round 1 - HILLS'!N127,"="&amp;$N$3+1))+(COUNTIF('Round 1 - HILLS'!O127,"="&amp;$O$3+1))+(COUNTIF('Round 1 - HILLS'!P127,"="&amp;$P$3+1))+(COUNTIF('Round 1 - HILLS'!Q127,"="&amp;$Q$3+1))+(COUNTIF('Round 1 - HILLS'!R127,"="&amp;$R$3+1))+(COUNTIF('Round 1 - HILLS'!S127,"="&amp;$S$3+1))+(COUNTIF('Round 1 - HILLS'!T127,"="&amp;$T$3+1))</f>
        <v>0</v>
      </c>
      <c r="G235" s="106">
        <f>SUM(COUNTIF('Round 1 - HILLS'!B127,"="&amp;$B$3+2))+(COUNTIF('Round 1 - HILLS'!C127,"="&amp;$C$3+2))+(COUNTIF('Round 1 - HILLS'!D127,"="&amp;$D$3+2))+(COUNTIF('Round 1 - HILLS'!E127,"="&amp;$E$3+2))+(COUNTIF('Round 1 - HILLS'!F127,"="&amp;$F$3+2))+(COUNTIF('Round 1 - HILLS'!G127,"="&amp;$G$3+2))+(COUNTIF('Round 1 - HILLS'!H127,"="&amp;$H$3+2))+(COUNTIF('Round 1 - HILLS'!I127,"="&amp;$I$3+2))+(COUNTIF('Round 1 - HILLS'!J127,"="&amp;$J$3+2))+(COUNTIF('Round 1 - HILLS'!L127,"="&amp;$L$3+2))+(COUNTIF('Round 1 - HILLS'!M127,"="&amp;$M$3+2))+(COUNTIF('Round 1 - HILLS'!N127,"="&amp;$N$3+2))+(COUNTIF('Round 1 - HILLS'!O127,"="&amp;$O$3+2))+(COUNTIF('Round 1 - HILLS'!P127,"="&amp;$P$3+2))+(COUNTIF('Round 1 - HILLS'!Q127,"="&amp;$Q$3+2))+(COUNTIF('Round 1 - HILLS'!R127,"="&amp;$R$3+2))+(COUNTIF('Round 1 - HILLS'!S127,"="&amp;$S$3+2))+(COUNTIF('Round 1 - HILLS'!T127,"="&amp;$T$3+2))</f>
        <v>0</v>
      </c>
      <c r="H235" s="106">
        <f>SUM(COUNTIF('Round 1 - HILLS'!B127,"&gt;"&amp;$B$3+2.1))+(COUNTIF('Round 1 - HILLS'!C127,"&gt;"&amp;$C$3+2.1))+(COUNTIF('Round 1 - HILLS'!D127,"&gt;"&amp;$D$3+2.1))+(COUNTIF('Round 1 - HILLS'!E127,"&gt;"&amp;$E$3+2.1))+(COUNTIF('Round 1 - HILLS'!F127,"&gt;"&amp;$F$3+2.1))+(COUNTIF('Round 1 - HILLS'!G127,"&gt;"&amp;$G$3+2.1))+(COUNTIF('Round 1 - HILLS'!H127,"&gt;"&amp;$H$3+2.1))+(COUNTIF('Round 1 - HILLS'!I127,"&gt;"&amp;$I$3+2.1))+(COUNTIF('Round 1 - HILLS'!J127,"&gt;"&amp;$J$3+2.1))+(COUNTIF('Round 1 - HILLS'!L127,"&gt;"&amp;$L$3+2.1))+(COUNTIF('Round 1 - HILLS'!M127,"&gt;"&amp;$M$3+2.1))+(COUNTIF('Round 1 - HILLS'!N127,"&gt;"&amp;$N$3+2.1))+(COUNTIF('Round 1 - HILLS'!O127,"&gt;"&amp;$O$3+2.1))+(COUNTIF('Round 1 - HILLS'!P127,"&gt;"&amp;$P$3+2.1))+(COUNTIF('Round 1 - HILLS'!Q127,"&gt;"&amp;$Q$3+2.1))+(COUNTIF('Round 1 - HILLS'!R127,"&gt;"&amp;$R$3+2.1))+(COUNTIF('Round 1 - HILLS'!S127,"&gt;"&amp;$S$3+2.1))+(COUNTIF('Round 1 - HILLS'!T127,"&gt;"&amp;$T$3+2.1))</f>
        <v>0</v>
      </c>
      <c r="I235" s="77"/>
      <c r="J235" s="105">
        <f>SUM(COUNTIF('Round 2 - RIVER'!B127,"&lt;"&amp;$B$2-1.9))+(COUNTIF('Round 2 - RIVER'!C127,"&lt;"&amp;$C$2-1.9))+(COUNTIF('Round 2 - RIVER'!D127,"&lt;"&amp;$D$2-1.9))+(COUNTIF('Round 2 - RIVER'!E127,"&lt;"&amp;$E$2-1.9))+(COUNTIF('Round 2 - RIVER'!F127,"&lt;"&amp;$F$2-1.9))+(COUNTIF('Round 2 - RIVER'!G127,"&lt;"&amp;$G$2-1.9))+(COUNTIF('Round 2 - RIVER'!H127,"&lt;"&amp;$H$2-1.9))+(COUNTIF('Round 2 - RIVER'!I127,"&lt;"&amp;$I$2-1.9))+(COUNTIF('Round 2 - RIVER'!J127,"&lt;"&amp;$J$2-1.9))+(COUNTIF('Round 2 - RIVER'!L127,"&lt;"&amp;$L$2-1.9))+(COUNTIF('Round 2 - RIVER'!M127,"&lt;"&amp;$M$2-1.9))+(COUNTIF('Round 2 - RIVER'!N127,"&lt;"&amp;$N$2-1.9))+(COUNTIF('Round 2 - RIVER'!O127,"&lt;"&amp;$O$2-1.9))+(COUNTIF('Round 2 - RIVER'!P127,"&lt;"&amp;$P$2-1.9))+(COUNTIF('Round 2 - RIVER'!Q127,"&lt;"&amp;$Q$2-1.9))+(COUNTIF('Round 2 - RIVER'!R127,"&lt;"&amp;$R$2-1.9))+(COUNTIF('Round 2 - RIVER'!S127,"&lt;"&amp;$S$2-1.9))+(COUNTIF('Round 2 - RIVER'!T127,"&lt;"&amp;$T$2-1.9))</f>
        <v>0</v>
      </c>
      <c r="K235" s="106">
        <f>SUM(COUNTIF('Round 2 - RIVER'!B127,"="&amp;$B$2-1))+(COUNTIF('Round 2 - RIVER'!C127,"="&amp;$C$2-1))+(COUNTIF('Round 2 - RIVER'!D127,"="&amp;$D$2-1))+(COUNTIF('Round 2 - RIVER'!E127,"="&amp;$E$2-1))+(COUNTIF('Round 2 - RIVER'!F127,"="&amp;$F$2-1))+(COUNTIF('Round 2 - RIVER'!G127,"="&amp;$G$2-1))+(COUNTIF('Round 2 - RIVER'!H127,"="&amp;$H$2-1))+(COUNTIF('Round 2 - RIVER'!I127,"="&amp;$I$2-1))+(COUNTIF('Round 2 - RIVER'!J127,"="&amp;$J$2-1))+(COUNTIF('Round 2 - RIVER'!L127,"="&amp;$L$2-1))+(COUNTIF('Round 2 - RIVER'!M127,"="&amp;$M$2-1))+(COUNTIF('Round 2 - RIVER'!N127,"="&amp;$N$2-1))+(COUNTIF('Round 2 - RIVER'!O127,"="&amp;$O$2-1))+(COUNTIF('Round 2 - RIVER'!P127,"="&amp;$P$2-1))+(COUNTIF('Round 2 - RIVER'!Q127,"="&amp;$Q$2-1))+(COUNTIF('Round 2 - RIVER'!R127,"="&amp;$R$2-1))+(COUNTIF('Round 2 - RIVER'!S127,"="&amp;$S$2-1))+(COUNTIF('Round 2 - RIVER'!T127,"="&amp;$T$2-1))</f>
        <v>0</v>
      </c>
      <c r="L235" s="106">
        <f>SUM(COUNTIF('Round 2 - RIVER'!B127,"="&amp;$B$2))+(COUNTIF('Round 2 - RIVER'!C127,"="&amp;$C$2))+(COUNTIF('Round 2 - RIVER'!D127,"="&amp;$D$2))+(COUNTIF('Round 2 - RIVER'!E127,"="&amp;$E$2))+(COUNTIF('Round 2 - RIVER'!F127,"="&amp;$F$2))+(COUNTIF('Round 2 - RIVER'!G127,"="&amp;$G$2))+(COUNTIF('Round 2 - RIVER'!H127,"="&amp;$H$2))+(COUNTIF('Round 2 - RIVER'!I127,"="&amp;$I$2))+(COUNTIF('Round 2 - RIVER'!J127,"="&amp;$J$2))+(COUNTIF('Round 2 - RIVER'!L127,"="&amp;$L$2))+(COUNTIF('Round 2 - RIVER'!M127,"="&amp;$M$2))+(COUNTIF('Round 2 - RIVER'!N127,"="&amp;$N$2))+(COUNTIF('Round 2 - RIVER'!O127,"="&amp;$O$2))+(COUNTIF('Round 2 - RIVER'!P127,"="&amp;$P$2))+(COUNTIF('Round 2 - RIVER'!Q127,"="&amp;$Q$2))+(COUNTIF('Round 2 - RIVER'!R127,"="&amp;$R$2))+(COUNTIF('Round 2 - RIVER'!S127,"="&amp;$S$2))+(COUNTIF('Round 2 - RIVER'!T127,"="&amp;$T$2))</f>
        <v>0</v>
      </c>
      <c r="M235" s="106">
        <f>SUM(COUNTIF('Round 2 - RIVER'!B127,"="&amp;$B$2+1))+(COUNTIF('Round 2 - RIVER'!C127,"="&amp;$C$2+1))+(COUNTIF('Round 2 - RIVER'!D127,"="&amp;$D$2+1))+(COUNTIF('Round 2 - RIVER'!E127,"="&amp;$E$2+1))+(COUNTIF('Round 2 - RIVER'!F127,"="&amp;$F$2+1))+(COUNTIF('Round 2 - RIVER'!G127,"="&amp;$G$2+1))+(COUNTIF('Round 2 - RIVER'!H127,"="&amp;$H$2+1))+(COUNTIF('Round 2 - RIVER'!I127,"="&amp;$I$2+1))+(COUNTIF('Round 2 - RIVER'!J127,"="&amp;$J$2+1))+(COUNTIF('Round 2 - RIVER'!L127,"="&amp;$L$2+1))+(COUNTIF('Round 2 - RIVER'!M127,"="&amp;$M$2+1))+(COUNTIF('Round 2 - RIVER'!N127,"="&amp;$N$2+1))+(COUNTIF('Round 2 - RIVER'!O127,"="&amp;$O$2+1))+(COUNTIF('Round 2 - RIVER'!P127,"="&amp;$P$2+1))+(COUNTIF('Round 2 - RIVER'!Q127,"="&amp;$Q$2+1))+(COUNTIF('Round 2 - RIVER'!R127,"="&amp;$R$2+1))+(COUNTIF('Round 2 - RIVER'!S127,"="&amp;$S$2+1))+(COUNTIF('Round 2 - RIVER'!T127,"="&amp;$T$2+1))</f>
        <v>0</v>
      </c>
      <c r="N235" s="106">
        <f>SUM(COUNTIF('Round 2 - RIVER'!B127,"="&amp;$B$2+2))+(COUNTIF('Round 2 - RIVER'!C127,"="&amp;$C$2+2))+(COUNTIF('Round 2 - RIVER'!D127,"="&amp;$D$2+2))+(COUNTIF('Round 2 - RIVER'!E127,"="&amp;$E$2+2))+(COUNTIF('Round 2 - RIVER'!F127,"="&amp;$F$2+2))+(COUNTIF('Round 2 - RIVER'!G127,"="&amp;$G$2+2))+(COUNTIF('Round 2 - RIVER'!H127,"="&amp;$H$2+2))+(COUNTIF('Round 2 - RIVER'!I127,"="&amp;$I$2+2))+(COUNTIF('Round 2 - RIVER'!J127,"="&amp;$J$2+2))+(COUNTIF('Round 2 - RIVER'!L127,"="&amp;$L$2+2))+(COUNTIF('Round 2 - RIVER'!M127,"="&amp;$M$2+2))+(COUNTIF('Round 2 - RIVER'!N127,"="&amp;$N$2+2))+(COUNTIF('Round 2 - RIVER'!O127,"="&amp;$O$2+2))+(COUNTIF('Round 2 - RIVER'!P127,"="&amp;$P$2+2))+(COUNTIF('Round 2 - RIVER'!Q127,"="&amp;$Q$2+2))+(COUNTIF('Round 2 - RIVER'!R127,"="&amp;$R$2+2))+(COUNTIF('Round 2 - RIVER'!S127,"="&amp;$S$2+2))+(COUNTIF('Round 2 - RIVER'!T127,"="&amp;$T$2+2))</f>
        <v>0</v>
      </c>
      <c r="O235" s="106">
        <f>SUM(COUNTIF('Round 2 - RIVER'!B127,"&gt;"&amp;$B$2+2.1))+(COUNTIF('Round 2 - RIVER'!C127,"&gt;"&amp;$C$2+2.1))+(COUNTIF('Round 2 - RIVER'!D127,"&gt;"&amp;$D$2+2.1))+(COUNTIF('Round 2 - RIVER'!E127,"&gt;"&amp;$E$2+2.1))+(COUNTIF('Round 2 - RIVER'!F127,"&gt;"&amp;$F$2+2.1))+(COUNTIF('Round 2 - RIVER'!G127,"&gt;"&amp;$G$2+2.1))+(COUNTIF('Round 2 - RIVER'!H127,"&gt;"&amp;$H$2+2.1))+(COUNTIF('Round 2 - RIVER'!I127,"&gt;"&amp;$I$2+2.1))+(COUNTIF('Round 2 - RIVER'!J127,"&gt;"&amp;$J$2+2.1))+(COUNTIF('Round 2 - RIVER'!L127,"&gt;"&amp;$L$2+2.1))+(COUNTIF('Round 2 - RIVER'!M127,"&gt;"&amp;$M$2+2.1))+(COUNTIF('Round 2 - RIVER'!N127,"&gt;"&amp;$N$2+2.1))+(COUNTIF('Round 2 - RIVER'!O127,"&gt;"&amp;$O$2+2.1))+(COUNTIF('Round 2 - RIVER'!P127,"&gt;"&amp;$P$2+2.1))+(COUNTIF('Round 2 - RIVER'!Q127,"&gt;"&amp;$Q$2+2.1))+(COUNTIF('Round 2 - RIVER'!R127,"&gt;"&amp;$R$2+2.1))+(COUNTIF('Round 2 - RIVER'!S127,"&gt;"&amp;$S$2+2.1))+(COUNTIF('Round 2 - RIVER'!T127,"&gt;"&amp;$T$2+2.1))</f>
        <v>0</v>
      </c>
      <c r="Q235" s="94"/>
      <c r="R235" s="94"/>
      <c r="S235" s="94"/>
      <c r="T235" s="94"/>
      <c r="U235" s="94"/>
      <c r="V235" s="94"/>
      <c r="X235" s="99">
        <f t="shared" si="244"/>
        <v>0</v>
      </c>
      <c r="Y235" s="100">
        <f t="shared" si="240"/>
        <v>0</v>
      </c>
      <c r="Z235" s="100">
        <f t="shared" si="241"/>
        <v>0</v>
      </c>
      <c r="AA235" s="100">
        <f t="shared" si="242"/>
        <v>0</v>
      </c>
      <c r="AB235" s="100">
        <f t="shared" si="243"/>
        <v>0</v>
      </c>
      <c r="AC235" s="100">
        <f t="shared" si="245"/>
        <v>0</v>
      </c>
    </row>
    <row r="236" spans="1:29" x14ac:dyDescent="0.2">
      <c r="A236" s="35" t="e">
        <f>'Players by Team'!#REF!</f>
        <v>#REF!</v>
      </c>
      <c r="B236" s="95"/>
      <c r="C236" s="99">
        <f>SUM(COUNTIF('Round 1 - HILLS'!B128,"&lt;"&amp;$B$3-1.9))+(COUNTIF('Round 1 - HILLS'!C128,"&lt;"&amp;$C$3-1.9))+(COUNTIF('Round 1 - HILLS'!D128,"&lt;"&amp;$D$3-1.9))+(COUNTIF('Round 1 - HILLS'!E128,"&lt;"&amp;$E$3-1.9))+(COUNTIF('Round 1 - HILLS'!F128,"&lt;"&amp;$F$3-1.9))+(COUNTIF('Round 1 - HILLS'!G128,"&lt;"&amp;$G$3-1.9))+(COUNTIF('Round 1 - HILLS'!H128,"&lt;"&amp;$H$3-1.9))+(COUNTIF('Round 1 - HILLS'!I128,"&lt;"&amp;$I$3-1.9))+(COUNTIF('Round 1 - HILLS'!J128,"&lt;"&amp;$J$3-1.9))+(COUNTIF('Round 1 - HILLS'!L128,"&lt;"&amp;$L$3-1.9))+(COUNTIF('Round 1 - HILLS'!M128,"&lt;"&amp;$M$3-1.9))+(COUNTIF('Round 1 - HILLS'!N128,"&lt;"&amp;$N$3-1.9))+(COUNTIF('Round 1 - HILLS'!O128,"&lt;"&amp;$O$3-1.9))+(COUNTIF('Round 1 - HILLS'!P128,"&lt;"&amp;$P$3-1.9))+(COUNTIF('Round 1 - HILLS'!Q128,"&lt;"&amp;$Q$3-1.9))+(COUNTIF('Round 1 - HILLS'!R128,"&lt;"&amp;$R$3-1.9))+(COUNTIF('Round 1 - HILLS'!S128,"&lt;"&amp;$S$3-1.9))+(COUNTIF('Round 1 - HILLS'!T128,"&lt;"&amp;$T$3-1.9))</f>
        <v>0</v>
      </c>
      <c r="D236" s="100">
        <f>SUM(COUNTIF('Round 1 - HILLS'!B128,"="&amp;$B$3-1))+(COUNTIF('Round 1 - HILLS'!C128,"="&amp;$C$3-1))+(COUNTIF('Round 1 - HILLS'!D128,"="&amp;$D$3-1))+(COUNTIF('Round 1 - HILLS'!E128,"="&amp;$E$3-1))+(COUNTIF('Round 1 - HILLS'!F128,"="&amp;$F$3-1))+(COUNTIF('Round 1 - HILLS'!G128,"="&amp;$G$3-1))+(COUNTIF('Round 1 - HILLS'!H128,"="&amp;$H$3-1))+(COUNTIF('Round 1 - HILLS'!I128,"="&amp;$I$3-1))+(COUNTIF('Round 1 - HILLS'!J128,"="&amp;$J$3-1))+(COUNTIF('Round 1 - HILLS'!L128,"="&amp;$L$3-1))+(COUNTIF('Round 1 - HILLS'!M128,"="&amp;$M$3-1))+(COUNTIF('Round 1 - HILLS'!N128,"="&amp;$N$3-1))+(COUNTIF('Round 1 - HILLS'!O128,"="&amp;$O$3-1))+(COUNTIF('Round 1 - HILLS'!P128,"="&amp;$P$3-1))+(COUNTIF('Round 1 - HILLS'!Q128,"="&amp;$Q$3-1))+(COUNTIF('Round 1 - HILLS'!R128,"="&amp;$R$3-1))+(COUNTIF('Round 1 - HILLS'!S128,"="&amp;$S$3-1))+(COUNTIF('Round 1 - HILLS'!T128,"="&amp;$T$3-1))</f>
        <v>0</v>
      </c>
      <c r="E236" s="100">
        <f>SUM(COUNTIF('Round 1 - HILLS'!B128,"="&amp;$B$3))+(COUNTIF('Round 1 - HILLS'!C128,"="&amp;$C$3))+(COUNTIF('Round 1 - HILLS'!D128,"="&amp;$D$3))+(COUNTIF('Round 1 - HILLS'!E128,"="&amp;$E$3))+(COUNTIF('Round 1 - HILLS'!F128,"="&amp;$F$3))+(COUNTIF('Round 1 - HILLS'!G128,"="&amp;$G$3))+(COUNTIF('Round 1 - HILLS'!H128,"="&amp;$H$3))+(COUNTIF('Round 1 - HILLS'!I128,"="&amp;$I$3))+(COUNTIF('Round 1 - HILLS'!J128,"="&amp;$J$3))+(COUNTIF('Round 1 - HILLS'!L128,"="&amp;$L$3))+(COUNTIF('Round 1 - HILLS'!M128,"="&amp;$M$3))+(COUNTIF('Round 1 - HILLS'!N128,"="&amp;$N$3))+(COUNTIF('Round 1 - HILLS'!O128,"="&amp;$O$3))+(COUNTIF('Round 1 - HILLS'!P128,"="&amp;$P$3))+(COUNTIF('Round 1 - HILLS'!Q128,"="&amp;$Q$3))+(COUNTIF('Round 1 - HILLS'!R128,"="&amp;$R$3))+(COUNTIF('Round 1 - HILLS'!S128,"="&amp;$S$3))+(COUNTIF('Round 1 - HILLS'!T128,"="&amp;$T$3))</f>
        <v>0</v>
      </c>
      <c r="F236" s="100">
        <f>SUM(COUNTIF('Round 1 - HILLS'!B128,"="&amp;$B$3+1))+(COUNTIF('Round 1 - HILLS'!C128,"="&amp;$C$3+1))+(COUNTIF('Round 1 - HILLS'!D128,"="&amp;$D$3+1))+(COUNTIF('Round 1 - HILLS'!E128,"="&amp;$E$3+1))+(COUNTIF('Round 1 - HILLS'!F128,"="&amp;$F$3+1))+(COUNTIF('Round 1 - HILLS'!G128,"="&amp;$G$3+1))+(COUNTIF('Round 1 - HILLS'!H128,"="&amp;$H$3+1))+(COUNTIF('Round 1 - HILLS'!I128,"="&amp;$I$3+1))+(COUNTIF('Round 1 - HILLS'!J128,"="&amp;$J$3+1))+(COUNTIF('Round 1 - HILLS'!L128,"="&amp;$L$3+1))+(COUNTIF('Round 1 - HILLS'!M128,"="&amp;$M$3+1))+(COUNTIF('Round 1 - HILLS'!N128,"="&amp;$N$3+1))+(COUNTIF('Round 1 - HILLS'!O128,"="&amp;$O$3+1))+(COUNTIF('Round 1 - HILLS'!P128,"="&amp;$P$3+1))+(COUNTIF('Round 1 - HILLS'!Q128,"="&amp;$Q$3+1))+(COUNTIF('Round 1 - HILLS'!R128,"="&amp;$R$3+1))+(COUNTIF('Round 1 - HILLS'!S128,"="&amp;$S$3+1))+(COUNTIF('Round 1 - HILLS'!T128,"="&amp;$T$3+1))</f>
        <v>0</v>
      </c>
      <c r="G236" s="100">
        <f>SUM(COUNTIF('Round 1 - HILLS'!B128,"="&amp;$B$3+2))+(COUNTIF('Round 1 - HILLS'!C128,"="&amp;$C$3+2))+(COUNTIF('Round 1 - HILLS'!D128,"="&amp;$D$3+2))+(COUNTIF('Round 1 - HILLS'!E128,"="&amp;$E$3+2))+(COUNTIF('Round 1 - HILLS'!F128,"="&amp;$F$3+2))+(COUNTIF('Round 1 - HILLS'!G128,"="&amp;$G$3+2))+(COUNTIF('Round 1 - HILLS'!H128,"="&amp;$H$3+2))+(COUNTIF('Round 1 - HILLS'!I128,"="&amp;$I$3+2))+(COUNTIF('Round 1 - HILLS'!J128,"="&amp;$J$3+2))+(COUNTIF('Round 1 - HILLS'!L128,"="&amp;$L$3+2))+(COUNTIF('Round 1 - HILLS'!M128,"="&amp;$M$3+2))+(COUNTIF('Round 1 - HILLS'!N128,"="&amp;$N$3+2))+(COUNTIF('Round 1 - HILLS'!O128,"="&amp;$O$3+2))+(COUNTIF('Round 1 - HILLS'!P128,"="&amp;$P$3+2))+(COUNTIF('Round 1 - HILLS'!Q128,"="&amp;$Q$3+2))+(COUNTIF('Round 1 - HILLS'!R128,"="&amp;$R$3+2))+(COUNTIF('Round 1 - HILLS'!S128,"="&amp;$S$3+2))+(COUNTIF('Round 1 - HILLS'!T128,"="&amp;$T$3+2))</f>
        <v>0</v>
      </c>
      <c r="H236" s="100">
        <f>SUM(COUNTIF('Round 1 - HILLS'!B128,"&gt;"&amp;$B$3+2.1))+(COUNTIF('Round 1 - HILLS'!C128,"&gt;"&amp;$C$3+2.1))+(COUNTIF('Round 1 - HILLS'!D128,"&gt;"&amp;$D$3+2.1))+(COUNTIF('Round 1 - HILLS'!E128,"&gt;"&amp;$E$3+2.1))+(COUNTIF('Round 1 - HILLS'!F128,"&gt;"&amp;$F$3+2.1))+(COUNTIF('Round 1 - HILLS'!G128,"&gt;"&amp;$G$3+2.1))+(COUNTIF('Round 1 - HILLS'!H128,"&gt;"&amp;$H$3+2.1))+(COUNTIF('Round 1 - HILLS'!I128,"&gt;"&amp;$I$3+2.1))+(COUNTIF('Round 1 - HILLS'!J128,"&gt;"&amp;$J$3+2.1))+(COUNTIF('Round 1 - HILLS'!L128,"&gt;"&amp;$L$3+2.1))+(COUNTIF('Round 1 - HILLS'!M128,"&gt;"&amp;$M$3+2.1))+(COUNTIF('Round 1 - HILLS'!N128,"&gt;"&amp;$N$3+2.1))+(COUNTIF('Round 1 - HILLS'!O128,"&gt;"&amp;$O$3+2.1))+(COUNTIF('Round 1 - HILLS'!P128,"&gt;"&amp;$P$3+2.1))+(COUNTIF('Round 1 - HILLS'!Q128,"&gt;"&amp;$Q$3+2.1))+(COUNTIF('Round 1 - HILLS'!R128,"&gt;"&amp;$R$3+2.1))+(COUNTIF('Round 1 - HILLS'!S128,"&gt;"&amp;$S$3+2.1))+(COUNTIF('Round 1 - HILLS'!T128,"&gt;"&amp;$T$3+2.1))</f>
        <v>0</v>
      </c>
      <c r="I236" s="77"/>
      <c r="J236" s="99">
        <f>SUM(COUNTIF('Round 2 - RIVER'!B128,"&lt;"&amp;$B$2-1.9))+(COUNTIF('Round 2 - RIVER'!C128,"&lt;"&amp;$C$2-1.9))+(COUNTIF('Round 2 - RIVER'!D128,"&lt;"&amp;$D$2-1.9))+(COUNTIF('Round 2 - RIVER'!E128,"&lt;"&amp;$E$2-1.9))+(COUNTIF('Round 2 - RIVER'!F128,"&lt;"&amp;$F$2-1.9))+(COUNTIF('Round 2 - RIVER'!G128,"&lt;"&amp;$G$2-1.9))+(COUNTIF('Round 2 - RIVER'!H128,"&lt;"&amp;$H$2-1.9))+(COUNTIF('Round 2 - RIVER'!I128,"&lt;"&amp;$I$2-1.9))+(COUNTIF('Round 2 - RIVER'!J128,"&lt;"&amp;$J$2-1.9))+(COUNTIF('Round 2 - RIVER'!L128,"&lt;"&amp;$L$2-1.9))+(COUNTIF('Round 2 - RIVER'!M128,"&lt;"&amp;$M$2-1.9))+(COUNTIF('Round 2 - RIVER'!N128,"&lt;"&amp;$N$2-1.9))+(COUNTIF('Round 2 - RIVER'!O128,"&lt;"&amp;$O$2-1.9))+(COUNTIF('Round 2 - RIVER'!P128,"&lt;"&amp;$P$2-1.9))+(COUNTIF('Round 2 - RIVER'!Q128,"&lt;"&amp;$Q$2-1.9))+(COUNTIF('Round 2 - RIVER'!R128,"&lt;"&amp;$R$2-1.9))+(COUNTIF('Round 2 - RIVER'!S128,"&lt;"&amp;$S$2-1.9))+(COUNTIF('Round 2 - RIVER'!T128,"&lt;"&amp;$T$2-1.9))</f>
        <v>0</v>
      </c>
      <c r="K236" s="100">
        <f>SUM(COUNTIF('Round 2 - RIVER'!B128,"="&amp;$B$2-1))+(COUNTIF('Round 2 - RIVER'!C128,"="&amp;$C$2-1))+(COUNTIF('Round 2 - RIVER'!D128,"="&amp;$D$2-1))+(COUNTIF('Round 2 - RIVER'!E128,"="&amp;$E$2-1))+(COUNTIF('Round 2 - RIVER'!F128,"="&amp;$F$2-1))+(COUNTIF('Round 2 - RIVER'!G128,"="&amp;$G$2-1))+(COUNTIF('Round 2 - RIVER'!H128,"="&amp;$H$2-1))+(COUNTIF('Round 2 - RIVER'!I128,"="&amp;$I$2-1))+(COUNTIF('Round 2 - RIVER'!J128,"="&amp;$J$2-1))+(COUNTIF('Round 2 - RIVER'!L128,"="&amp;$L$2-1))+(COUNTIF('Round 2 - RIVER'!M128,"="&amp;$M$2-1))+(COUNTIF('Round 2 - RIVER'!N128,"="&amp;$N$2-1))+(COUNTIF('Round 2 - RIVER'!O128,"="&amp;$O$2-1))+(COUNTIF('Round 2 - RIVER'!P128,"="&amp;$P$2-1))+(COUNTIF('Round 2 - RIVER'!Q128,"="&amp;$Q$2-1))+(COUNTIF('Round 2 - RIVER'!R128,"="&amp;$R$2-1))+(COUNTIF('Round 2 - RIVER'!S128,"="&amp;$S$2-1))+(COUNTIF('Round 2 - RIVER'!T128,"="&amp;$T$2-1))</f>
        <v>0</v>
      </c>
      <c r="L236" s="100">
        <f>SUM(COUNTIF('Round 2 - RIVER'!B128,"="&amp;$B$2))+(COUNTIF('Round 2 - RIVER'!C128,"="&amp;$C$2))+(COUNTIF('Round 2 - RIVER'!D128,"="&amp;$D$2))+(COUNTIF('Round 2 - RIVER'!E128,"="&amp;$E$2))+(COUNTIF('Round 2 - RIVER'!F128,"="&amp;$F$2))+(COUNTIF('Round 2 - RIVER'!G128,"="&amp;$G$2))+(COUNTIF('Round 2 - RIVER'!H128,"="&amp;$H$2))+(COUNTIF('Round 2 - RIVER'!I128,"="&amp;$I$2))+(COUNTIF('Round 2 - RIVER'!J128,"="&amp;$J$2))+(COUNTIF('Round 2 - RIVER'!L128,"="&amp;$L$2))+(COUNTIF('Round 2 - RIVER'!M128,"="&amp;$M$2))+(COUNTIF('Round 2 - RIVER'!N128,"="&amp;$N$2))+(COUNTIF('Round 2 - RIVER'!O128,"="&amp;$O$2))+(COUNTIF('Round 2 - RIVER'!P128,"="&amp;$P$2))+(COUNTIF('Round 2 - RIVER'!Q128,"="&amp;$Q$2))+(COUNTIF('Round 2 - RIVER'!R128,"="&amp;$R$2))+(COUNTIF('Round 2 - RIVER'!S128,"="&amp;$S$2))+(COUNTIF('Round 2 - RIVER'!T128,"="&amp;$T$2))</f>
        <v>0</v>
      </c>
      <c r="M236" s="100">
        <f>SUM(COUNTIF('Round 2 - RIVER'!B128,"="&amp;$B$2+1))+(COUNTIF('Round 2 - RIVER'!C128,"="&amp;$C$2+1))+(COUNTIF('Round 2 - RIVER'!D128,"="&amp;$D$2+1))+(COUNTIF('Round 2 - RIVER'!E128,"="&amp;$E$2+1))+(COUNTIF('Round 2 - RIVER'!F128,"="&amp;$F$2+1))+(COUNTIF('Round 2 - RIVER'!G128,"="&amp;$G$2+1))+(COUNTIF('Round 2 - RIVER'!H128,"="&amp;$H$2+1))+(COUNTIF('Round 2 - RIVER'!I128,"="&amp;$I$2+1))+(COUNTIF('Round 2 - RIVER'!J128,"="&amp;$J$2+1))+(COUNTIF('Round 2 - RIVER'!L128,"="&amp;$L$2+1))+(COUNTIF('Round 2 - RIVER'!M128,"="&amp;$M$2+1))+(COUNTIF('Round 2 - RIVER'!N128,"="&amp;$N$2+1))+(COUNTIF('Round 2 - RIVER'!O128,"="&amp;$O$2+1))+(COUNTIF('Round 2 - RIVER'!P128,"="&amp;$P$2+1))+(COUNTIF('Round 2 - RIVER'!Q128,"="&amp;$Q$2+1))+(COUNTIF('Round 2 - RIVER'!R128,"="&amp;$R$2+1))+(COUNTIF('Round 2 - RIVER'!S128,"="&amp;$S$2+1))+(COUNTIF('Round 2 - RIVER'!T128,"="&amp;$T$2+1))</f>
        <v>0</v>
      </c>
      <c r="N236" s="100">
        <f>SUM(COUNTIF('Round 2 - RIVER'!B128,"="&amp;$B$2+2))+(COUNTIF('Round 2 - RIVER'!C128,"="&amp;$C$2+2))+(COUNTIF('Round 2 - RIVER'!D128,"="&amp;$D$2+2))+(COUNTIF('Round 2 - RIVER'!E128,"="&amp;$E$2+2))+(COUNTIF('Round 2 - RIVER'!F128,"="&amp;$F$2+2))+(COUNTIF('Round 2 - RIVER'!G128,"="&amp;$G$2+2))+(COUNTIF('Round 2 - RIVER'!H128,"="&amp;$H$2+2))+(COUNTIF('Round 2 - RIVER'!I128,"="&amp;$I$2+2))+(COUNTIF('Round 2 - RIVER'!J128,"="&amp;$J$2+2))+(COUNTIF('Round 2 - RIVER'!L128,"="&amp;$L$2+2))+(COUNTIF('Round 2 - RIVER'!M128,"="&amp;$M$2+2))+(COUNTIF('Round 2 - RIVER'!N128,"="&amp;$N$2+2))+(COUNTIF('Round 2 - RIVER'!O128,"="&amp;$O$2+2))+(COUNTIF('Round 2 - RIVER'!P128,"="&amp;$P$2+2))+(COUNTIF('Round 2 - RIVER'!Q128,"="&amp;$Q$2+2))+(COUNTIF('Round 2 - RIVER'!R128,"="&amp;$R$2+2))+(COUNTIF('Round 2 - RIVER'!S128,"="&amp;$S$2+2))+(COUNTIF('Round 2 - RIVER'!T128,"="&amp;$T$2+2))</f>
        <v>0</v>
      </c>
      <c r="O236" s="100">
        <f>SUM(COUNTIF('Round 2 - RIVER'!B128,"&gt;"&amp;$B$2+2.1))+(COUNTIF('Round 2 - RIVER'!C128,"&gt;"&amp;$C$2+2.1))+(COUNTIF('Round 2 - RIVER'!D128,"&gt;"&amp;$D$2+2.1))+(COUNTIF('Round 2 - RIVER'!E128,"&gt;"&amp;$E$2+2.1))+(COUNTIF('Round 2 - RIVER'!F128,"&gt;"&amp;$F$2+2.1))+(COUNTIF('Round 2 - RIVER'!G128,"&gt;"&amp;$G$2+2.1))+(COUNTIF('Round 2 - RIVER'!H128,"&gt;"&amp;$H$2+2.1))+(COUNTIF('Round 2 - RIVER'!I128,"&gt;"&amp;$I$2+2.1))+(COUNTIF('Round 2 - RIVER'!J128,"&gt;"&amp;$J$2+2.1))+(COUNTIF('Round 2 - RIVER'!L128,"&gt;"&amp;$L$2+2.1))+(COUNTIF('Round 2 - RIVER'!M128,"&gt;"&amp;$M$2+2.1))+(COUNTIF('Round 2 - RIVER'!N128,"&gt;"&amp;$N$2+2.1))+(COUNTIF('Round 2 - RIVER'!O128,"&gt;"&amp;$O$2+2.1))+(COUNTIF('Round 2 - RIVER'!P128,"&gt;"&amp;$P$2+2.1))+(COUNTIF('Round 2 - RIVER'!Q128,"&gt;"&amp;$Q$2+2.1))+(COUNTIF('Round 2 - RIVER'!R128,"&gt;"&amp;$R$2+2.1))+(COUNTIF('Round 2 - RIVER'!S128,"&gt;"&amp;$S$2+2.1))+(COUNTIF('Round 2 - RIVER'!T128,"&gt;"&amp;$T$2+2.1))</f>
        <v>0</v>
      </c>
      <c r="Q236" s="92"/>
      <c r="R236" s="93"/>
      <c r="S236" s="93"/>
      <c r="T236" s="93"/>
      <c r="U236" s="93"/>
      <c r="V236" s="93"/>
      <c r="X236" s="92">
        <f t="shared" si="244"/>
        <v>0</v>
      </c>
      <c r="Y236" s="93">
        <f t="shared" si="240"/>
        <v>0</v>
      </c>
      <c r="Z236" s="93">
        <f t="shared" si="241"/>
        <v>0</v>
      </c>
      <c r="AA236" s="93">
        <f t="shared" si="242"/>
        <v>0</v>
      </c>
      <c r="AB236" s="93">
        <f t="shared" si="243"/>
        <v>0</v>
      </c>
      <c r="AC236" s="93">
        <f t="shared" si="245"/>
        <v>0</v>
      </c>
    </row>
    <row r="238" spans="1:29" ht="15.75" x14ac:dyDescent="0.25">
      <c r="A238" s="108" t="e">
        <f>'Players by Team'!#REF!</f>
        <v>#REF!</v>
      </c>
      <c r="C238" s="90">
        <f t="shared" ref="C238:H238" si="246">SUM(C239:C243)</f>
        <v>0</v>
      </c>
      <c r="D238" s="90">
        <f t="shared" si="246"/>
        <v>0</v>
      </c>
      <c r="E238" s="90">
        <f t="shared" si="246"/>
        <v>0</v>
      </c>
      <c r="F238" s="90">
        <f t="shared" si="246"/>
        <v>0</v>
      </c>
      <c r="G238" s="90">
        <f t="shared" si="246"/>
        <v>0</v>
      </c>
      <c r="H238" s="90">
        <f t="shared" si="246"/>
        <v>0</v>
      </c>
      <c r="J238" s="90">
        <f t="shared" ref="J238:O238" si="247">SUM(J239:J243)</f>
        <v>0</v>
      </c>
      <c r="K238" s="90">
        <f t="shared" si="247"/>
        <v>0</v>
      </c>
      <c r="L238" s="90">
        <f t="shared" si="247"/>
        <v>0</v>
      </c>
      <c r="M238" s="90">
        <f t="shared" si="247"/>
        <v>0</v>
      </c>
      <c r="N238" s="90">
        <f t="shared" si="247"/>
        <v>0</v>
      </c>
      <c r="O238" s="90">
        <f t="shared" si="247"/>
        <v>0</v>
      </c>
      <c r="Q238" s="90">
        <f t="shared" ref="Q238:V238" si="248">SUM(Q239:Q243)</f>
        <v>0</v>
      </c>
      <c r="R238" s="90">
        <f t="shared" si="248"/>
        <v>0</v>
      </c>
      <c r="S238" s="90">
        <f t="shared" si="248"/>
        <v>0</v>
      </c>
      <c r="T238" s="90">
        <f t="shared" si="248"/>
        <v>0</v>
      </c>
      <c r="U238" s="90">
        <f t="shared" si="248"/>
        <v>0</v>
      </c>
      <c r="V238" s="90">
        <f t="shared" si="248"/>
        <v>0</v>
      </c>
      <c r="X238" s="90">
        <f t="shared" ref="X238:AC238" si="249">SUM(X239:X243)</f>
        <v>0</v>
      </c>
      <c r="Y238" s="90">
        <f t="shared" si="249"/>
        <v>0</v>
      </c>
      <c r="Z238" s="90">
        <f t="shared" si="249"/>
        <v>0</v>
      </c>
      <c r="AA238" s="90">
        <f t="shared" si="249"/>
        <v>0</v>
      </c>
      <c r="AB238" s="90">
        <f t="shared" si="249"/>
        <v>0</v>
      </c>
      <c r="AC238" s="90">
        <f t="shared" si="249"/>
        <v>0</v>
      </c>
    </row>
    <row r="239" spans="1:29" x14ac:dyDescent="0.2">
      <c r="A239" s="35" t="e">
        <f>'Players by Team'!#REF!</f>
        <v>#REF!</v>
      </c>
      <c r="B239" s="95"/>
      <c r="C239" s="92">
        <f>SUM(COUNTIF('Round 1 - RIVER'!B110,"&lt;"&amp;$B$2-1.9))+(COUNTIF('Round 1 - RIVER'!C110,"&lt;"&amp;$C$2-1.9))+(COUNTIF('Round 1 - RIVER'!D110,"&lt;"&amp;$D$2-1.9))+(COUNTIF('Round 1 - RIVER'!E110,"&lt;"&amp;$E$2-1.9))+(COUNTIF('Round 1 - RIVER'!F110,"&lt;"&amp;$F$2-1.9))+(COUNTIF('Round 1 - RIVER'!G110,"&lt;"&amp;$G$2-1.9))+(COUNTIF('Round 1 - RIVER'!H110,"&lt;"&amp;$H$2-1.9))+(COUNTIF('Round 1 - RIVER'!I110,"&lt;"&amp;$I$2-1.9))+(COUNTIF('Round 1 - RIVER'!J110,"&lt;"&amp;$J$2-1.9))+(COUNTIF('Round 1 - RIVER'!L110,"&lt;"&amp;$L$2-1.9))+(COUNTIF('Round 1 - RIVER'!M110,"&lt;"&amp;$M$2-1.9))+(COUNTIF('Round 1 - RIVER'!N110,"&lt;"&amp;$N$2-1.9))+(COUNTIF('Round 1 - RIVER'!O110,"&lt;"&amp;$O$2-1.9))+(COUNTIF('Round 1 - RIVER'!P110,"&lt;"&amp;$P$2-1.9))+(COUNTIF('Round 1 - RIVER'!Q110,"&lt;"&amp;$Q$2-1.9))+(COUNTIF('Round 1 - RIVER'!R110,"&lt;"&amp;$R$2-1.9))+(COUNTIF('Round 1 - RIVER'!S110,"&lt;"&amp;$S$2-1.9))+(COUNTIF('Round 1 - RIVER'!T110,"&lt;"&amp;$T$2-1.9))</f>
        <v>0</v>
      </c>
      <c r="D239" s="93">
        <f>SUM(COUNTIF('Round 1 - RIVER'!B110,"="&amp;$B$2-1))+(COUNTIF('Round 1 - RIVER'!C110,"="&amp;$C$2-1))+(COUNTIF('Round 1 - RIVER'!D110,"="&amp;$D$2-1))+(COUNTIF('Round 1 - RIVER'!E110,"="&amp;$E$2-1))+(COUNTIF('Round 1 - RIVER'!F110,"="&amp;$F$2-1))+(COUNTIF('Round 1 - RIVER'!G110,"="&amp;$G$2-1))+(COUNTIF('Round 1 - RIVER'!H110,"="&amp;$H$2-1))+(COUNTIF('Round 1 - RIVER'!I110,"="&amp;$I$2-1))+(COUNTIF('Round 1 - RIVER'!J110,"="&amp;$J$2-1))+(COUNTIF('Round 1 - RIVER'!L110,"="&amp;$L$2-1))+(COUNTIF('Round 1 - RIVER'!M110,"="&amp;$M$2-1))+(COUNTIF('Round 1 - RIVER'!N110,"="&amp;$N$2-1))+(COUNTIF('Round 1 - RIVER'!O110,"="&amp;$O$2-1))+(COUNTIF('Round 1 - RIVER'!P110,"="&amp;$P$2-1))+(COUNTIF('Round 1 - RIVER'!Q110,"="&amp;$Q$2-1))+(COUNTIF('Round 1 - RIVER'!R110,"="&amp;$R$2-1))+(COUNTIF('Round 1 - RIVER'!S110,"="&amp;$S$2-1))+(COUNTIF('Round 1 - RIVER'!T110,"="&amp;$T$2-1))</f>
        <v>0</v>
      </c>
      <c r="E239" s="93">
        <f>SUM(COUNTIF('Round 1 - RIVER'!B110,"="&amp;$B$3))+(COUNTIF('Round 1 - RIVER'!C110,"="&amp;$C$3))+(COUNTIF('Round 1 - RIVER'!D110,"="&amp;$D$3))+(COUNTIF('Round 1 - RIVER'!E110,"="&amp;$E$3))+(COUNTIF('Round 1 - RIVER'!F110,"="&amp;$F$3))+(COUNTIF('Round 1 - RIVER'!G110,"="&amp;$G$3))+(COUNTIF('Round 1 - RIVER'!H110,"="&amp;$H$3))+(COUNTIF('Round 1 - RIVER'!I110,"="&amp;$I$3))+(COUNTIF('Round 1 - RIVER'!J110,"="&amp;$J$3))+(COUNTIF('Round 1 - RIVER'!L110,"="&amp;$L$3))+(COUNTIF('Round 1 - RIVER'!M110,"="&amp;$M$3))+(COUNTIF('Round 1 - RIVER'!N110,"="&amp;$N$3))+(COUNTIF('Round 1 - RIVER'!O110,"="&amp;$O$3))+(COUNTIF('Round 1 - RIVER'!P110,"="&amp;$P$3))+(COUNTIF('Round 1 - RIVER'!Q110,"="&amp;$Q$3))+(COUNTIF('Round 1 - RIVER'!R110,"="&amp;$R$3))+(COUNTIF('Round 1 - RIVER'!S110,"="&amp;$S$3))+(COUNTIF('Round 1 - RIVER'!T110,"="&amp;$T$3))</f>
        <v>0</v>
      </c>
      <c r="F239" s="93">
        <f>SUM(COUNTIF('Round 1 - RIVER'!B110,"="&amp;$B$2+1))+(COUNTIF('Round 1 - RIVER'!C110,"="&amp;$C$2+1))+(COUNTIF('Round 1 - RIVER'!D110,"="&amp;$D$2+1))+(COUNTIF('Round 1 - RIVER'!E110,"="&amp;$E$2+1))+(COUNTIF('Round 1 - RIVER'!F110,"="&amp;$F$2+1))+(COUNTIF('Round 1 - RIVER'!G110,"="&amp;$G$2+1))+(COUNTIF('Round 1 - RIVER'!H110,"="&amp;$H$2+1))+(COUNTIF('Round 1 - RIVER'!I110,"="&amp;$I$2+1))+(COUNTIF('Round 1 - RIVER'!J110,"="&amp;$J$2+1))+(COUNTIF('Round 1 - RIVER'!L110,"="&amp;$L$2+1))+(COUNTIF('Round 1 - RIVER'!M110,"="&amp;$M$2+1))+(COUNTIF('Round 1 - RIVER'!N110,"="&amp;$N$2+1))+(COUNTIF('Round 1 - RIVER'!O110,"="&amp;$O$2+1))+(COUNTIF('Round 1 - RIVER'!P110,"="&amp;$P$2+1))+(COUNTIF('Round 1 - RIVER'!Q110,"="&amp;$Q$2+1))+(COUNTIF('Round 1 - RIVER'!R110,"="&amp;$R$2+1))+(COUNTIF('Round 1 - RIVER'!S110,"="&amp;$S$2+1))+(COUNTIF('Round 1 - RIVER'!T110,"="&amp;$T$2+1))</f>
        <v>0</v>
      </c>
      <c r="G239" s="93">
        <f>SUM(COUNTIF('Round 1 - RIVER'!B110,"="&amp;$B$2+2))+(COUNTIF('Round 1 - RIVER'!C110,"="&amp;$C$2+2))+(COUNTIF('Round 1 - RIVER'!D110,"="&amp;$D$2+2))+(COUNTIF('Round 1 - RIVER'!E110,"="&amp;$E$2+2))+(COUNTIF('Round 1 - RIVER'!F110,"="&amp;$F$2+2))+(COUNTIF('Round 1 - RIVER'!G110,"="&amp;$G$2+2))+(COUNTIF('Round 1 - RIVER'!H110,"="&amp;$H$2+2))+(COUNTIF('Round 1 - RIVER'!I110,"="&amp;$I$2+2))+(COUNTIF('Round 1 - RIVER'!J110,"="&amp;$J$2+2))+(COUNTIF('Round 1 - RIVER'!L110,"="&amp;$L$2+2))+(COUNTIF('Round 1 - RIVER'!M110,"="&amp;$M$2+2))+(COUNTIF('Round 1 - RIVER'!N110,"="&amp;$N$2+2))+(COUNTIF('Round 1 - RIVER'!O110,"="&amp;$O$2+2))+(COUNTIF('Round 1 - RIVER'!P110,"="&amp;$P$2+2))+(COUNTIF('Round 1 - RIVER'!Q110,"="&amp;$Q$2+2))+(COUNTIF('Round 1 - RIVER'!R110,"="&amp;$R$2+2))+(COUNTIF('Round 1 - RIVER'!S110,"="&amp;$S$2+2))+(COUNTIF('Round 1 - RIVER'!T110,"="&amp;$T$2+2))</f>
        <v>0</v>
      </c>
      <c r="H239" s="93">
        <f>SUM(COUNTIF('Round 1 - RIVER'!B110,"&gt;"&amp;$B$2+2.1))+(COUNTIF('Round 1 - RIVER'!C110,"&gt;"&amp;$C$2+2.1))+(COUNTIF('Round 1 - RIVER'!D110,"&gt;"&amp;$D$2+2.1))+(COUNTIF('Round 1 - RIVER'!E110,"&gt;"&amp;$E$2+2.1))+(COUNTIF('Round 1 - RIVER'!F110,"&gt;"&amp;$F$2+2.1))+(COUNTIF('Round 1 - RIVER'!G110,"&gt;"&amp;$G$2+2.1))+(COUNTIF('Round 1 - RIVER'!H110,"&gt;"&amp;$H$2+2.1))+(COUNTIF('Round 1 - RIVER'!I110,"&gt;"&amp;$I$2+2.1))+(COUNTIF('Round 1 - RIVER'!J110,"&gt;"&amp;$J$2+2.1))+(COUNTIF('Round 1 - RIVER'!L110,"&gt;"&amp;$L$2+2.1))+(COUNTIF('Round 1 - RIVER'!M110,"&gt;"&amp;$M$2+2.1))+(COUNTIF('Round 1 - RIVER'!N110,"&gt;"&amp;$N$2+2.1))+(COUNTIF('Round 1 - RIVER'!O110,"&gt;"&amp;$O$2+2.1))+(COUNTIF('Round 1 - RIVER'!P110,"&gt;"&amp;$P$2+2.1))+(COUNTIF('Round 1 - RIVER'!Q110,"&gt;"&amp;$Q$2+2.1))+(COUNTIF('Round 1 - RIVER'!R110,"&gt;"&amp;$R$2+2.1))+(COUNTIF('Round 1 - RIVER'!S110,"&gt;"&amp;$S$2+2.1))+(COUNTIF('Round 1 - RIVER'!T110,"&gt;"&amp;$T$2+2.1))</f>
        <v>0</v>
      </c>
      <c r="J239" s="92">
        <f>SUM(COUNTIF('Round 2 - HILLS'!B110,"&lt;"&amp;$B$3-1.9))+(COUNTIF('Round 2 - HILLS'!C110,"&lt;"&amp;$C$3-1.9))+(COUNTIF('Round 2 - HILLS'!D110,"&lt;"&amp;$D$3-1.9))+(COUNTIF('Round 2 - HILLS'!E110,"&lt;"&amp;$E$3-1.9))+(COUNTIF('Round 2 - HILLS'!F110,"&lt;"&amp;$F$3-1.9))+(COUNTIF('Round 2 - HILLS'!G110,"&lt;"&amp;$G$3-1.9))+(COUNTIF('Round 2 - HILLS'!H110,"&lt;"&amp;$H$3-1.9))+(COUNTIF('Round 2 - HILLS'!I110,"&lt;"&amp;$I$3-1.9))+(COUNTIF('Round 2 - HILLS'!J110,"&lt;"&amp;$J$3-1.9))+(COUNTIF('Round 2 - HILLS'!L110,"&lt;"&amp;$L$3-1.9))+(COUNTIF('Round 2 - HILLS'!M110,"&lt;"&amp;$M$3-1.9))+(COUNTIF('Round 2 - HILLS'!N110,"&lt;"&amp;$N$3-1.9))+(COUNTIF('Round 2 - HILLS'!O110,"&lt;"&amp;$O$3-1.9))+(COUNTIF('Round 2 - HILLS'!P110,"&lt;"&amp;$P$3-1.9))+(COUNTIF('Round 2 - HILLS'!Q110,"&lt;"&amp;$Q$3-1.9))+(COUNTIF('Round 2 - HILLS'!R110,"&lt;"&amp;$R$3-1.9))+(COUNTIF('Round 2 - HILLS'!S110,"&lt;"&amp;$S$3-1.9))+(COUNTIF('Round 2 - HILLS'!T110,"&lt;"&amp;$T$3-1.9))</f>
        <v>0</v>
      </c>
      <c r="K239" s="93">
        <f>SUM(COUNTIF('Round 2 - HILLS'!B110,"="&amp;$B$3-1))+(COUNTIF('Round 2 - HILLS'!C110,"="&amp;$C$3-1))+(COUNTIF('Round 2 - HILLS'!D110,"="&amp;$D$3-1))+(COUNTIF('Round 2 - HILLS'!E110,"="&amp;$E$3-1))+(COUNTIF('Round 2 - HILLS'!F110,"="&amp;$F$3-1))+(COUNTIF('Round 2 - HILLS'!G110,"="&amp;$G$3-1))+(COUNTIF('Round 2 - HILLS'!H110,"="&amp;$H$3-1))+(COUNTIF('Round 2 - HILLS'!I110,"="&amp;$I$3-1))+(COUNTIF('Round 2 - HILLS'!J110,"="&amp;$J$3-1))+(COUNTIF('Round 2 - HILLS'!L110,"="&amp;$L$3-1))+(COUNTIF('Round 2 - HILLS'!M110,"="&amp;$M$3-1))+(COUNTIF('Round 2 - HILLS'!N110,"="&amp;$N$3-1))+(COUNTIF('Round 2 - HILLS'!O110,"="&amp;$O$3-1))+(COUNTIF('Round 2 - HILLS'!P110,"="&amp;$P$3-1))+(COUNTIF('Round 2 - HILLS'!Q110,"="&amp;$Q$3-1))+(COUNTIF('Round 2 - HILLS'!R110,"="&amp;$R$3-1))+(COUNTIF('Round 2 - HILLS'!S110,"="&amp;$S$3-1))+(COUNTIF('Round 2 - HILLS'!T110,"="&amp;$T$3-1))</f>
        <v>0</v>
      </c>
      <c r="L239" s="93">
        <f>SUM(COUNTIF('Round 2 - HILLS'!B110,"="&amp;$B$3))+(COUNTIF('Round 2 - HILLS'!C110,"="&amp;$C$3))+(COUNTIF('Round 2 - HILLS'!D110,"="&amp;$D$3))+(COUNTIF('Round 2 - HILLS'!E110,"="&amp;$E$3))+(COUNTIF('Round 2 - HILLS'!F110,"="&amp;$F$3))+(COUNTIF('Round 2 - HILLS'!G110,"="&amp;$G$3))+(COUNTIF('Round 2 - HILLS'!H110,"="&amp;$H$3))+(COUNTIF('Round 2 - HILLS'!I110,"="&amp;$I$3))+(COUNTIF('Round 2 - HILLS'!J110,"="&amp;$J$3))+(COUNTIF('Round 2 - HILLS'!L110,"="&amp;$L$3))+(COUNTIF('Round 2 - HILLS'!M110,"="&amp;$M$3))+(COUNTIF('Round 2 - HILLS'!N110,"="&amp;$N$3))+(COUNTIF('Round 2 - HILLS'!O110,"="&amp;$O$3))+(COUNTIF('Round 2 - HILLS'!P110,"="&amp;$P$3))+(COUNTIF('Round 2 - HILLS'!Q110,"="&amp;$Q$3))+(COUNTIF('Round 2 - HILLS'!R110,"="&amp;$R$3))+(COUNTIF('Round 2 - HILLS'!S110,"="&amp;$S$3))+(COUNTIF('Round 2 - HILLS'!T110,"="&amp;$T$3))</f>
        <v>0</v>
      </c>
      <c r="M239" s="93">
        <f>SUM(COUNTIF('Round 2 - HILLS'!B110,"="&amp;$B$3+1))+(COUNTIF('Round 2 - HILLS'!C110,"="&amp;$C$3+1))+(COUNTIF('Round 2 - HILLS'!D110,"="&amp;$D$3+1))+(COUNTIF('Round 2 - HILLS'!E110,"="&amp;$E$3+1))+(COUNTIF('Round 2 - HILLS'!F110,"="&amp;$F$3+1))+(COUNTIF('Round 2 - HILLS'!G110,"="&amp;$G$3+1))+(COUNTIF('Round 2 - HILLS'!H110,"="&amp;$H$3+1))+(COUNTIF('Round 2 - HILLS'!I110,"="&amp;$I$3+1))+(COUNTIF('Round 2 - HILLS'!J110,"="&amp;$J$3+1))+(COUNTIF('Round 2 - HILLS'!L110,"="&amp;$L$3+1))+(COUNTIF('Round 2 - HILLS'!M110,"="&amp;$M$3+1))+(COUNTIF('Round 2 - HILLS'!N110,"="&amp;$N$3+1))+(COUNTIF('Round 2 - HILLS'!O110,"="&amp;$O$3+1))+(COUNTIF('Round 2 - HILLS'!P110,"="&amp;$P$3+1))+(COUNTIF('Round 2 - HILLS'!Q110,"="&amp;$Q$3+1))+(COUNTIF('Round 2 - HILLS'!R110,"="&amp;$R$3+1))+(COUNTIF('Round 2 - HILLS'!S110,"="&amp;$S$3+1))+(COUNTIF('Round 2 - HILLS'!T110,"="&amp;$T$3+1))</f>
        <v>0</v>
      </c>
      <c r="N239" s="93">
        <f>SUM(COUNTIF('Round 2 - HILLS'!B110,"="&amp;$B$3+2))+(COUNTIF('Round 2 - HILLS'!C110,"="&amp;$C$3+2))+(COUNTIF('Round 2 - HILLS'!D110,"="&amp;$D$3+2))+(COUNTIF('Round 2 - HILLS'!E110,"="&amp;$E$3+2))+(COUNTIF('Round 2 - HILLS'!F110,"="&amp;$F$3+2))+(COUNTIF('Round 2 - HILLS'!G110,"="&amp;$G$3+2))+(COUNTIF('Round 2 - HILLS'!H110,"="&amp;$H$3+2))+(COUNTIF('Round 2 - HILLS'!I110,"="&amp;$I$3+2))+(COUNTIF('Round 2 - HILLS'!J110,"="&amp;$J$3+2))+(COUNTIF('Round 2 - HILLS'!L110,"="&amp;$L$3+2))+(COUNTIF('Round 2 - HILLS'!M110,"="&amp;$M$3+2))+(COUNTIF('Round 2 - HILLS'!N110,"="&amp;$N$3+2))+(COUNTIF('Round 2 - HILLS'!O110,"="&amp;$O$3+2))+(COUNTIF('Round 2 - HILLS'!P110,"="&amp;$P$3+2))+(COUNTIF('Round 2 - HILLS'!Q110,"="&amp;$Q$3+2))+(COUNTIF('Round 2 - HILLS'!R110,"="&amp;$R$3+2))+(COUNTIF('Round 2 - HILLS'!S110,"="&amp;$S$3+2))+(COUNTIF('Round 2 - HILLS'!T110,"="&amp;$T$3+2))</f>
        <v>0</v>
      </c>
      <c r="O239" s="93">
        <f>SUM(COUNTIF('Round 2 - HILLS'!B110,"&gt;"&amp;$B$3+2.1))+(COUNTIF('Round 2 - HILLS'!C110,"&gt;"&amp;$C$3+2.1))+(COUNTIF('Round 2 - HILLS'!D110,"&gt;"&amp;$D$3+2.1))+(COUNTIF('Round 2 - HILLS'!E110,"&gt;"&amp;$E$3+2.1))+(COUNTIF('Round 2 - HILLS'!F110,"&gt;"&amp;$F$3+2.1))+(COUNTIF('Round 2 - HILLS'!G110,"&gt;"&amp;$G$3+2.1))+(COUNTIF('Round 2 - HILLS'!H110,"&gt;"&amp;$H$3+2.1))+(COUNTIF('Round 2 - HILLS'!I110,"&gt;"&amp;$I$3+2.1))+(COUNTIF('Round 2 - HILLS'!J110,"&gt;"&amp;$J$3+2.1))+(COUNTIF('Round 2 - HILLS'!L110,"&gt;"&amp;$L$3+2.1))+(COUNTIF('Round 2 - HILLS'!M110,"&gt;"&amp;$M$3+2.1))+(COUNTIF('Round 2 - HILLS'!N110,"&gt;"&amp;$N$3+2.1))+(COUNTIF('Round 2 - HILLS'!O110,"&gt;"&amp;$O$3+2.1))+(COUNTIF('Round 2 - HILLS'!P110,"&gt;"&amp;$P$3+2.1))+(COUNTIF('Round 2 - HILLS'!Q110,"&gt;"&amp;$Q$3+2.1))+(COUNTIF('Round 2 - HILLS'!R110,"&gt;"&amp;$R$3+2.1))+(COUNTIF('Round 2 - HILLS'!S110,"&gt;"&amp;$S$3+2.1))+(COUNTIF('Round 2 - HILLS'!T110,"&gt;"&amp;$T$3+2.1))</f>
        <v>0</v>
      </c>
      <c r="Q239" s="92"/>
      <c r="R239" s="93"/>
      <c r="S239" s="93"/>
      <c r="T239" s="93"/>
      <c r="U239" s="93"/>
      <c r="V239" s="93"/>
      <c r="X239" s="92">
        <f>SUM(C239,J239,Q239)</f>
        <v>0</v>
      </c>
      <c r="Y239" s="93">
        <f t="shared" ref="Y239:Y243" si="250">SUM(D239,K239,R239)</f>
        <v>0</v>
      </c>
      <c r="Z239" s="93">
        <f t="shared" ref="Z239:Z243" si="251">SUM(E239,L239,S239)</f>
        <v>0</v>
      </c>
      <c r="AA239" s="93">
        <f t="shared" ref="AA239:AA243" si="252">SUM(F239,M239,T239)</f>
        <v>0</v>
      </c>
      <c r="AB239" s="93">
        <f t="shared" ref="AB239:AB243" si="253">SUM(G239,N239,U239)</f>
        <v>0</v>
      </c>
      <c r="AC239" s="93">
        <f>SUM(H239,O239,V239)</f>
        <v>0</v>
      </c>
    </row>
    <row r="240" spans="1:29" x14ac:dyDescent="0.2">
      <c r="A240" s="35" t="e">
        <f>'Players by Team'!#REF!</f>
        <v>#REF!</v>
      </c>
      <c r="B240" s="95"/>
      <c r="C240" s="99">
        <f>SUM(COUNTIF('Round 1 - RIVER'!B111,"&lt;"&amp;$B$2-1.9))+(COUNTIF('Round 1 - RIVER'!C111,"&lt;"&amp;$C$2-1.9))+(COUNTIF('Round 1 - RIVER'!D111,"&lt;"&amp;$D$2-1.9))+(COUNTIF('Round 1 - RIVER'!E111,"&lt;"&amp;$E$2-1.9))+(COUNTIF('Round 1 - RIVER'!F111,"&lt;"&amp;$F$2-1.9))+(COUNTIF('Round 1 - RIVER'!G111,"&lt;"&amp;$G$2-1.9))+(COUNTIF('Round 1 - RIVER'!H111,"&lt;"&amp;$H$2-1.9))+(COUNTIF('Round 1 - RIVER'!I111,"&lt;"&amp;$I$2-1.9))+(COUNTIF('Round 1 - RIVER'!J111,"&lt;"&amp;$J$2-1.9))+(COUNTIF('Round 1 - RIVER'!L111,"&lt;"&amp;$L$2-1.9))+(COUNTIF('Round 1 - RIVER'!M111,"&lt;"&amp;$M$2-1.9))+(COUNTIF('Round 1 - RIVER'!N111,"&lt;"&amp;$N$2-1.9))+(COUNTIF('Round 1 - RIVER'!O111,"&lt;"&amp;$O$2-1.9))+(COUNTIF('Round 1 - RIVER'!P111,"&lt;"&amp;$P$2-1.9))+(COUNTIF('Round 1 - RIVER'!Q111,"&lt;"&amp;$Q$2-1.9))+(COUNTIF('Round 1 - RIVER'!R111,"&lt;"&amp;$R$2-1.9))+(COUNTIF('Round 1 - RIVER'!S111,"&lt;"&amp;$S$2-1.9))+(COUNTIF('Round 1 - RIVER'!T111,"&lt;"&amp;$T$2-1.9))</f>
        <v>0</v>
      </c>
      <c r="D240" s="100">
        <f>SUM(COUNTIF('Round 1 - RIVER'!B111,"="&amp;$B$2-1))+(COUNTIF('Round 1 - RIVER'!C111,"="&amp;$C$2-1))+(COUNTIF('Round 1 - RIVER'!D111,"="&amp;$D$2-1))+(COUNTIF('Round 1 - RIVER'!E111,"="&amp;$E$2-1))+(COUNTIF('Round 1 - RIVER'!F111,"="&amp;$F$2-1))+(COUNTIF('Round 1 - RIVER'!G111,"="&amp;$G$2-1))+(COUNTIF('Round 1 - RIVER'!H111,"="&amp;$H$2-1))+(COUNTIF('Round 1 - RIVER'!I111,"="&amp;$I$2-1))+(COUNTIF('Round 1 - RIVER'!J111,"="&amp;$J$2-1))+(COUNTIF('Round 1 - RIVER'!L111,"="&amp;$L$2-1))+(COUNTIF('Round 1 - RIVER'!M111,"="&amp;$M$2-1))+(COUNTIF('Round 1 - RIVER'!N111,"="&amp;$N$2-1))+(COUNTIF('Round 1 - RIVER'!O111,"="&amp;$O$2-1))+(COUNTIF('Round 1 - RIVER'!P111,"="&amp;$P$2-1))+(COUNTIF('Round 1 - RIVER'!Q111,"="&amp;$Q$2-1))+(COUNTIF('Round 1 - RIVER'!R111,"="&amp;$R$2-1))+(COUNTIF('Round 1 - RIVER'!S111,"="&amp;$S$2-1))+(COUNTIF('Round 1 - RIVER'!T111,"="&amp;$T$2-1))</f>
        <v>0</v>
      </c>
      <c r="E240" s="100">
        <f>SUM(COUNTIF('Round 1 - RIVER'!B111,"="&amp;$B$3))+(COUNTIF('Round 1 - RIVER'!C111,"="&amp;$C$3))+(COUNTIF('Round 1 - RIVER'!D111,"="&amp;$D$3))+(COUNTIF('Round 1 - RIVER'!E111,"="&amp;$E$3))+(COUNTIF('Round 1 - RIVER'!F111,"="&amp;$F$3))+(COUNTIF('Round 1 - RIVER'!G111,"="&amp;$G$3))+(COUNTIF('Round 1 - RIVER'!H111,"="&amp;$H$3))+(COUNTIF('Round 1 - RIVER'!I111,"="&amp;$I$3))+(COUNTIF('Round 1 - RIVER'!J111,"="&amp;$J$3))+(COUNTIF('Round 1 - RIVER'!L111,"="&amp;$L$3))+(COUNTIF('Round 1 - RIVER'!M111,"="&amp;$M$3))+(COUNTIF('Round 1 - RIVER'!N111,"="&amp;$N$3))+(COUNTIF('Round 1 - RIVER'!O111,"="&amp;$O$3))+(COUNTIF('Round 1 - RIVER'!P111,"="&amp;$P$3))+(COUNTIF('Round 1 - RIVER'!Q111,"="&amp;$Q$3))+(COUNTIF('Round 1 - RIVER'!R111,"="&amp;$R$3))+(COUNTIF('Round 1 - RIVER'!S111,"="&amp;$S$3))+(COUNTIF('Round 1 - RIVER'!T111,"="&amp;$T$3))</f>
        <v>0</v>
      </c>
      <c r="F240" s="100">
        <f>SUM(COUNTIF('Round 1 - RIVER'!B111,"="&amp;$B$2+1))+(COUNTIF('Round 1 - RIVER'!C111,"="&amp;$C$2+1))+(COUNTIF('Round 1 - RIVER'!D111,"="&amp;$D$2+1))+(COUNTIF('Round 1 - RIVER'!E111,"="&amp;$E$2+1))+(COUNTIF('Round 1 - RIVER'!F111,"="&amp;$F$2+1))+(COUNTIF('Round 1 - RIVER'!G111,"="&amp;$G$2+1))+(COUNTIF('Round 1 - RIVER'!H111,"="&amp;$H$2+1))+(COUNTIF('Round 1 - RIVER'!I111,"="&amp;$I$2+1))+(COUNTIF('Round 1 - RIVER'!J111,"="&amp;$J$2+1))+(COUNTIF('Round 1 - RIVER'!L111,"="&amp;$L$2+1))+(COUNTIF('Round 1 - RIVER'!M111,"="&amp;$M$2+1))+(COUNTIF('Round 1 - RIVER'!N111,"="&amp;$N$2+1))+(COUNTIF('Round 1 - RIVER'!O111,"="&amp;$O$2+1))+(COUNTIF('Round 1 - RIVER'!P111,"="&amp;$P$2+1))+(COUNTIF('Round 1 - RIVER'!Q111,"="&amp;$Q$2+1))+(COUNTIF('Round 1 - RIVER'!R111,"="&amp;$R$2+1))+(COUNTIF('Round 1 - RIVER'!S111,"="&amp;$S$2+1))+(COUNTIF('Round 1 - RIVER'!T111,"="&amp;$T$2+1))</f>
        <v>0</v>
      </c>
      <c r="G240" s="100">
        <f>SUM(COUNTIF('Round 1 - RIVER'!B111,"="&amp;$B$2+2))+(COUNTIF('Round 1 - RIVER'!C111,"="&amp;$C$2+2))+(COUNTIF('Round 1 - RIVER'!D111,"="&amp;$D$2+2))+(COUNTIF('Round 1 - RIVER'!E111,"="&amp;$E$2+2))+(COUNTIF('Round 1 - RIVER'!F111,"="&amp;$F$2+2))+(COUNTIF('Round 1 - RIVER'!G111,"="&amp;$G$2+2))+(COUNTIF('Round 1 - RIVER'!H111,"="&amp;$H$2+2))+(COUNTIF('Round 1 - RIVER'!I111,"="&amp;$I$2+2))+(COUNTIF('Round 1 - RIVER'!J111,"="&amp;$J$2+2))+(COUNTIF('Round 1 - RIVER'!L111,"="&amp;$L$2+2))+(COUNTIF('Round 1 - RIVER'!M111,"="&amp;$M$2+2))+(COUNTIF('Round 1 - RIVER'!N111,"="&amp;$N$2+2))+(COUNTIF('Round 1 - RIVER'!O111,"="&amp;$O$2+2))+(COUNTIF('Round 1 - RIVER'!P111,"="&amp;$P$2+2))+(COUNTIF('Round 1 - RIVER'!Q111,"="&amp;$Q$2+2))+(COUNTIF('Round 1 - RIVER'!R111,"="&amp;$R$2+2))+(COUNTIF('Round 1 - RIVER'!S111,"="&amp;$S$2+2))+(COUNTIF('Round 1 - RIVER'!T111,"="&amp;$T$2+2))</f>
        <v>0</v>
      </c>
      <c r="H240" s="100">
        <f>SUM(COUNTIF('Round 1 - RIVER'!B111,"&gt;"&amp;$B$2+2.1))+(COUNTIF('Round 1 - RIVER'!C111,"&gt;"&amp;$C$2+2.1))+(COUNTIF('Round 1 - RIVER'!D111,"&gt;"&amp;$D$2+2.1))+(COUNTIF('Round 1 - RIVER'!E111,"&gt;"&amp;$E$2+2.1))+(COUNTIF('Round 1 - RIVER'!F111,"&gt;"&amp;$F$2+2.1))+(COUNTIF('Round 1 - RIVER'!G111,"&gt;"&amp;$G$2+2.1))+(COUNTIF('Round 1 - RIVER'!H111,"&gt;"&amp;$H$2+2.1))+(COUNTIF('Round 1 - RIVER'!I111,"&gt;"&amp;$I$2+2.1))+(COUNTIF('Round 1 - RIVER'!J111,"&gt;"&amp;$J$2+2.1))+(COUNTIF('Round 1 - RIVER'!L111,"&gt;"&amp;$L$2+2.1))+(COUNTIF('Round 1 - RIVER'!M111,"&gt;"&amp;$M$2+2.1))+(COUNTIF('Round 1 - RIVER'!N111,"&gt;"&amp;$N$2+2.1))+(COUNTIF('Round 1 - RIVER'!O111,"&gt;"&amp;$O$2+2.1))+(COUNTIF('Round 1 - RIVER'!P111,"&gt;"&amp;$P$2+2.1))+(COUNTIF('Round 1 - RIVER'!Q111,"&gt;"&amp;$Q$2+2.1))+(COUNTIF('Round 1 - RIVER'!R111,"&gt;"&amp;$R$2+2.1))+(COUNTIF('Round 1 - RIVER'!S111,"&gt;"&amp;$S$2+2.1))+(COUNTIF('Round 1 - RIVER'!T111,"&gt;"&amp;$T$2+2.1))</f>
        <v>0</v>
      </c>
      <c r="J240" s="99">
        <f>SUM(COUNTIF('Round 2 - HILLS'!B111,"&lt;"&amp;$B$3-1.9))+(COUNTIF('Round 2 - HILLS'!C111,"&lt;"&amp;$C$3-1.9))+(COUNTIF('Round 2 - HILLS'!D111,"&lt;"&amp;$D$3-1.9))+(COUNTIF('Round 2 - HILLS'!E111,"&lt;"&amp;$E$3-1.9))+(COUNTIF('Round 2 - HILLS'!F111,"&lt;"&amp;$F$3-1.9))+(COUNTIF('Round 2 - HILLS'!G111,"&lt;"&amp;$G$3-1.9))+(COUNTIF('Round 2 - HILLS'!H111,"&lt;"&amp;$H$3-1.9))+(COUNTIF('Round 2 - HILLS'!I111,"&lt;"&amp;$I$3-1.9))+(COUNTIF('Round 2 - HILLS'!J111,"&lt;"&amp;$J$3-1.9))+(COUNTIF('Round 2 - HILLS'!L111,"&lt;"&amp;$L$3-1.9))+(COUNTIF('Round 2 - HILLS'!M111,"&lt;"&amp;$M$3-1.9))+(COUNTIF('Round 2 - HILLS'!N111,"&lt;"&amp;$N$3-1.9))+(COUNTIF('Round 2 - HILLS'!O111,"&lt;"&amp;$O$3-1.9))+(COUNTIF('Round 2 - HILLS'!P111,"&lt;"&amp;$P$3-1.9))+(COUNTIF('Round 2 - HILLS'!Q111,"&lt;"&amp;$Q$3-1.9))+(COUNTIF('Round 2 - HILLS'!R111,"&lt;"&amp;$R$3-1.9))+(COUNTIF('Round 2 - HILLS'!S111,"&lt;"&amp;$S$3-1.9))+(COUNTIF('Round 2 - HILLS'!T111,"&lt;"&amp;$T$3-1.9))</f>
        <v>0</v>
      </c>
      <c r="K240" s="100">
        <f>SUM(COUNTIF('Round 2 - HILLS'!B111,"="&amp;$B$3-1))+(COUNTIF('Round 2 - HILLS'!C111,"="&amp;$C$3-1))+(COUNTIF('Round 2 - HILLS'!D111,"="&amp;$D$3-1))+(COUNTIF('Round 2 - HILLS'!E111,"="&amp;$E$3-1))+(COUNTIF('Round 2 - HILLS'!F111,"="&amp;$F$3-1))+(COUNTIF('Round 2 - HILLS'!G111,"="&amp;$G$3-1))+(COUNTIF('Round 2 - HILLS'!H111,"="&amp;$H$3-1))+(COUNTIF('Round 2 - HILLS'!I111,"="&amp;$I$3-1))+(COUNTIF('Round 2 - HILLS'!J111,"="&amp;$J$3-1))+(COUNTIF('Round 2 - HILLS'!L111,"="&amp;$L$3-1))+(COUNTIF('Round 2 - HILLS'!M111,"="&amp;$M$3-1))+(COUNTIF('Round 2 - HILLS'!N111,"="&amp;$N$3-1))+(COUNTIF('Round 2 - HILLS'!O111,"="&amp;$O$3-1))+(COUNTIF('Round 2 - HILLS'!P111,"="&amp;$P$3-1))+(COUNTIF('Round 2 - HILLS'!Q111,"="&amp;$Q$3-1))+(COUNTIF('Round 2 - HILLS'!R111,"="&amp;$R$3-1))+(COUNTIF('Round 2 - HILLS'!S111,"="&amp;$S$3-1))+(COUNTIF('Round 2 - HILLS'!T111,"="&amp;$T$3-1))</f>
        <v>0</v>
      </c>
      <c r="L240" s="100">
        <f>SUM(COUNTIF('Round 2 - HILLS'!B111,"="&amp;$B$3))+(COUNTIF('Round 2 - HILLS'!C111,"="&amp;$C$3))+(COUNTIF('Round 2 - HILLS'!D111,"="&amp;$D$3))+(COUNTIF('Round 2 - HILLS'!E111,"="&amp;$E$3))+(COUNTIF('Round 2 - HILLS'!F111,"="&amp;$F$3))+(COUNTIF('Round 2 - HILLS'!G111,"="&amp;$G$3))+(COUNTIF('Round 2 - HILLS'!H111,"="&amp;$H$3))+(COUNTIF('Round 2 - HILLS'!I111,"="&amp;$I$3))+(COUNTIF('Round 2 - HILLS'!J111,"="&amp;$J$3))+(COUNTIF('Round 2 - HILLS'!L111,"="&amp;$L$3))+(COUNTIF('Round 2 - HILLS'!M111,"="&amp;$M$3))+(COUNTIF('Round 2 - HILLS'!N111,"="&amp;$N$3))+(COUNTIF('Round 2 - HILLS'!O111,"="&amp;$O$3))+(COUNTIF('Round 2 - HILLS'!P111,"="&amp;$P$3))+(COUNTIF('Round 2 - HILLS'!Q111,"="&amp;$Q$3))+(COUNTIF('Round 2 - HILLS'!R111,"="&amp;$R$3))+(COUNTIF('Round 2 - HILLS'!S111,"="&amp;$S$3))+(COUNTIF('Round 2 - HILLS'!T111,"="&amp;$T$3))</f>
        <v>0</v>
      </c>
      <c r="M240" s="100">
        <f>SUM(COUNTIF('Round 2 - HILLS'!B111,"="&amp;$B$3+1))+(COUNTIF('Round 2 - HILLS'!C111,"="&amp;$C$3+1))+(COUNTIF('Round 2 - HILLS'!D111,"="&amp;$D$3+1))+(COUNTIF('Round 2 - HILLS'!E111,"="&amp;$E$3+1))+(COUNTIF('Round 2 - HILLS'!F111,"="&amp;$F$3+1))+(COUNTIF('Round 2 - HILLS'!G111,"="&amp;$G$3+1))+(COUNTIF('Round 2 - HILLS'!H111,"="&amp;$H$3+1))+(COUNTIF('Round 2 - HILLS'!I111,"="&amp;$I$3+1))+(COUNTIF('Round 2 - HILLS'!J111,"="&amp;$J$3+1))+(COUNTIF('Round 2 - HILLS'!L111,"="&amp;$L$3+1))+(COUNTIF('Round 2 - HILLS'!M111,"="&amp;$M$3+1))+(COUNTIF('Round 2 - HILLS'!N111,"="&amp;$N$3+1))+(COUNTIF('Round 2 - HILLS'!O111,"="&amp;$O$3+1))+(COUNTIF('Round 2 - HILLS'!P111,"="&amp;$P$3+1))+(COUNTIF('Round 2 - HILLS'!Q111,"="&amp;$Q$3+1))+(COUNTIF('Round 2 - HILLS'!R111,"="&amp;$R$3+1))+(COUNTIF('Round 2 - HILLS'!S111,"="&amp;$S$3+1))+(COUNTIF('Round 2 - HILLS'!T111,"="&amp;$T$3+1))</f>
        <v>0</v>
      </c>
      <c r="N240" s="100">
        <f>SUM(COUNTIF('Round 2 - HILLS'!B111,"="&amp;$B$3+2))+(COUNTIF('Round 2 - HILLS'!C111,"="&amp;$C$3+2))+(COUNTIF('Round 2 - HILLS'!D111,"="&amp;$D$3+2))+(COUNTIF('Round 2 - HILLS'!E111,"="&amp;$E$3+2))+(COUNTIF('Round 2 - HILLS'!F111,"="&amp;$F$3+2))+(COUNTIF('Round 2 - HILLS'!G111,"="&amp;$G$3+2))+(COUNTIF('Round 2 - HILLS'!H111,"="&amp;$H$3+2))+(COUNTIF('Round 2 - HILLS'!I111,"="&amp;$I$3+2))+(COUNTIF('Round 2 - HILLS'!J111,"="&amp;$J$3+2))+(COUNTIF('Round 2 - HILLS'!L111,"="&amp;$L$3+2))+(COUNTIF('Round 2 - HILLS'!M111,"="&amp;$M$3+2))+(COUNTIF('Round 2 - HILLS'!N111,"="&amp;$N$3+2))+(COUNTIF('Round 2 - HILLS'!O111,"="&amp;$O$3+2))+(COUNTIF('Round 2 - HILLS'!P111,"="&amp;$P$3+2))+(COUNTIF('Round 2 - HILLS'!Q111,"="&amp;$Q$3+2))+(COUNTIF('Round 2 - HILLS'!R111,"="&amp;$R$3+2))+(COUNTIF('Round 2 - HILLS'!S111,"="&amp;$S$3+2))+(COUNTIF('Round 2 - HILLS'!T111,"="&amp;$T$3+2))</f>
        <v>0</v>
      </c>
      <c r="O240" s="100">
        <f>SUM(COUNTIF('Round 2 - HILLS'!B111,"&gt;"&amp;$B$3+2.1))+(COUNTIF('Round 2 - HILLS'!C111,"&gt;"&amp;$C$3+2.1))+(COUNTIF('Round 2 - HILLS'!D111,"&gt;"&amp;$D$3+2.1))+(COUNTIF('Round 2 - HILLS'!E111,"&gt;"&amp;$E$3+2.1))+(COUNTIF('Round 2 - HILLS'!F111,"&gt;"&amp;$F$3+2.1))+(COUNTIF('Round 2 - HILLS'!G111,"&gt;"&amp;$G$3+2.1))+(COUNTIF('Round 2 - HILLS'!H111,"&gt;"&amp;$H$3+2.1))+(COUNTIF('Round 2 - HILLS'!I111,"&gt;"&amp;$I$3+2.1))+(COUNTIF('Round 2 - HILLS'!J111,"&gt;"&amp;$J$3+2.1))+(COUNTIF('Round 2 - HILLS'!L111,"&gt;"&amp;$L$3+2.1))+(COUNTIF('Round 2 - HILLS'!M111,"&gt;"&amp;$M$3+2.1))+(COUNTIF('Round 2 - HILLS'!N111,"&gt;"&amp;$N$3+2.1))+(COUNTIF('Round 2 - HILLS'!O111,"&gt;"&amp;$O$3+2.1))+(COUNTIF('Round 2 - HILLS'!P111,"&gt;"&amp;$P$3+2.1))+(COUNTIF('Round 2 - HILLS'!Q111,"&gt;"&amp;$Q$3+2.1))+(COUNTIF('Round 2 - HILLS'!R111,"&gt;"&amp;$R$3+2.1))+(COUNTIF('Round 2 - HILLS'!S111,"&gt;"&amp;$S$3+2.1))+(COUNTIF('Round 2 - HILLS'!T111,"&gt;"&amp;$T$3+2.1))</f>
        <v>0</v>
      </c>
      <c r="Q240" s="94"/>
      <c r="R240" s="94"/>
      <c r="S240" s="94"/>
      <c r="T240" s="94"/>
      <c r="U240" s="94"/>
      <c r="V240" s="94"/>
      <c r="X240" s="99">
        <f t="shared" ref="X240:X243" si="254">SUM(C240,J240,Q240)</f>
        <v>0</v>
      </c>
      <c r="Y240" s="100">
        <f t="shared" si="250"/>
        <v>0</v>
      </c>
      <c r="Z240" s="100">
        <f t="shared" si="251"/>
        <v>0</v>
      </c>
      <c r="AA240" s="100">
        <f t="shared" si="252"/>
        <v>0</v>
      </c>
      <c r="AB240" s="100">
        <f t="shared" si="253"/>
        <v>0</v>
      </c>
      <c r="AC240" s="100">
        <f t="shared" ref="AC240:AC243" si="255">SUM(H240,O240,V240)</f>
        <v>0</v>
      </c>
    </row>
    <row r="241" spans="1:29" x14ac:dyDescent="0.2">
      <c r="A241" s="35" t="e">
        <f>'Players by Team'!#REF!</f>
        <v>#REF!</v>
      </c>
      <c r="B241" s="95"/>
      <c r="C241" s="92">
        <f>SUM(COUNTIF('Round 1 - RIVER'!B112,"&lt;"&amp;$B$2-1.9))+(COUNTIF('Round 1 - RIVER'!C112,"&lt;"&amp;$C$2-1.9))+(COUNTIF('Round 1 - RIVER'!D112,"&lt;"&amp;$D$2-1.9))+(COUNTIF('Round 1 - RIVER'!E112,"&lt;"&amp;$E$2-1.9))+(COUNTIF('Round 1 - RIVER'!F112,"&lt;"&amp;$F$2-1.9))+(COUNTIF('Round 1 - RIVER'!G112,"&lt;"&amp;$G$2-1.9))+(COUNTIF('Round 1 - RIVER'!H112,"&lt;"&amp;$H$2-1.9))+(COUNTIF('Round 1 - RIVER'!I112,"&lt;"&amp;$I$2-1.9))+(COUNTIF('Round 1 - RIVER'!J112,"&lt;"&amp;$J$2-1.9))+(COUNTIF('Round 1 - RIVER'!L112,"&lt;"&amp;$L$2-1.9))+(COUNTIF('Round 1 - RIVER'!M112,"&lt;"&amp;$M$2-1.9))+(COUNTIF('Round 1 - RIVER'!N112,"&lt;"&amp;$N$2-1.9))+(COUNTIF('Round 1 - RIVER'!O112,"&lt;"&amp;$O$2-1.9))+(COUNTIF('Round 1 - RIVER'!P112,"&lt;"&amp;$P$2-1.9))+(COUNTIF('Round 1 - RIVER'!Q112,"&lt;"&amp;$Q$2-1.9))+(COUNTIF('Round 1 - RIVER'!R112,"&lt;"&amp;$R$2-1.9))+(COUNTIF('Round 1 - RIVER'!S112,"&lt;"&amp;$S$2-1.9))+(COUNTIF('Round 1 - RIVER'!T112,"&lt;"&amp;$T$2-1.9))</f>
        <v>0</v>
      </c>
      <c r="D241" s="93">
        <f>SUM(COUNTIF('Round 1 - RIVER'!B112,"="&amp;$B$2-1))+(COUNTIF('Round 1 - RIVER'!C112,"="&amp;$C$2-1))+(COUNTIF('Round 1 - RIVER'!D112,"="&amp;$D$2-1))+(COUNTIF('Round 1 - RIVER'!E112,"="&amp;$E$2-1))+(COUNTIF('Round 1 - RIVER'!F112,"="&amp;$F$2-1))+(COUNTIF('Round 1 - RIVER'!G112,"="&amp;$G$2-1))+(COUNTIF('Round 1 - RIVER'!H112,"="&amp;$H$2-1))+(COUNTIF('Round 1 - RIVER'!I112,"="&amp;$I$2-1))+(COUNTIF('Round 1 - RIVER'!J112,"="&amp;$J$2-1))+(COUNTIF('Round 1 - RIVER'!L112,"="&amp;$L$2-1))+(COUNTIF('Round 1 - RIVER'!M112,"="&amp;$M$2-1))+(COUNTIF('Round 1 - RIVER'!N112,"="&amp;$N$2-1))+(COUNTIF('Round 1 - RIVER'!O112,"="&amp;$O$2-1))+(COUNTIF('Round 1 - RIVER'!P112,"="&amp;$P$2-1))+(COUNTIF('Round 1 - RIVER'!Q112,"="&amp;$Q$2-1))+(COUNTIF('Round 1 - RIVER'!R112,"="&amp;$R$2-1))+(COUNTIF('Round 1 - RIVER'!S112,"="&amp;$S$2-1))+(COUNTIF('Round 1 - RIVER'!T112,"="&amp;$T$2-1))</f>
        <v>0</v>
      </c>
      <c r="E241" s="93">
        <f>SUM(COUNTIF('Round 1 - RIVER'!B112,"="&amp;$B$3))+(COUNTIF('Round 1 - RIVER'!C112,"="&amp;$C$3))+(COUNTIF('Round 1 - RIVER'!D112,"="&amp;$D$3))+(COUNTIF('Round 1 - RIVER'!E112,"="&amp;$E$3))+(COUNTIF('Round 1 - RIVER'!F112,"="&amp;$F$3))+(COUNTIF('Round 1 - RIVER'!G112,"="&amp;$G$3))+(COUNTIF('Round 1 - RIVER'!H112,"="&amp;$H$3))+(COUNTIF('Round 1 - RIVER'!I112,"="&amp;$I$3))+(COUNTIF('Round 1 - RIVER'!J112,"="&amp;$J$3))+(COUNTIF('Round 1 - RIVER'!L112,"="&amp;$L$3))+(COUNTIF('Round 1 - RIVER'!M112,"="&amp;$M$3))+(COUNTIF('Round 1 - RIVER'!N112,"="&amp;$N$3))+(COUNTIF('Round 1 - RIVER'!O112,"="&amp;$O$3))+(COUNTIF('Round 1 - RIVER'!P112,"="&amp;$P$3))+(COUNTIF('Round 1 - RIVER'!Q112,"="&amp;$Q$3))+(COUNTIF('Round 1 - RIVER'!R112,"="&amp;$R$3))+(COUNTIF('Round 1 - RIVER'!S112,"="&amp;$S$3))+(COUNTIF('Round 1 - RIVER'!T112,"="&amp;$T$3))</f>
        <v>0</v>
      </c>
      <c r="F241" s="93">
        <f>SUM(COUNTIF('Round 1 - RIVER'!B112,"="&amp;$B$2+1))+(COUNTIF('Round 1 - RIVER'!C112,"="&amp;$C$2+1))+(COUNTIF('Round 1 - RIVER'!D112,"="&amp;$D$2+1))+(COUNTIF('Round 1 - RIVER'!E112,"="&amp;$E$2+1))+(COUNTIF('Round 1 - RIVER'!F112,"="&amp;$F$2+1))+(COUNTIF('Round 1 - RIVER'!G112,"="&amp;$G$2+1))+(COUNTIF('Round 1 - RIVER'!H112,"="&amp;$H$2+1))+(COUNTIF('Round 1 - RIVER'!I112,"="&amp;$I$2+1))+(COUNTIF('Round 1 - RIVER'!J112,"="&amp;$J$2+1))+(COUNTIF('Round 1 - RIVER'!L112,"="&amp;$L$2+1))+(COUNTIF('Round 1 - RIVER'!M112,"="&amp;$M$2+1))+(COUNTIF('Round 1 - RIVER'!N112,"="&amp;$N$2+1))+(COUNTIF('Round 1 - RIVER'!O112,"="&amp;$O$2+1))+(COUNTIF('Round 1 - RIVER'!P112,"="&amp;$P$2+1))+(COUNTIF('Round 1 - RIVER'!Q112,"="&amp;$Q$2+1))+(COUNTIF('Round 1 - RIVER'!R112,"="&amp;$R$2+1))+(COUNTIF('Round 1 - RIVER'!S112,"="&amp;$S$2+1))+(COUNTIF('Round 1 - RIVER'!T112,"="&amp;$T$2+1))</f>
        <v>0</v>
      </c>
      <c r="G241" s="93">
        <f>SUM(COUNTIF('Round 1 - RIVER'!B112,"="&amp;$B$2+2))+(COUNTIF('Round 1 - RIVER'!C112,"="&amp;$C$2+2))+(COUNTIF('Round 1 - RIVER'!D112,"="&amp;$D$2+2))+(COUNTIF('Round 1 - RIVER'!E112,"="&amp;$E$2+2))+(COUNTIF('Round 1 - RIVER'!F112,"="&amp;$F$2+2))+(COUNTIF('Round 1 - RIVER'!G112,"="&amp;$G$2+2))+(COUNTIF('Round 1 - RIVER'!H112,"="&amp;$H$2+2))+(COUNTIF('Round 1 - RIVER'!I112,"="&amp;$I$2+2))+(COUNTIF('Round 1 - RIVER'!J112,"="&amp;$J$2+2))+(COUNTIF('Round 1 - RIVER'!L112,"="&amp;$L$2+2))+(COUNTIF('Round 1 - RIVER'!M112,"="&amp;$M$2+2))+(COUNTIF('Round 1 - RIVER'!N112,"="&amp;$N$2+2))+(COUNTIF('Round 1 - RIVER'!O112,"="&amp;$O$2+2))+(COUNTIF('Round 1 - RIVER'!P112,"="&amp;$P$2+2))+(COUNTIF('Round 1 - RIVER'!Q112,"="&amp;$Q$2+2))+(COUNTIF('Round 1 - RIVER'!R112,"="&amp;$R$2+2))+(COUNTIF('Round 1 - RIVER'!S112,"="&amp;$S$2+2))+(COUNTIF('Round 1 - RIVER'!T112,"="&amp;$T$2+2))</f>
        <v>0</v>
      </c>
      <c r="H241" s="93">
        <f>SUM(COUNTIF('Round 1 - RIVER'!B112,"&gt;"&amp;$B$2+2.1))+(COUNTIF('Round 1 - RIVER'!C112,"&gt;"&amp;$C$2+2.1))+(COUNTIF('Round 1 - RIVER'!D112,"&gt;"&amp;$D$2+2.1))+(COUNTIF('Round 1 - RIVER'!E112,"&gt;"&amp;$E$2+2.1))+(COUNTIF('Round 1 - RIVER'!F112,"&gt;"&amp;$F$2+2.1))+(COUNTIF('Round 1 - RIVER'!G112,"&gt;"&amp;$G$2+2.1))+(COUNTIF('Round 1 - RIVER'!H112,"&gt;"&amp;$H$2+2.1))+(COUNTIF('Round 1 - RIVER'!I112,"&gt;"&amp;$I$2+2.1))+(COUNTIF('Round 1 - RIVER'!J112,"&gt;"&amp;$J$2+2.1))+(COUNTIF('Round 1 - RIVER'!L112,"&gt;"&amp;$L$2+2.1))+(COUNTIF('Round 1 - RIVER'!M112,"&gt;"&amp;$M$2+2.1))+(COUNTIF('Round 1 - RIVER'!N112,"&gt;"&amp;$N$2+2.1))+(COUNTIF('Round 1 - RIVER'!O112,"&gt;"&amp;$O$2+2.1))+(COUNTIF('Round 1 - RIVER'!P112,"&gt;"&amp;$P$2+2.1))+(COUNTIF('Round 1 - RIVER'!Q112,"&gt;"&amp;$Q$2+2.1))+(COUNTIF('Round 1 - RIVER'!R112,"&gt;"&amp;$R$2+2.1))+(COUNTIF('Round 1 - RIVER'!S112,"&gt;"&amp;$S$2+2.1))+(COUNTIF('Round 1 - RIVER'!T112,"&gt;"&amp;$T$2+2.1))</f>
        <v>0</v>
      </c>
      <c r="J241" s="92">
        <f>SUM(COUNTIF('Round 2 - HILLS'!B112,"&lt;"&amp;$B$3-1.9))+(COUNTIF('Round 2 - HILLS'!C112,"&lt;"&amp;$C$3-1.9))+(COUNTIF('Round 2 - HILLS'!D112,"&lt;"&amp;$D$3-1.9))+(COUNTIF('Round 2 - HILLS'!E112,"&lt;"&amp;$E$3-1.9))+(COUNTIF('Round 2 - HILLS'!F112,"&lt;"&amp;$F$3-1.9))+(COUNTIF('Round 2 - HILLS'!G112,"&lt;"&amp;$G$3-1.9))+(COUNTIF('Round 2 - HILLS'!H112,"&lt;"&amp;$H$3-1.9))+(COUNTIF('Round 2 - HILLS'!I112,"&lt;"&amp;$I$3-1.9))+(COUNTIF('Round 2 - HILLS'!J112,"&lt;"&amp;$J$3-1.9))+(COUNTIF('Round 2 - HILLS'!L112,"&lt;"&amp;$L$3-1.9))+(COUNTIF('Round 2 - HILLS'!M112,"&lt;"&amp;$M$3-1.9))+(COUNTIF('Round 2 - HILLS'!N112,"&lt;"&amp;$N$3-1.9))+(COUNTIF('Round 2 - HILLS'!O112,"&lt;"&amp;$O$3-1.9))+(COUNTIF('Round 2 - HILLS'!P112,"&lt;"&amp;$P$3-1.9))+(COUNTIF('Round 2 - HILLS'!Q112,"&lt;"&amp;$Q$3-1.9))+(COUNTIF('Round 2 - HILLS'!R112,"&lt;"&amp;$R$3-1.9))+(COUNTIF('Round 2 - HILLS'!S112,"&lt;"&amp;$S$3-1.9))+(COUNTIF('Round 2 - HILLS'!T112,"&lt;"&amp;$T$3-1.9))</f>
        <v>0</v>
      </c>
      <c r="K241" s="93">
        <f>SUM(COUNTIF('Round 2 - HILLS'!B112,"="&amp;$B$3-1))+(COUNTIF('Round 2 - HILLS'!C112,"="&amp;$C$3-1))+(COUNTIF('Round 2 - HILLS'!D112,"="&amp;$D$3-1))+(COUNTIF('Round 2 - HILLS'!E112,"="&amp;$E$3-1))+(COUNTIF('Round 2 - HILLS'!F112,"="&amp;$F$3-1))+(COUNTIF('Round 2 - HILLS'!G112,"="&amp;$G$3-1))+(COUNTIF('Round 2 - HILLS'!H112,"="&amp;$H$3-1))+(COUNTIF('Round 2 - HILLS'!I112,"="&amp;$I$3-1))+(COUNTIF('Round 2 - HILLS'!J112,"="&amp;$J$3-1))+(COUNTIF('Round 2 - HILLS'!L112,"="&amp;$L$3-1))+(COUNTIF('Round 2 - HILLS'!M112,"="&amp;$M$3-1))+(COUNTIF('Round 2 - HILLS'!N112,"="&amp;$N$3-1))+(COUNTIF('Round 2 - HILLS'!O112,"="&amp;$O$3-1))+(COUNTIF('Round 2 - HILLS'!P112,"="&amp;$P$3-1))+(COUNTIF('Round 2 - HILLS'!Q112,"="&amp;$Q$3-1))+(COUNTIF('Round 2 - HILLS'!R112,"="&amp;$R$3-1))+(COUNTIF('Round 2 - HILLS'!S112,"="&amp;$S$3-1))+(COUNTIF('Round 2 - HILLS'!T112,"="&amp;$T$3-1))</f>
        <v>0</v>
      </c>
      <c r="L241" s="93">
        <f>SUM(COUNTIF('Round 2 - HILLS'!B112,"="&amp;$B$3))+(COUNTIF('Round 2 - HILLS'!C112,"="&amp;$C$3))+(COUNTIF('Round 2 - HILLS'!D112,"="&amp;$D$3))+(COUNTIF('Round 2 - HILLS'!E112,"="&amp;$E$3))+(COUNTIF('Round 2 - HILLS'!F112,"="&amp;$F$3))+(COUNTIF('Round 2 - HILLS'!G112,"="&amp;$G$3))+(COUNTIF('Round 2 - HILLS'!H112,"="&amp;$H$3))+(COUNTIF('Round 2 - HILLS'!I112,"="&amp;$I$3))+(COUNTIF('Round 2 - HILLS'!J112,"="&amp;$J$3))+(COUNTIF('Round 2 - HILLS'!L112,"="&amp;$L$3))+(COUNTIF('Round 2 - HILLS'!M112,"="&amp;$M$3))+(COUNTIF('Round 2 - HILLS'!N112,"="&amp;$N$3))+(COUNTIF('Round 2 - HILLS'!O112,"="&amp;$O$3))+(COUNTIF('Round 2 - HILLS'!P112,"="&amp;$P$3))+(COUNTIF('Round 2 - HILLS'!Q112,"="&amp;$Q$3))+(COUNTIF('Round 2 - HILLS'!R112,"="&amp;$R$3))+(COUNTIF('Round 2 - HILLS'!S112,"="&amp;$S$3))+(COUNTIF('Round 2 - HILLS'!T112,"="&amp;$T$3))</f>
        <v>0</v>
      </c>
      <c r="M241" s="93">
        <f>SUM(COUNTIF('Round 2 - HILLS'!B112,"="&amp;$B$3+1))+(COUNTIF('Round 2 - HILLS'!C112,"="&amp;$C$3+1))+(COUNTIF('Round 2 - HILLS'!D112,"="&amp;$D$3+1))+(COUNTIF('Round 2 - HILLS'!E112,"="&amp;$E$3+1))+(COUNTIF('Round 2 - HILLS'!F112,"="&amp;$F$3+1))+(COUNTIF('Round 2 - HILLS'!G112,"="&amp;$G$3+1))+(COUNTIF('Round 2 - HILLS'!H112,"="&amp;$H$3+1))+(COUNTIF('Round 2 - HILLS'!I112,"="&amp;$I$3+1))+(COUNTIF('Round 2 - HILLS'!J112,"="&amp;$J$3+1))+(COUNTIF('Round 2 - HILLS'!L112,"="&amp;$L$3+1))+(COUNTIF('Round 2 - HILLS'!M112,"="&amp;$M$3+1))+(COUNTIF('Round 2 - HILLS'!N112,"="&amp;$N$3+1))+(COUNTIF('Round 2 - HILLS'!O112,"="&amp;$O$3+1))+(COUNTIF('Round 2 - HILLS'!P112,"="&amp;$P$3+1))+(COUNTIF('Round 2 - HILLS'!Q112,"="&amp;$Q$3+1))+(COUNTIF('Round 2 - HILLS'!R112,"="&amp;$R$3+1))+(COUNTIF('Round 2 - HILLS'!S112,"="&amp;$S$3+1))+(COUNTIF('Round 2 - HILLS'!T112,"="&amp;$T$3+1))</f>
        <v>0</v>
      </c>
      <c r="N241" s="93">
        <f>SUM(COUNTIF('Round 2 - HILLS'!B112,"="&amp;$B$3+2))+(COUNTIF('Round 2 - HILLS'!C112,"="&amp;$C$3+2))+(COUNTIF('Round 2 - HILLS'!D112,"="&amp;$D$3+2))+(COUNTIF('Round 2 - HILLS'!E112,"="&amp;$E$3+2))+(COUNTIF('Round 2 - HILLS'!F112,"="&amp;$F$3+2))+(COUNTIF('Round 2 - HILLS'!G112,"="&amp;$G$3+2))+(COUNTIF('Round 2 - HILLS'!H112,"="&amp;$H$3+2))+(COUNTIF('Round 2 - HILLS'!I112,"="&amp;$I$3+2))+(COUNTIF('Round 2 - HILLS'!J112,"="&amp;$J$3+2))+(COUNTIF('Round 2 - HILLS'!L112,"="&amp;$L$3+2))+(COUNTIF('Round 2 - HILLS'!M112,"="&amp;$M$3+2))+(COUNTIF('Round 2 - HILLS'!N112,"="&amp;$N$3+2))+(COUNTIF('Round 2 - HILLS'!O112,"="&amp;$O$3+2))+(COUNTIF('Round 2 - HILLS'!P112,"="&amp;$P$3+2))+(COUNTIF('Round 2 - HILLS'!Q112,"="&amp;$Q$3+2))+(COUNTIF('Round 2 - HILLS'!R112,"="&amp;$R$3+2))+(COUNTIF('Round 2 - HILLS'!S112,"="&amp;$S$3+2))+(COUNTIF('Round 2 - HILLS'!T112,"="&amp;$T$3+2))</f>
        <v>0</v>
      </c>
      <c r="O241" s="93">
        <f>SUM(COUNTIF('Round 2 - HILLS'!B112,"&gt;"&amp;$B$3+2.1))+(COUNTIF('Round 2 - HILLS'!C112,"&gt;"&amp;$C$3+2.1))+(COUNTIF('Round 2 - HILLS'!D112,"&gt;"&amp;$D$3+2.1))+(COUNTIF('Round 2 - HILLS'!E112,"&gt;"&amp;$E$3+2.1))+(COUNTIF('Round 2 - HILLS'!F112,"&gt;"&amp;$F$3+2.1))+(COUNTIF('Round 2 - HILLS'!G112,"&gt;"&amp;$G$3+2.1))+(COUNTIF('Round 2 - HILLS'!H112,"&gt;"&amp;$H$3+2.1))+(COUNTIF('Round 2 - HILLS'!I112,"&gt;"&amp;$I$3+2.1))+(COUNTIF('Round 2 - HILLS'!J112,"&gt;"&amp;$J$3+2.1))+(COUNTIF('Round 2 - HILLS'!L112,"&gt;"&amp;$L$3+2.1))+(COUNTIF('Round 2 - HILLS'!M112,"&gt;"&amp;$M$3+2.1))+(COUNTIF('Round 2 - HILLS'!N112,"&gt;"&amp;$N$3+2.1))+(COUNTIF('Round 2 - HILLS'!O112,"&gt;"&amp;$O$3+2.1))+(COUNTIF('Round 2 - HILLS'!P112,"&gt;"&amp;$P$3+2.1))+(COUNTIF('Round 2 - HILLS'!Q112,"&gt;"&amp;$Q$3+2.1))+(COUNTIF('Round 2 - HILLS'!R112,"&gt;"&amp;$R$3+2.1))+(COUNTIF('Round 2 - HILLS'!S112,"&gt;"&amp;$S$3+2.1))+(COUNTIF('Round 2 - HILLS'!T112,"&gt;"&amp;$T$3+2.1))</f>
        <v>0</v>
      </c>
      <c r="Q241" s="92"/>
      <c r="R241" s="93"/>
      <c r="S241" s="93"/>
      <c r="T241" s="93"/>
      <c r="U241" s="93"/>
      <c r="V241" s="93"/>
      <c r="X241" s="92">
        <f t="shared" si="254"/>
        <v>0</v>
      </c>
      <c r="Y241" s="93">
        <f t="shared" si="250"/>
        <v>0</v>
      </c>
      <c r="Z241" s="93">
        <f t="shared" si="251"/>
        <v>0</v>
      </c>
      <c r="AA241" s="93">
        <f t="shared" si="252"/>
        <v>0</v>
      </c>
      <c r="AB241" s="93">
        <f t="shared" si="253"/>
        <v>0</v>
      </c>
      <c r="AC241" s="93">
        <f t="shared" si="255"/>
        <v>0</v>
      </c>
    </row>
    <row r="242" spans="1:29" x14ac:dyDescent="0.2">
      <c r="A242" s="35" t="e">
        <f>'Players by Team'!#REF!</f>
        <v>#REF!</v>
      </c>
      <c r="B242" s="95"/>
      <c r="C242" s="99">
        <f>SUM(COUNTIF('Round 1 - RIVER'!B113,"&lt;"&amp;$B$2-1.9))+(COUNTIF('Round 1 - RIVER'!C113,"&lt;"&amp;$C$2-1.9))+(COUNTIF('Round 1 - RIVER'!D113,"&lt;"&amp;$D$2-1.9))+(COUNTIF('Round 1 - RIVER'!E113,"&lt;"&amp;$E$2-1.9))+(COUNTIF('Round 1 - RIVER'!F113,"&lt;"&amp;$F$2-1.9))+(COUNTIF('Round 1 - RIVER'!G113,"&lt;"&amp;$G$2-1.9))+(COUNTIF('Round 1 - RIVER'!H113,"&lt;"&amp;$H$2-1.9))+(COUNTIF('Round 1 - RIVER'!I113,"&lt;"&amp;$I$2-1.9))+(COUNTIF('Round 1 - RIVER'!J113,"&lt;"&amp;$J$2-1.9))+(COUNTIF('Round 1 - RIVER'!L113,"&lt;"&amp;$L$2-1.9))+(COUNTIF('Round 1 - RIVER'!M113,"&lt;"&amp;$M$2-1.9))+(COUNTIF('Round 1 - RIVER'!N113,"&lt;"&amp;$N$2-1.9))+(COUNTIF('Round 1 - RIVER'!O113,"&lt;"&amp;$O$2-1.9))+(COUNTIF('Round 1 - RIVER'!P113,"&lt;"&amp;$P$2-1.9))+(COUNTIF('Round 1 - RIVER'!Q113,"&lt;"&amp;$Q$2-1.9))+(COUNTIF('Round 1 - RIVER'!R113,"&lt;"&amp;$R$2-1.9))+(COUNTIF('Round 1 - RIVER'!S113,"&lt;"&amp;$S$2-1.9))+(COUNTIF('Round 1 - RIVER'!T113,"&lt;"&amp;$T$2-1.9))</f>
        <v>0</v>
      </c>
      <c r="D242" s="100">
        <f>SUM(COUNTIF('Round 1 - RIVER'!B113,"="&amp;$B$2-1))+(COUNTIF('Round 1 - RIVER'!C113,"="&amp;$C$2-1))+(COUNTIF('Round 1 - RIVER'!D113,"="&amp;$D$2-1))+(COUNTIF('Round 1 - RIVER'!E113,"="&amp;$E$2-1))+(COUNTIF('Round 1 - RIVER'!F113,"="&amp;$F$2-1))+(COUNTIF('Round 1 - RIVER'!G113,"="&amp;$G$2-1))+(COUNTIF('Round 1 - RIVER'!H113,"="&amp;$H$2-1))+(COUNTIF('Round 1 - RIVER'!I113,"="&amp;$I$2-1))+(COUNTIF('Round 1 - RIVER'!J113,"="&amp;$J$2-1))+(COUNTIF('Round 1 - RIVER'!L113,"="&amp;$L$2-1))+(COUNTIF('Round 1 - RIVER'!M113,"="&amp;$M$2-1))+(COUNTIF('Round 1 - RIVER'!N113,"="&amp;$N$2-1))+(COUNTIF('Round 1 - RIVER'!O113,"="&amp;$O$2-1))+(COUNTIF('Round 1 - RIVER'!P113,"="&amp;$P$2-1))+(COUNTIF('Round 1 - RIVER'!Q113,"="&amp;$Q$2-1))+(COUNTIF('Round 1 - RIVER'!R113,"="&amp;$R$2-1))+(COUNTIF('Round 1 - RIVER'!S113,"="&amp;$S$2-1))+(COUNTIF('Round 1 - RIVER'!T113,"="&amp;$T$2-1))</f>
        <v>0</v>
      </c>
      <c r="E242" s="100">
        <f>SUM(COUNTIF('Round 1 - RIVER'!B113,"="&amp;$B$3))+(COUNTIF('Round 1 - RIVER'!C113,"="&amp;$C$3))+(COUNTIF('Round 1 - RIVER'!D113,"="&amp;$D$3))+(COUNTIF('Round 1 - RIVER'!E113,"="&amp;$E$3))+(COUNTIF('Round 1 - RIVER'!F113,"="&amp;$F$3))+(COUNTIF('Round 1 - RIVER'!G113,"="&amp;$G$3))+(COUNTIF('Round 1 - RIVER'!H113,"="&amp;$H$3))+(COUNTIF('Round 1 - RIVER'!I113,"="&amp;$I$3))+(COUNTIF('Round 1 - RIVER'!J113,"="&amp;$J$3))+(COUNTIF('Round 1 - RIVER'!L113,"="&amp;$L$3))+(COUNTIF('Round 1 - RIVER'!M113,"="&amp;$M$3))+(COUNTIF('Round 1 - RIVER'!N113,"="&amp;$N$3))+(COUNTIF('Round 1 - RIVER'!O113,"="&amp;$O$3))+(COUNTIF('Round 1 - RIVER'!P113,"="&amp;$P$3))+(COUNTIF('Round 1 - RIVER'!Q113,"="&amp;$Q$3))+(COUNTIF('Round 1 - RIVER'!R113,"="&amp;$R$3))+(COUNTIF('Round 1 - RIVER'!S113,"="&amp;$S$3))+(COUNTIF('Round 1 - RIVER'!T113,"="&amp;$T$3))</f>
        <v>0</v>
      </c>
      <c r="F242" s="100">
        <f>SUM(COUNTIF('Round 1 - RIVER'!B113,"="&amp;$B$2+1))+(COUNTIF('Round 1 - RIVER'!C113,"="&amp;$C$2+1))+(COUNTIF('Round 1 - RIVER'!D113,"="&amp;$D$2+1))+(COUNTIF('Round 1 - RIVER'!E113,"="&amp;$E$2+1))+(COUNTIF('Round 1 - RIVER'!F113,"="&amp;$F$2+1))+(COUNTIF('Round 1 - RIVER'!G113,"="&amp;$G$2+1))+(COUNTIF('Round 1 - RIVER'!H113,"="&amp;$H$2+1))+(COUNTIF('Round 1 - RIVER'!I113,"="&amp;$I$2+1))+(COUNTIF('Round 1 - RIVER'!J113,"="&amp;$J$2+1))+(COUNTIF('Round 1 - RIVER'!L113,"="&amp;$L$2+1))+(COUNTIF('Round 1 - RIVER'!M113,"="&amp;$M$2+1))+(COUNTIF('Round 1 - RIVER'!N113,"="&amp;$N$2+1))+(COUNTIF('Round 1 - RIVER'!O113,"="&amp;$O$2+1))+(COUNTIF('Round 1 - RIVER'!P113,"="&amp;$P$2+1))+(COUNTIF('Round 1 - RIVER'!Q113,"="&amp;$Q$2+1))+(COUNTIF('Round 1 - RIVER'!R113,"="&amp;$R$2+1))+(COUNTIF('Round 1 - RIVER'!S113,"="&amp;$S$2+1))+(COUNTIF('Round 1 - RIVER'!T113,"="&amp;$T$2+1))</f>
        <v>0</v>
      </c>
      <c r="G242" s="100">
        <f>SUM(COUNTIF('Round 1 - RIVER'!B113,"="&amp;$B$2+2))+(COUNTIF('Round 1 - RIVER'!C113,"="&amp;$C$2+2))+(COUNTIF('Round 1 - RIVER'!D113,"="&amp;$D$2+2))+(COUNTIF('Round 1 - RIVER'!E113,"="&amp;$E$2+2))+(COUNTIF('Round 1 - RIVER'!F113,"="&amp;$F$2+2))+(COUNTIF('Round 1 - RIVER'!G113,"="&amp;$G$2+2))+(COUNTIF('Round 1 - RIVER'!H113,"="&amp;$H$2+2))+(COUNTIF('Round 1 - RIVER'!I113,"="&amp;$I$2+2))+(COUNTIF('Round 1 - RIVER'!J113,"="&amp;$J$2+2))+(COUNTIF('Round 1 - RIVER'!L113,"="&amp;$L$2+2))+(COUNTIF('Round 1 - RIVER'!M113,"="&amp;$M$2+2))+(COUNTIF('Round 1 - RIVER'!N113,"="&amp;$N$2+2))+(COUNTIF('Round 1 - RIVER'!O113,"="&amp;$O$2+2))+(COUNTIF('Round 1 - RIVER'!P113,"="&amp;$P$2+2))+(COUNTIF('Round 1 - RIVER'!Q113,"="&amp;$Q$2+2))+(COUNTIF('Round 1 - RIVER'!R113,"="&amp;$R$2+2))+(COUNTIF('Round 1 - RIVER'!S113,"="&amp;$S$2+2))+(COUNTIF('Round 1 - RIVER'!T113,"="&amp;$T$2+2))</f>
        <v>0</v>
      </c>
      <c r="H242" s="100">
        <f>SUM(COUNTIF('Round 1 - RIVER'!B113,"&gt;"&amp;$B$2+2.1))+(COUNTIF('Round 1 - RIVER'!C113,"&gt;"&amp;$C$2+2.1))+(COUNTIF('Round 1 - RIVER'!D113,"&gt;"&amp;$D$2+2.1))+(COUNTIF('Round 1 - RIVER'!E113,"&gt;"&amp;$E$2+2.1))+(COUNTIF('Round 1 - RIVER'!F113,"&gt;"&amp;$F$2+2.1))+(COUNTIF('Round 1 - RIVER'!G113,"&gt;"&amp;$G$2+2.1))+(COUNTIF('Round 1 - RIVER'!H113,"&gt;"&amp;$H$2+2.1))+(COUNTIF('Round 1 - RIVER'!I113,"&gt;"&amp;$I$2+2.1))+(COUNTIF('Round 1 - RIVER'!J113,"&gt;"&amp;$J$2+2.1))+(COUNTIF('Round 1 - RIVER'!L113,"&gt;"&amp;$L$2+2.1))+(COUNTIF('Round 1 - RIVER'!M113,"&gt;"&amp;$M$2+2.1))+(COUNTIF('Round 1 - RIVER'!N113,"&gt;"&amp;$N$2+2.1))+(COUNTIF('Round 1 - RIVER'!O113,"&gt;"&amp;$O$2+2.1))+(COUNTIF('Round 1 - RIVER'!P113,"&gt;"&amp;$P$2+2.1))+(COUNTIF('Round 1 - RIVER'!Q113,"&gt;"&amp;$Q$2+2.1))+(COUNTIF('Round 1 - RIVER'!R113,"&gt;"&amp;$R$2+2.1))+(COUNTIF('Round 1 - RIVER'!S113,"&gt;"&amp;$S$2+2.1))+(COUNTIF('Round 1 - RIVER'!T113,"&gt;"&amp;$T$2+2.1))</f>
        <v>0</v>
      </c>
      <c r="J242" s="99">
        <f>SUM(COUNTIF('Round 2 - HILLS'!B113,"&lt;"&amp;$B$3-1.9))+(COUNTIF('Round 2 - HILLS'!C113,"&lt;"&amp;$C$3-1.9))+(COUNTIF('Round 2 - HILLS'!D113,"&lt;"&amp;$D$3-1.9))+(COUNTIF('Round 2 - HILLS'!E113,"&lt;"&amp;$E$3-1.9))+(COUNTIF('Round 2 - HILLS'!F113,"&lt;"&amp;$F$3-1.9))+(COUNTIF('Round 2 - HILLS'!G113,"&lt;"&amp;$G$3-1.9))+(COUNTIF('Round 2 - HILLS'!H113,"&lt;"&amp;$H$3-1.9))+(COUNTIF('Round 2 - HILLS'!I113,"&lt;"&amp;$I$3-1.9))+(COUNTIF('Round 2 - HILLS'!J113,"&lt;"&amp;$J$3-1.9))+(COUNTIF('Round 2 - HILLS'!L113,"&lt;"&amp;$L$3-1.9))+(COUNTIF('Round 2 - HILLS'!M113,"&lt;"&amp;$M$3-1.9))+(COUNTIF('Round 2 - HILLS'!N113,"&lt;"&amp;$N$3-1.9))+(COUNTIF('Round 2 - HILLS'!O113,"&lt;"&amp;$O$3-1.9))+(COUNTIF('Round 2 - HILLS'!P113,"&lt;"&amp;$P$3-1.9))+(COUNTIF('Round 2 - HILLS'!Q113,"&lt;"&amp;$Q$3-1.9))+(COUNTIF('Round 2 - HILLS'!R113,"&lt;"&amp;$R$3-1.9))+(COUNTIF('Round 2 - HILLS'!S113,"&lt;"&amp;$S$3-1.9))+(COUNTIF('Round 2 - HILLS'!T113,"&lt;"&amp;$T$3-1.9))</f>
        <v>0</v>
      </c>
      <c r="K242" s="100">
        <f>SUM(COUNTIF('Round 2 - HILLS'!B113,"="&amp;$B$3-1))+(COUNTIF('Round 2 - HILLS'!C113,"="&amp;$C$3-1))+(COUNTIF('Round 2 - HILLS'!D113,"="&amp;$D$3-1))+(COUNTIF('Round 2 - HILLS'!E113,"="&amp;$E$3-1))+(COUNTIF('Round 2 - HILLS'!F113,"="&amp;$F$3-1))+(COUNTIF('Round 2 - HILLS'!G113,"="&amp;$G$3-1))+(COUNTIF('Round 2 - HILLS'!H113,"="&amp;$H$3-1))+(COUNTIF('Round 2 - HILLS'!I113,"="&amp;$I$3-1))+(COUNTIF('Round 2 - HILLS'!J113,"="&amp;$J$3-1))+(COUNTIF('Round 2 - HILLS'!L113,"="&amp;$L$3-1))+(COUNTIF('Round 2 - HILLS'!M113,"="&amp;$M$3-1))+(COUNTIF('Round 2 - HILLS'!N113,"="&amp;$N$3-1))+(COUNTIF('Round 2 - HILLS'!O113,"="&amp;$O$3-1))+(COUNTIF('Round 2 - HILLS'!P113,"="&amp;$P$3-1))+(COUNTIF('Round 2 - HILLS'!Q113,"="&amp;$Q$3-1))+(COUNTIF('Round 2 - HILLS'!R113,"="&amp;$R$3-1))+(COUNTIF('Round 2 - HILLS'!S113,"="&amp;$S$3-1))+(COUNTIF('Round 2 - HILLS'!T113,"="&amp;$T$3-1))</f>
        <v>0</v>
      </c>
      <c r="L242" s="100">
        <f>SUM(COUNTIF('Round 2 - HILLS'!B113,"="&amp;$B$3))+(COUNTIF('Round 2 - HILLS'!C113,"="&amp;$C$3))+(COUNTIF('Round 2 - HILLS'!D113,"="&amp;$D$3))+(COUNTIF('Round 2 - HILLS'!E113,"="&amp;$E$3))+(COUNTIF('Round 2 - HILLS'!F113,"="&amp;$F$3))+(COUNTIF('Round 2 - HILLS'!G113,"="&amp;$G$3))+(COUNTIF('Round 2 - HILLS'!H113,"="&amp;$H$3))+(COUNTIF('Round 2 - HILLS'!I113,"="&amp;$I$3))+(COUNTIF('Round 2 - HILLS'!J113,"="&amp;$J$3))+(COUNTIF('Round 2 - HILLS'!L113,"="&amp;$L$3))+(COUNTIF('Round 2 - HILLS'!M113,"="&amp;$M$3))+(COUNTIF('Round 2 - HILLS'!N113,"="&amp;$N$3))+(COUNTIF('Round 2 - HILLS'!O113,"="&amp;$O$3))+(COUNTIF('Round 2 - HILLS'!P113,"="&amp;$P$3))+(COUNTIF('Round 2 - HILLS'!Q113,"="&amp;$Q$3))+(COUNTIF('Round 2 - HILLS'!R113,"="&amp;$R$3))+(COUNTIF('Round 2 - HILLS'!S113,"="&amp;$S$3))+(COUNTIF('Round 2 - HILLS'!T113,"="&amp;$T$3))</f>
        <v>0</v>
      </c>
      <c r="M242" s="100">
        <f>SUM(COUNTIF('Round 2 - HILLS'!B113,"="&amp;$B$3+1))+(COUNTIF('Round 2 - HILLS'!C113,"="&amp;$C$3+1))+(COUNTIF('Round 2 - HILLS'!D113,"="&amp;$D$3+1))+(COUNTIF('Round 2 - HILLS'!E113,"="&amp;$E$3+1))+(COUNTIF('Round 2 - HILLS'!F113,"="&amp;$F$3+1))+(COUNTIF('Round 2 - HILLS'!G113,"="&amp;$G$3+1))+(COUNTIF('Round 2 - HILLS'!H113,"="&amp;$H$3+1))+(COUNTIF('Round 2 - HILLS'!I113,"="&amp;$I$3+1))+(COUNTIF('Round 2 - HILLS'!J113,"="&amp;$J$3+1))+(COUNTIF('Round 2 - HILLS'!L113,"="&amp;$L$3+1))+(COUNTIF('Round 2 - HILLS'!M113,"="&amp;$M$3+1))+(COUNTIF('Round 2 - HILLS'!N113,"="&amp;$N$3+1))+(COUNTIF('Round 2 - HILLS'!O113,"="&amp;$O$3+1))+(COUNTIF('Round 2 - HILLS'!P113,"="&amp;$P$3+1))+(COUNTIF('Round 2 - HILLS'!Q113,"="&amp;$Q$3+1))+(COUNTIF('Round 2 - HILLS'!R113,"="&amp;$R$3+1))+(COUNTIF('Round 2 - HILLS'!S113,"="&amp;$S$3+1))+(COUNTIF('Round 2 - HILLS'!T113,"="&amp;$T$3+1))</f>
        <v>0</v>
      </c>
      <c r="N242" s="100">
        <f>SUM(COUNTIF('Round 2 - HILLS'!B113,"="&amp;$B$3+2))+(COUNTIF('Round 2 - HILLS'!C113,"="&amp;$C$3+2))+(COUNTIF('Round 2 - HILLS'!D113,"="&amp;$D$3+2))+(COUNTIF('Round 2 - HILLS'!E113,"="&amp;$E$3+2))+(COUNTIF('Round 2 - HILLS'!F113,"="&amp;$F$3+2))+(COUNTIF('Round 2 - HILLS'!G113,"="&amp;$G$3+2))+(COUNTIF('Round 2 - HILLS'!H113,"="&amp;$H$3+2))+(COUNTIF('Round 2 - HILLS'!I113,"="&amp;$I$3+2))+(COUNTIF('Round 2 - HILLS'!J113,"="&amp;$J$3+2))+(COUNTIF('Round 2 - HILLS'!L113,"="&amp;$L$3+2))+(COUNTIF('Round 2 - HILLS'!M113,"="&amp;$M$3+2))+(COUNTIF('Round 2 - HILLS'!N113,"="&amp;$N$3+2))+(COUNTIF('Round 2 - HILLS'!O113,"="&amp;$O$3+2))+(COUNTIF('Round 2 - HILLS'!P113,"="&amp;$P$3+2))+(COUNTIF('Round 2 - HILLS'!Q113,"="&amp;$Q$3+2))+(COUNTIF('Round 2 - HILLS'!R113,"="&amp;$R$3+2))+(COUNTIF('Round 2 - HILLS'!S113,"="&amp;$S$3+2))+(COUNTIF('Round 2 - HILLS'!T113,"="&amp;$T$3+2))</f>
        <v>0</v>
      </c>
      <c r="O242" s="100">
        <f>SUM(COUNTIF('Round 2 - HILLS'!B113,"&gt;"&amp;$B$3+2.1))+(COUNTIF('Round 2 - HILLS'!C113,"&gt;"&amp;$C$3+2.1))+(COUNTIF('Round 2 - HILLS'!D113,"&gt;"&amp;$D$3+2.1))+(COUNTIF('Round 2 - HILLS'!E113,"&gt;"&amp;$E$3+2.1))+(COUNTIF('Round 2 - HILLS'!F113,"&gt;"&amp;$F$3+2.1))+(COUNTIF('Round 2 - HILLS'!G113,"&gt;"&amp;$G$3+2.1))+(COUNTIF('Round 2 - HILLS'!H113,"&gt;"&amp;$H$3+2.1))+(COUNTIF('Round 2 - HILLS'!I113,"&gt;"&amp;$I$3+2.1))+(COUNTIF('Round 2 - HILLS'!J113,"&gt;"&amp;$J$3+2.1))+(COUNTIF('Round 2 - HILLS'!L113,"&gt;"&amp;$L$3+2.1))+(COUNTIF('Round 2 - HILLS'!M113,"&gt;"&amp;$M$3+2.1))+(COUNTIF('Round 2 - HILLS'!N113,"&gt;"&amp;$N$3+2.1))+(COUNTIF('Round 2 - HILLS'!O113,"&gt;"&amp;$O$3+2.1))+(COUNTIF('Round 2 - HILLS'!P113,"&gt;"&amp;$P$3+2.1))+(COUNTIF('Round 2 - HILLS'!Q113,"&gt;"&amp;$Q$3+2.1))+(COUNTIF('Round 2 - HILLS'!R113,"&gt;"&amp;$R$3+2.1))+(COUNTIF('Round 2 - HILLS'!S113,"&gt;"&amp;$S$3+2.1))+(COUNTIF('Round 2 - HILLS'!T113,"&gt;"&amp;$T$3+2.1))</f>
        <v>0</v>
      </c>
      <c r="Q242" s="94"/>
      <c r="R242" s="94"/>
      <c r="S242" s="94"/>
      <c r="T242" s="94"/>
      <c r="U242" s="94"/>
      <c r="V242" s="94"/>
      <c r="X242" s="99">
        <f t="shared" si="254"/>
        <v>0</v>
      </c>
      <c r="Y242" s="100">
        <f t="shared" si="250"/>
        <v>0</v>
      </c>
      <c r="Z242" s="100">
        <f t="shared" si="251"/>
        <v>0</v>
      </c>
      <c r="AA242" s="100">
        <f t="shared" si="252"/>
        <v>0</v>
      </c>
      <c r="AB242" s="100">
        <f t="shared" si="253"/>
        <v>0</v>
      </c>
      <c r="AC242" s="100">
        <f t="shared" si="255"/>
        <v>0</v>
      </c>
    </row>
    <row r="243" spans="1:29" x14ac:dyDescent="0.2">
      <c r="A243" s="35" t="e">
        <f>'Players by Team'!#REF!</f>
        <v>#REF!</v>
      </c>
      <c r="B243" s="95"/>
      <c r="C243" s="92">
        <f>SUM(COUNTIF('Round 1 - RIVER'!B114,"&lt;"&amp;$B$2-1.9))+(COUNTIF('Round 1 - RIVER'!C114,"&lt;"&amp;$C$2-1.9))+(COUNTIF('Round 1 - RIVER'!D114,"&lt;"&amp;$D$2-1.9))+(COUNTIF('Round 1 - RIVER'!E114,"&lt;"&amp;$E$2-1.9))+(COUNTIF('Round 1 - RIVER'!F114,"&lt;"&amp;$F$2-1.9))+(COUNTIF('Round 1 - RIVER'!G114,"&lt;"&amp;$G$2-1.9))+(COUNTIF('Round 1 - RIVER'!H114,"&lt;"&amp;$H$2-1.9))+(COUNTIF('Round 1 - RIVER'!I114,"&lt;"&amp;$I$2-1.9))+(COUNTIF('Round 1 - RIVER'!J114,"&lt;"&amp;$J$2-1.9))+(COUNTIF('Round 1 - RIVER'!L114,"&lt;"&amp;$L$2-1.9))+(COUNTIF('Round 1 - RIVER'!M114,"&lt;"&amp;$M$2-1.9))+(COUNTIF('Round 1 - RIVER'!N114,"&lt;"&amp;$N$2-1.9))+(COUNTIF('Round 1 - RIVER'!O114,"&lt;"&amp;$O$2-1.9))+(COUNTIF('Round 1 - RIVER'!P114,"&lt;"&amp;$P$2-1.9))+(COUNTIF('Round 1 - RIVER'!Q114,"&lt;"&amp;$Q$2-1.9))+(COUNTIF('Round 1 - RIVER'!R114,"&lt;"&amp;$R$2-1.9))+(COUNTIF('Round 1 - RIVER'!S114,"&lt;"&amp;$S$2-1.9))+(COUNTIF('Round 1 - RIVER'!T114,"&lt;"&amp;$T$2-1.9))</f>
        <v>0</v>
      </c>
      <c r="D243" s="93">
        <f>SUM(COUNTIF('Round 1 - RIVER'!B114,"="&amp;$B$2-1))+(COUNTIF('Round 1 - RIVER'!C114,"="&amp;$C$2-1))+(COUNTIF('Round 1 - RIVER'!D114,"="&amp;$D$2-1))+(COUNTIF('Round 1 - RIVER'!E114,"="&amp;$E$2-1))+(COUNTIF('Round 1 - RIVER'!F114,"="&amp;$F$2-1))+(COUNTIF('Round 1 - RIVER'!G114,"="&amp;$G$2-1))+(COUNTIF('Round 1 - RIVER'!H114,"="&amp;$H$2-1))+(COUNTIF('Round 1 - RIVER'!I114,"="&amp;$I$2-1))+(COUNTIF('Round 1 - RIVER'!J114,"="&amp;$J$2-1))+(COUNTIF('Round 1 - RIVER'!L114,"="&amp;$L$2-1))+(COUNTIF('Round 1 - RIVER'!M114,"="&amp;$M$2-1))+(COUNTIF('Round 1 - RIVER'!N114,"="&amp;$N$2-1))+(COUNTIF('Round 1 - RIVER'!O114,"="&amp;$O$2-1))+(COUNTIF('Round 1 - RIVER'!P114,"="&amp;$P$2-1))+(COUNTIF('Round 1 - RIVER'!Q114,"="&amp;$Q$2-1))+(COUNTIF('Round 1 - RIVER'!R114,"="&amp;$R$2-1))+(COUNTIF('Round 1 - RIVER'!S114,"="&amp;$S$2-1))+(COUNTIF('Round 1 - RIVER'!T114,"="&amp;$T$2-1))</f>
        <v>0</v>
      </c>
      <c r="E243" s="93">
        <f>SUM(COUNTIF('Round 1 - RIVER'!B114,"="&amp;$B$3))+(COUNTIF('Round 1 - RIVER'!C114,"="&amp;$C$3))+(COUNTIF('Round 1 - RIVER'!D114,"="&amp;$D$3))+(COUNTIF('Round 1 - RIVER'!E114,"="&amp;$E$3))+(COUNTIF('Round 1 - RIVER'!F114,"="&amp;$F$3))+(COUNTIF('Round 1 - RIVER'!G114,"="&amp;$G$3))+(COUNTIF('Round 1 - RIVER'!H114,"="&amp;$H$3))+(COUNTIF('Round 1 - RIVER'!I114,"="&amp;$I$3))+(COUNTIF('Round 1 - RIVER'!J114,"="&amp;$J$3))+(COUNTIF('Round 1 - RIVER'!L114,"="&amp;$L$3))+(COUNTIF('Round 1 - RIVER'!M114,"="&amp;$M$3))+(COUNTIF('Round 1 - RIVER'!N114,"="&amp;$N$3))+(COUNTIF('Round 1 - RIVER'!O114,"="&amp;$O$3))+(COUNTIF('Round 1 - RIVER'!P114,"="&amp;$P$3))+(COUNTIF('Round 1 - RIVER'!Q114,"="&amp;$Q$3))+(COUNTIF('Round 1 - RIVER'!R114,"="&amp;$R$3))+(COUNTIF('Round 1 - RIVER'!S114,"="&amp;$S$3))+(COUNTIF('Round 1 - RIVER'!T114,"="&amp;$T$3))</f>
        <v>0</v>
      </c>
      <c r="F243" s="93">
        <f>SUM(COUNTIF('Round 1 - RIVER'!B114,"="&amp;$B$2+1))+(COUNTIF('Round 1 - RIVER'!C114,"="&amp;$C$2+1))+(COUNTIF('Round 1 - RIVER'!D114,"="&amp;$D$2+1))+(COUNTIF('Round 1 - RIVER'!E114,"="&amp;$E$2+1))+(COUNTIF('Round 1 - RIVER'!F114,"="&amp;$F$2+1))+(COUNTIF('Round 1 - RIVER'!G114,"="&amp;$G$2+1))+(COUNTIF('Round 1 - RIVER'!H114,"="&amp;$H$2+1))+(COUNTIF('Round 1 - RIVER'!I114,"="&amp;$I$2+1))+(COUNTIF('Round 1 - RIVER'!J114,"="&amp;$J$2+1))+(COUNTIF('Round 1 - RIVER'!L114,"="&amp;$L$2+1))+(COUNTIF('Round 1 - RIVER'!M114,"="&amp;$M$2+1))+(COUNTIF('Round 1 - RIVER'!N114,"="&amp;$N$2+1))+(COUNTIF('Round 1 - RIVER'!O114,"="&amp;$O$2+1))+(COUNTIF('Round 1 - RIVER'!P114,"="&amp;$P$2+1))+(COUNTIF('Round 1 - RIVER'!Q114,"="&amp;$Q$2+1))+(COUNTIF('Round 1 - RIVER'!R114,"="&amp;$R$2+1))+(COUNTIF('Round 1 - RIVER'!S114,"="&amp;$S$2+1))+(COUNTIF('Round 1 - RIVER'!T114,"="&amp;$T$2+1))</f>
        <v>0</v>
      </c>
      <c r="G243" s="93">
        <f>SUM(COUNTIF('Round 1 - RIVER'!B114,"="&amp;$B$2+2))+(COUNTIF('Round 1 - RIVER'!C114,"="&amp;$C$2+2))+(COUNTIF('Round 1 - RIVER'!D114,"="&amp;$D$2+2))+(COUNTIF('Round 1 - RIVER'!E114,"="&amp;$E$2+2))+(COUNTIF('Round 1 - RIVER'!F114,"="&amp;$F$2+2))+(COUNTIF('Round 1 - RIVER'!G114,"="&amp;$G$2+2))+(COUNTIF('Round 1 - RIVER'!H114,"="&amp;$H$2+2))+(COUNTIF('Round 1 - RIVER'!I114,"="&amp;$I$2+2))+(COUNTIF('Round 1 - RIVER'!J114,"="&amp;$J$2+2))+(COUNTIF('Round 1 - RIVER'!L114,"="&amp;$L$2+2))+(COUNTIF('Round 1 - RIVER'!M114,"="&amp;$M$2+2))+(COUNTIF('Round 1 - RIVER'!N114,"="&amp;$N$2+2))+(COUNTIF('Round 1 - RIVER'!O114,"="&amp;$O$2+2))+(COUNTIF('Round 1 - RIVER'!P114,"="&amp;$P$2+2))+(COUNTIF('Round 1 - RIVER'!Q114,"="&amp;$Q$2+2))+(COUNTIF('Round 1 - RIVER'!R114,"="&amp;$R$2+2))+(COUNTIF('Round 1 - RIVER'!S114,"="&amp;$S$2+2))+(COUNTIF('Round 1 - RIVER'!T114,"="&amp;$T$2+2))</f>
        <v>0</v>
      </c>
      <c r="H243" s="93">
        <f>SUM(COUNTIF('Round 1 - RIVER'!B114,"&gt;"&amp;$B$2+2.1))+(COUNTIF('Round 1 - RIVER'!C114,"&gt;"&amp;$C$2+2.1))+(COUNTIF('Round 1 - RIVER'!D114,"&gt;"&amp;$D$2+2.1))+(COUNTIF('Round 1 - RIVER'!E114,"&gt;"&amp;$E$2+2.1))+(COUNTIF('Round 1 - RIVER'!F114,"&gt;"&amp;$F$2+2.1))+(COUNTIF('Round 1 - RIVER'!G114,"&gt;"&amp;$G$2+2.1))+(COUNTIF('Round 1 - RIVER'!H114,"&gt;"&amp;$H$2+2.1))+(COUNTIF('Round 1 - RIVER'!I114,"&gt;"&amp;$I$2+2.1))+(COUNTIF('Round 1 - RIVER'!J114,"&gt;"&amp;$J$2+2.1))+(COUNTIF('Round 1 - RIVER'!L114,"&gt;"&amp;$L$2+2.1))+(COUNTIF('Round 1 - RIVER'!M114,"&gt;"&amp;$M$2+2.1))+(COUNTIF('Round 1 - RIVER'!N114,"&gt;"&amp;$N$2+2.1))+(COUNTIF('Round 1 - RIVER'!O114,"&gt;"&amp;$O$2+2.1))+(COUNTIF('Round 1 - RIVER'!P114,"&gt;"&amp;$P$2+2.1))+(COUNTIF('Round 1 - RIVER'!Q114,"&gt;"&amp;$Q$2+2.1))+(COUNTIF('Round 1 - RIVER'!R114,"&gt;"&amp;$R$2+2.1))+(COUNTIF('Round 1 - RIVER'!S114,"&gt;"&amp;$S$2+2.1))+(COUNTIF('Round 1 - RIVER'!T114,"&gt;"&amp;$T$2+2.1))</f>
        <v>0</v>
      </c>
      <c r="J243" s="92">
        <f>SUM(COUNTIF('Round 2 - HILLS'!B114,"&lt;"&amp;$B$3-1.9))+(COUNTIF('Round 2 - HILLS'!C114,"&lt;"&amp;$C$3-1.9))+(COUNTIF('Round 2 - HILLS'!D114,"&lt;"&amp;$D$3-1.9))+(COUNTIF('Round 2 - HILLS'!E114,"&lt;"&amp;$E$3-1.9))+(COUNTIF('Round 2 - HILLS'!F114,"&lt;"&amp;$F$3-1.9))+(COUNTIF('Round 2 - HILLS'!G114,"&lt;"&amp;$G$3-1.9))+(COUNTIF('Round 2 - HILLS'!H114,"&lt;"&amp;$H$3-1.9))+(COUNTIF('Round 2 - HILLS'!I114,"&lt;"&amp;$I$3-1.9))+(COUNTIF('Round 2 - HILLS'!J114,"&lt;"&amp;$J$3-1.9))+(COUNTIF('Round 2 - HILLS'!L114,"&lt;"&amp;$L$3-1.9))+(COUNTIF('Round 2 - HILLS'!M114,"&lt;"&amp;$M$3-1.9))+(COUNTIF('Round 2 - HILLS'!N114,"&lt;"&amp;$N$3-1.9))+(COUNTIF('Round 2 - HILLS'!O114,"&lt;"&amp;$O$3-1.9))+(COUNTIF('Round 2 - HILLS'!P114,"&lt;"&amp;$P$3-1.9))+(COUNTIF('Round 2 - HILLS'!Q114,"&lt;"&amp;$Q$3-1.9))+(COUNTIF('Round 2 - HILLS'!R114,"&lt;"&amp;$R$3-1.9))+(COUNTIF('Round 2 - HILLS'!S114,"&lt;"&amp;$S$3-1.9))+(COUNTIF('Round 2 - HILLS'!T114,"&lt;"&amp;$T$3-1.9))</f>
        <v>0</v>
      </c>
      <c r="K243" s="93">
        <f>SUM(COUNTIF('Round 2 - HILLS'!B114,"="&amp;$B$3-1))+(COUNTIF('Round 2 - HILLS'!C114,"="&amp;$C$3-1))+(COUNTIF('Round 2 - HILLS'!D114,"="&amp;$D$3-1))+(COUNTIF('Round 2 - HILLS'!E114,"="&amp;$E$3-1))+(COUNTIF('Round 2 - HILLS'!F114,"="&amp;$F$3-1))+(COUNTIF('Round 2 - HILLS'!G114,"="&amp;$G$3-1))+(COUNTIF('Round 2 - HILLS'!H114,"="&amp;$H$3-1))+(COUNTIF('Round 2 - HILLS'!I114,"="&amp;$I$3-1))+(COUNTIF('Round 2 - HILLS'!J114,"="&amp;$J$3-1))+(COUNTIF('Round 2 - HILLS'!L114,"="&amp;$L$3-1))+(COUNTIF('Round 2 - HILLS'!M114,"="&amp;$M$3-1))+(COUNTIF('Round 2 - HILLS'!N114,"="&amp;$N$3-1))+(COUNTIF('Round 2 - HILLS'!O114,"="&amp;$O$3-1))+(COUNTIF('Round 2 - HILLS'!P114,"="&amp;$P$3-1))+(COUNTIF('Round 2 - HILLS'!Q114,"="&amp;$Q$3-1))+(COUNTIF('Round 2 - HILLS'!R114,"="&amp;$R$3-1))+(COUNTIF('Round 2 - HILLS'!S114,"="&amp;$S$3-1))+(COUNTIF('Round 2 - HILLS'!T114,"="&amp;$T$3-1))</f>
        <v>0</v>
      </c>
      <c r="L243" s="93">
        <f>SUM(COUNTIF('Round 2 - HILLS'!B114,"="&amp;$B$3))+(COUNTIF('Round 2 - HILLS'!C114,"="&amp;$C$3))+(COUNTIF('Round 2 - HILLS'!D114,"="&amp;$D$3))+(COUNTIF('Round 2 - HILLS'!E114,"="&amp;$E$3))+(COUNTIF('Round 2 - HILLS'!F114,"="&amp;$F$3))+(COUNTIF('Round 2 - HILLS'!G114,"="&amp;$G$3))+(COUNTIF('Round 2 - HILLS'!H114,"="&amp;$H$3))+(COUNTIF('Round 2 - HILLS'!I114,"="&amp;$I$3))+(COUNTIF('Round 2 - HILLS'!J114,"="&amp;$J$3))+(COUNTIF('Round 2 - HILLS'!L114,"="&amp;$L$3))+(COUNTIF('Round 2 - HILLS'!M114,"="&amp;$M$3))+(COUNTIF('Round 2 - HILLS'!N114,"="&amp;$N$3))+(COUNTIF('Round 2 - HILLS'!O114,"="&amp;$O$3))+(COUNTIF('Round 2 - HILLS'!P114,"="&amp;$P$3))+(COUNTIF('Round 2 - HILLS'!Q114,"="&amp;$Q$3))+(COUNTIF('Round 2 - HILLS'!R114,"="&amp;$R$3))+(COUNTIF('Round 2 - HILLS'!S114,"="&amp;$S$3))+(COUNTIF('Round 2 - HILLS'!T114,"="&amp;$T$3))</f>
        <v>0</v>
      </c>
      <c r="M243" s="93">
        <f>SUM(COUNTIF('Round 2 - HILLS'!B114,"="&amp;$B$3+1))+(COUNTIF('Round 2 - HILLS'!C114,"="&amp;$C$3+1))+(COUNTIF('Round 2 - HILLS'!D114,"="&amp;$D$3+1))+(COUNTIF('Round 2 - HILLS'!E114,"="&amp;$E$3+1))+(COUNTIF('Round 2 - HILLS'!F114,"="&amp;$F$3+1))+(COUNTIF('Round 2 - HILLS'!G114,"="&amp;$G$3+1))+(COUNTIF('Round 2 - HILLS'!H114,"="&amp;$H$3+1))+(COUNTIF('Round 2 - HILLS'!I114,"="&amp;$I$3+1))+(COUNTIF('Round 2 - HILLS'!J114,"="&amp;$J$3+1))+(COUNTIF('Round 2 - HILLS'!L114,"="&amp;$L$3+1))+(COUNTIF('Round 2 - HILLS'!M114,"="&amp;$M$3+1))+(COUNTIF('Round 2 - HILLS'!N114,"="&amp;$N$3+1))+(COUNTIF('Round 2 - HILLS'!O114,"="&amp;$O$3+1))+(COUNTIF('Round 2 - HILLS'!P114,"="&amp;$P$3+1))+(COUNTIF('Round 2 - HILLS'!Q114,"="&amp;$Q$3+1))+(COUNTIF('Round 2 - HILLS'!R114,"="&amp;$R$3+1))+(COUNTIF('Round 2 - HILLS'!S114,"="&amp;$S$3+1))+(COUNTIF('Round 2 - HILLS'!T114,"="&amp;$T$3+1))</f>
        <v>0</v>
      </c>
      <c r="N243" s="93">
        <f>SUM(COUNTIF('Round 2 - HILLS'!B114,"="&amp;$B$3+2))+(COUNTIF('Round 2 - HILLS'!C114,"="&amp;$C$3+2))+(COUNTIF('Round 2 - HILLS'!D114,"="&amp;$D$3+2))+(COUNTIF('Round 2 - HILLS'!E114,"="&amp;$E$3+2))+(COUNTIF('Round 2 - HILLS'!F114,"="&amp;$F$3+2))+(COUNTIF('Round 2 - HILLS'!G114,"="&amp;$G$3+2))+(COUNTIF('Round 2 - HILLS'!H114,"="&amp;$H$3+2))+(COUNTIF('Round 2 - HILLS'!I114,"="&amp;$I$3+2))+(COUNTIF('Round 2 - HILLS'!J114,"="&amp;$J$3+2))+(COUNTIF('Round 2 - HILLS'!L114,"="&amp;$L$3+2))+(COUNTIF('Round 2 - HILLS'!M114,"="&amp;$M$3+2))+(COUNTIF('Round 2 - HILLS'!N114,"="&amp;$N$3+2))+(COUNTIF('Round 2 - HILLS'!O114,"="&amp;$O$3+2))+(COUNTIF('Round 2 - HILLS'!P114,"="&amp;$P$3+2))+(COUNTIF('Round 2 - HILLS'!Q114,"="&amp;$Q$3+2))+(COUNTIF('Round 2 - HILLS'!R114,"="&amp;$R$3+2))+(COUNTIF('Round 2 - HILLS'!S114,"="&amp;$S$3+2))+(COUNTIF('Round 2 - HILLS'!T114,"="&amp;$T$3+2))</f>
        <v>0</v>
      </c>
      <c r="O243" s="93">
        <f>SUM(COUNTIF('Round 2 - HILLS'!B114,"&gt;"&amp;$B$3+2.1))+(COUNTIF('Round 2 - HILLS'!C114,"&gt;"&amp;$C$3+2.1))+(COUNTIF('Round 2 - HILLS'!D114,"&gt;"&amp;$D$3+2.1))+(COUNTIF('Round 2 - HILLS'!E114,"&gt;"&amp;$E$3+2.1))+(COUNTIF('Round 2 - HILLS'!F114,"&gt;"&amp;$F$3+2.1))+(COUNTIF('Round 2 - HILLS'!G114,"&gt;"&amp;$G$3+2.1))+(COUNTIF('Round 2 - HILLS'!H114,"&gt;"&amp;$H$3+2.1))+(COUNTIF('Round 2 - HILLS'!I114,"&gt;"&amp;$I$3+2.1))+(COUNTIF('Round 2 - HILLS'!J114,"&gt;"&amp;$J$3+2.1))+(COUNTIF('Round 2 - HILLS'!L114,"&gt;"&amp;$L$3+2.1))+(COUNTIF('Round 2 - HILLS'!M114,"&gt;"&amp;$M$3+2.1))+(COUNTIF('Round 2 - HILLS'!N114,"&gt;"&amp;$N$3+2.1))+(COUNTIF('Round 2 - HILLS'!O114,"&gt;"&amp;$O$3+2.1))+(COUNTIF('Round 2 - HILLS'!P114,"&gt;"&amp;$P$3+2.1))+(COUNTIF('Round 2 - HILLS'!Q114,"&gt;"&amp;$Q$3+2.1))+(COUNTIF('Round 2 - HILLS'!R114,"&gt;"&amp;$R$3+2.1))+(COUNTIF('Round 2 - HILLS'!S114,"&gt;"&amp;$S$3+2.1))+(COUNTIF('Round 2 - HILLS'!T114,"&gt;"&amp;$T$3+2.1))</f>
        <v>0</v>
      </c>
      <c r="Q243" s="92"/>
      <c r="R243" s="93"/>
      <c r="S243" s="93"/>
      <c r="T243" s="93"/>
      <c r="U243" s="93"/>
      <c r="V243" s="93"/>
      <c r="X243" s="92">
        <f t="shared" si="254"/>
        <v>0</v>
      </c>
      <c r="Y243" s="93">
        <f t="shared" si="250"/>
        <v>0</v>
      </c>
      <c r="Z243" s="93">
        <f t="shared" si="251"/>
        <v>0</v>
      </c>
      <c r="AA243" s="93">
        <f t="shared" si="252"/>
        <v>0</v>
      </c>
      <c r="AB243" s="93">
        <f t="shared" si="253"/>
        <v>0</v>
      </c>
      <c r="AC243" s="93">
        <f t="shared" si="255"/>
        <v>0</v>
      </c>
    </row>
    <row r="245" spans="1:29" ht="15.75" x14ac:dyDescent="0.25">
      <c r="A245" s="108" t="e">
        <f>'Players by Team'!#REF!</f>
        <v>#REF!</v>
      </c>
      <c r="C245" s="90">
        <f t="shared" ref="C245:H245" si="256">SUM(C246:C250)</f>
        <v>0</v>
      </c>
      <c r="D245" s="90">
        <f t="shared" si="256"/>
        <v>0</v>
      </c>
      <c r="E245" s="90">
        <f t="shared" si="256"/>
        <v>0</v>
      </c>
      <c r="F245" s="90">
        <f t="shared" si="256"/>
        <v>0</v>
      </c>
      <c r="G245" s="90">
        <f t="shared" si="256"/>
        <v>0</v>
      </c>
      <c r="H245" s="90">
        <f t="shared" si="256"/>
        <v>0</v>
      </c>
      <c r="J245" s="90">
        <f t="shared" ref="J245:O245" si="257">SUM(J246:J250)</f>
        <v>0</v>
      </c>
      <c r="K245" s="90">
        <f t="shared" si="257"/>
        <v>0</v>
      </c>
      <c r="L245" s="90">
        <f t="shared" si="257"/>
        <v>0</v>
      </c>
      <c r="M245" s="90">
        <f t="shared" si="257"/>
        <v>0</v>
      </c>
      <c r="N245" s="90">
        <f t="shared" si="257"/>
        <v>0</v>
      </c>
      <c r="O245" s="90">
        <f t="shared" si="257"/>
        <v>0</v>
      </c>
      <c r="Q245" s="90">
        <f t="shared" ref="Q245:V245" si="258">SUM(Q246:Q250)</f>
        <v>0</v>
      </c>
      <c r="R245" s="90">
        <f t="shared" si="258"/>
        <v>0</v>
      </c>
      <c r="S245" s="90">
        <f t="shared" si="258"/>
        <v>0</v>
      </c>
      <c r="T245" s="90">
        <f t="shared" si="258"/>
        <v>0</v>
      </c>
      <c r="U245" s="90">
        <f t="shared" si="258"/>
        <v>0</v>
      </c>
      <c r="V245" s="90">
        <f t="shared" si="258"/>
        <v>0</v>
      </c>
      <c r="X245" s="90">
        <f t="shared" ref="X245:AC245" si="259">SUM(X246:X250)</f>
        <v>0</v>
      </c>
      <c r="Y245" s="90">
        <f t="shared" si="259"/>
        <v>0</v>
      </c>
      <c r="Z245" s="90">
        <f t="shared" si="259"/>
        <v>0</v>
      </c>
      <c r="AA245" s="90">
        <f t="shared" si="259"/>
        <v>0</v>
      </c>
      <c r="AB245" s="90">
        <f t="shared" si="259"/>
        <v>0</v>
      </c>
      <c r="AC245" s="90">
        <f t="shared" si="259"/>
        <v>0</v>
      </c>
    </row>
    <row r="246" spans="1:29" x14ac:dyDescent="0.2">
      <c r="A246" s="35" t="e">
        <f>'Players by Team'!#REF!</f>
        <v>#REF!</v>
      </c>
      <c r="B246" s="95"/>
      <c r="C246" s="99">
        <f>SUM(COUNTIF('Round 1 - RIVER'!B117,"&lt;"&amp;$B$2-1.9))+(COUNTIF('Round 1 - RIVER'!C117,"&lt;"&amp;$C$2-1.9))+(COUNTIF('Round 1 - RIVER'!D117,"&lt;"&amp;$D$2-1.9))+(COUNTIF('Round 1 - RIVER'!E117,"&lt;"&amp;$E$2-1.9))+(COUNTIF('Round 1 - RIVER'!F117,"&lt;"&amp;$F$2-1.9))+(COUNTIF('Round 1 - RIVER'!G117,"&lt;"&amp;$G$2-1.9))+(COUNTIF('Round 1 - RIVER'!H117,"&lt;"&amp;$H$2-1.9))+(COUNTIF('Round 1 - RIVER'!I117,"&lt;"&amp;$I$2-1.9))+(COUNTIF('Round 1 - RIVER'!J117,"&lt;"&amp;$J$2-1.9))+(COUNTIF('Round 1 - RIVER'!L117,"&lt;"&amp;$L$2-1.9))+(COUNTIF('Round 1 - RIVER'!M117,"&lt;"&amp;$M$2-1.9))+(COUNTIF('Round 1 - RIVER'!N117,"&lt;"&amp;$N$2-1.9))+(COUNTIF('Round 1 - RIVER'!O117,"&lt;"&amp;$O$2-1.9))+(COUNTIF('Round 1 - RIVER'!P117,"&lt;"&amp;$P$2-1.9))+(COUNTIF('Round 1 - RIVER'!Q117,"&lt;"&amp;$Q$2-1.9))+(COUNTIF('Round 1 - RIVER'!R117,"&lt;"&amp;$R$2-1.9))+(COUNTIF('Round 1 - RIVER'!S117,"&lt;"&amp;$S$2-1.9))+(COUNTIF('Round 1 - RIVER'!T117,"&lt;"&amp;$T$2-1.9))</f>
        <v>0</v>
      </c>
      <c r="D246" s="100">
        <f>SUM(COUNTIF('Round 1 - RIVER'!B117,"="&amp;$B$2-1))+(COUNTIF('Round 1 - RIVER'!C117,"="&amp;$C$2-1))+(COUNTIF('Round 1 - RIVER'!D117,"="&amp;$D$2-1))+(COUNTIF('Round 1 - RIVER'!E117,"="&amp;$E$2-1))+(COUNTIF('Round 1 - RIVER'!F117,"="&amp;$F$2-1))+(COUNTIF('Round 1 - RIVER'!G117,"="&amp;$G$2-1))+(COUNTIF('Round 1 - RIVER'!H117,"="&amp;$H$2-1))+(COUNTIF('Round 1 - RIVER'!I117,"="&amp;$I$2-1))+(COUNTIF('Round 1 - RIVER'!J117,"="&amp;$J$2-1))+(COUNTIF('Round 1 - RIVER'!L117,"="&amp;$L$2-1))+(COUNTIF('Round 1 - RIVER'!M117,"="&amp;$M$2-1))+(COUNTIF('Round 1 - RIVER'!N117,"="&amp;$N$2-1))+(COUNTIF('Round 1 - RIVER'!O117,"="&amp;$O$2-1))+(COUNTIF('Round 1 - RIVER'!P117,"="&amp;$P$2-1))+(COUNTIF('Round 1 - RIVER'!Q117,"="&amp;$Q$2-1))+(COUNTIF('Round 1 - RIVER'!R117,"="&amp;$R$2-1))+(COUNTIF('Round 1 - RIVER'!S117,"="&amp;$S$2-1))+(COUNTIF('Round 1 - RIVER'!T117,"="&amp;$T$2-1))</f>
        <v>0</v>
      </c>
      <c r="E246" s="100">
        <f>SUM(COUNTIF('Round 1 - RIVER'!B117,"="&amp;$B$3))+(COUNTIF('Round 1 - RIVER'!C117,"="&amp;$C$3))+(COUNTIF('Round 1 - RIVER'!D117,"="&amp;$D$3))+(COUNTIF('Round 1 - RIVER'!E117,"="&amp;$E$3))+(COUNTIF('Round 1 - RIVER'!F117,"="&amp;$F$3))+(COUNTIF('Round 1 - RIVER'!G117,"="&amp;$G$3))+(COUNTIF('Round 1 - RIVER'!H117,"="&amp;$H$3))+(COUNTIF('Round 1 - RIVER'!I117,"="&amp;$I$3))+(COUNTIF('Round 1 - RIVER'!J117,"="&amp;$J$3))+(COUNTIF('Round 1 - RIVER'!L117,"="&amp;$L$3))+(COUNTIF('Round 1 - RIVER'!M117,"="&amp;$M$3))+(COUNTIF('Round 1 - RIVER'!N117,"="&amp;$N$3))+(COUNTIF('Round 1 - RIVER'!O117,"="&amp;$O$3))+(COUNTIF('Round 1 - RIVER'!P117,"="&amp;$P$3))+(COUNTIF('Round 1 - RIVER'!Q117,"="&amp;$Q$3))+(COUNTIF('Round 1 - RIVER'!R117,"="&amp;$R$3))+(COUNTIF('Round 1 - RIVER'!S117,"="&amp;$S$3))+(COUNTIF('Round 1 - RIVER'!T117,"="&amp;$T$3))</f>
        <v>0</v>
      </c>
      <c r="F246" s="100">
        <f>SUM(COUNTIF('Round 1 - RIVER'!B117,"="&amp;$B$2+1))+(COUNTIF('Round 1 - RIVER'!C117,"="&amp;$C$2+1))+(COUNTIF('Round 1 - RIVER'!D117,"="&amp;$D$2+1))+(COUNTIF('Round 1 - RIVER'!E117,"="&amp;$E$2+1))+(COUNTIF('Round 1 - RIVER'!F117,"="&amp;$F$2+1))+(COUNTIF('Round 1 - RIVER'!G117,"="&amp;$G$2+1))+(COUNTIF('Round 1 - RIVER'!H117,"="&amp;$H$2+1))+(COUNTIF('Round 1 - RIVER'!I117,"="&amp;$I$2+1))+(COUNTIF('Round 1 - RIVER'!J117,"="&amp;$J$2+1))+(COUNTIF('Round 1 - RIVER'!L117,"="&amp;$L$2+1))+(COUNTIF('Round 1 - RIVER'!M117,"="&amp;$M$2+1))+(COUNTIF('Round 1 - RIVER'!N117,"="&amp;$N$2+1))+(COUNTIF('Round 1 - RIVER'!O117,"="&amp;$O$2+1))+(COUNTIF('Round 1 - RIVER'!P117,"="&amp;$P$2+1))+(COUNTIF('Round 1 - RIVER'!Q117,"="&amp;$Q$2+1))+(COUNTIF('Round 1 - RIVER'!R117,"="&amp;$R$2+1))+(COUNTIF('Round 1 - RIVER'!S117,"="&amp;$S$2+1))+(COUNTIF('Round 1 - RIVER'!T117,"="&amp;$T$2+1))</f>
        <v>0</v>
      </c>
      <c r="G246" s="100">
        <f>SUM(COUNTIF('Round 1 - RIVER'!B117,"="&amp;$B$2+2))+(COUNTIF('Round 1 - RIVER'!C117,"="&amp;$C$2+2))+(COUNTIF('Round 1 - RIVER'!D117,"="&amp;$D$2+2))+(COUNTIF('Round 1 - RIVER'!E117,"="&amp;$E$2+2))+(COUNTIF('Round 1 - RIVER'!F117,"="&amp;$F$2+2))+(COUNTIF('Round 1 - RIVER'!G117,"="&amp;$G$2+2))+(COUNTIF('Round 1 - RIVER'!H117,"="&amp;$H$2+2))+(COUNTIF('Round 1 - RIVER'!I117,"="&amp;$I$2+2))+(COUNTIF('Round 1 - RIVER'!J117,"="&amp;$J$2+2))+(COUNTIF('Round 1 - RIVER'!L117,"="&amp;$L$2+2))+(COUNTIF('Round 1 - RIVER'!M117,"="&amp;$M$2+2))+(COUNTIF('Round 1 - RIVER'!N117,"="&amp;$N$2+2))+(COUNTIF('Round 1 - RIVER'!O117,"="&amp;$O$2+2))+(COUNTIF('Round 1 - RIVER'!P117,"="&amp;$P$2+2))+(COUNTIF('Round 1 - RIVER'!Q117,"="&amp;$Q$2+2))+(COUNTIF('Round 1 - RIVER'!R117,"="&amp;$R$2+2))+(COUNTIF('Round 1 - RIVER'!S117,"="&amp;$S$2+2))+(COUNTIF('Round 1 - RIVER'!T117,"="&amp;$T$2+2))</f>
        <v>0</v>
      </c>
      <c r="H246" s="100">
        <f>SUM(COUNTIF('Round 1 - RIVER'!B117,"&gt;"&amp;$B$2+2.1))+(COUNTIF('Round 1 - RIVER'!C117,"&gt;"&amp;$C$2+2.1))+(COUNTIF('Round 1 - RIVER'!D117,"&gt;"&amp;$D$2+2.1))+(COUNTIF('Round 1 - RIVER'!E117,"&gt;"&amp;$E$2+2.1))+(COUNTIF('Round 1 - RIVER'!F117,"&gt;"&amp;$F$2+2.1))+(COUNTIF('Round 1 - RIVER'!G117,"&gt;"&amp;$G$2+2.1))+(COUNTIF('Round 1 - RIVER'!H117,"&gt;"&amp;$H$2+2.1))+(COUNTIF('Round 1 - RIVER'!I117,"&gt;"&amp;$I$2+2.1))+(COUNTIF('Round 1 - RIVER'!J117,"&gt;"&amp;$J$2+2.1))+(COUNTIF('Round 1 - RIVER'!L117,"&gt;"&amp;$L$2+2.1))+(COUNTIF('Round 1 - RIVER'!M117,"&gt;"&amp;$M$2+2.1))+(COUNTIF('Round 1 - RIVER'!N117,"&gt;"&amp;$N$2+2.1))+(COUNTIF('Round 1 - RIVER'!O117,"&gt;"&amp;$O$2+2.1))+(COUNTIF('Round 1 - RIVER'!P117,"&gt;"&amp;$P$2+2.1))+(COUNTIF('Round 1 - RIVER'!Q117,"&gt;"&amp;$Q$2+2.1))+(COUNTIF('Round 1 - RIVER'!R117,"&gt;"&amp;$R$2+2.1))+(COUNTIF('Round 1 - RIVER'!S117,"&gt;"&amp;$S$2+2.1))+(COUNTIF('Round 1 - RIVER'!T117,"&gt;"&amp;$T$2+2.1))</f>
        <v>0</v>
      </c>
      <c r="I246" s="77"/>
      <c r="J246" s="99">
        <f>SUM(COUNTIF('Round 2 - HILLS'!B117,"&lt;"&amp;$B$3-1.9))+(COUNTIF('Round 2 - HILLS'!C117,"&lt;"&amp;$C$3-1.9))+(COUNTIF('Round 2 - HILLS'!D117,"&lt;"&amp;$D$3-1.9))+(COUNTIF('Round 2 - HILLS'!E117,"&lt;"&amp;$E$3-1.9))+(COUNTIF('Round 2 - HILLS'!F117,"&lt;"&amp;$F$3-1.9))+(COUNTIF('Round 2 - HILLS'!G117,"&lt;"&amp;$G$3-1.9))+(COUNTIF('Round 2 - HILLS'!H117,"&lt;"&amp;$H$3-1.9))+(COUNTIF('Round 2 - HILLS'!I117,"&lt;"&amp;$I$3-1.9))+(COUNTIF('Round 2 - HILLS'!J117,"&lt;"&amp;$J$3-1.9))+(COUNTIF('Round 2 - HILLS'!L117,"&lt;"&amp;$L$3-1.9))+(COUNTIF('Round 2 - HILLS'!M117,"&lt;"&amp;$M$3-1.9))+(COUNTIF('Round 2 - HILLS'!N117,"&lt;"&amp;$N$3-1.9))+(COUNTIF('Round 2 - HILLS'!O117,"&lt;"&amp;$O$3-1.9))+(COUNTIF('Round 2 - HILLS'!P117,"&lt;"&amp;$P$3-1.9))+(COUNTIF('Round 2 - HILLS'!Q117,"&lt;"&amp;$Q$3-1.9))+(COUNTIF('Round 2 - HILLS'!R117,"&lt;"&amp;$R$3-1.9))+(COUNTIF('Round 2 - HILLS'!S117,"&lt;"&amp;$S$3-1.9))+(COUNTIF('Round 2 - HILLS'!T117,"&lt;"&amp;$T$3-1.9))</f>
        <v>0</v>
      </c>
      <c r="K246" s="100">
        <f>SUM(COUNTIF('Round 2 - HILLS'!B117,"="&amp;$B$3-1))+(COUNTIF('Round 2 - HILLS'!C117,"="&amp;$C$3-1))+(COUNTIF('Round 2 - HILLS'!D117,"="&amp;$D$3-1))+(COUNTIF('Round 2 - HILLS'!E117,"="&amp;$E$3-1))+(COUNTIF('Round 2 - HILLS'!F117,"="&amp;$F$3-1))+(COUNTIF('Round 2 - HILLS'!G117,"="&amp;$G$3-1))+(COUNTIF('Round 2 - HILLS'!H117,"="&amp;$H$3-1))+(COUNTIF('Round 2 - HILLS'!I117,"="&amp;$I$3-1))+(COUNTIF('Round 2 - HILLS'!J117,"="&amp;$J$3-1))+(COUNTIF('Round 2 - HILLS'!L117,"="&amp;$L$3-1))+(COUNTIF('Round 2 - HILLS'!M117,"="&amp;$M$3-1))+(COUNTIF('Round 2 - HILLS'!N117,"="&amp;$N$3-1))+(COUNTIF('Round 2 - HILLS'!O117,"="&amp;$O$3-1))+(COUNTIF('Round 2 - HILLS'!P117,"="&amp;$P$3-1))+(COUNTIF('Round 2 - HILLS'!Q117,"="&amp;$Q$3-1))+(COUNTIF('Round 2 - HILLS'!R117,"="&amp;$R$3-1))+(COUNTIF('Round 2 - HILLS'!S117,"="&amp;$S$3-1))+(COUNTIF('Round 2 - HILLS'!T117,"="&amp;$T$3-1))</f>
        <v>0</v>
      </c>
      <c r="L246" s="100">
        <f>SUM(COUNTIF('Round 2 - HILLS'!B117,"="&amp;$B$3))+(COUNTIF('Round 2 - HILLS'!C117,"="&amp;$C$3))+(COUNTIF('Round 2 - HILLS'!D117,"="&amp;$D$3))+(COUNTIF('Round 2 - HILLS'!E117,"="&amp;$E$3))+(COUNTIF('Round 2 - HILLS'!F117,"="&amp;$F$3))+(COUNTIF('Round 2 - HILLS'!G117,"="&amp;$G$3))+(COUNTIF('Round 2 - HILLS'!H117,"="&amp;$H$3))+(COUNTIF('Round 2 - HILLS'!I117,"="&amp;$I$3))+(COUNTIF('Round 2 - HILLS'!J117,"="&amp;$J$3))+(COUNTIF('Round 2 - HILLS'!L117,"="&amp;$L$3))+(COUNTIF('Round 2 - HILLS'!M117,"="&amp;$M$3))+(COUNTIF('Round 2 - HILLS'!N117,"="&amp;$N$3))+(COUNTIF('Round 2 - HILLS'!O117,"="&amp;$O$3))+(COUNTIF('Round 2 - HILLS'!P117,"="&amp;$P$3))+(COUNTIF('Round 2 - HILLS'!Q117,"="&amp;$Q$3))+(COUNTIF('Round 2 - HILLS'!R117,"="&amp;$R$3))+(COUNTIF('Round 2 - HILLS'!S117,"="&amp;$S$3))+(COUNTIF('Round 2 - HILLS'!T117,"="&amp;$T$3))</f>
        <v>0</v>
      </c>
      <c r="M246" s="100">
        <f>SUM(COUNTIF('Round 2 - HILLS'!B117,"="&amp;$B$3+1))+(COUNTIF('Round 2 - HILLS'!C117,"="&amp;$C$3+1))+(COUNTIF('Round 2 - HILLS'!D117,"="&amp;$D$3+1))+(COUNTIF('Round 2 - HILLS'!E117,"="&amp;$E$3+1))+(COUNTIF('Round 2 - HILLS'!F117,"="&amp;$F$3+1))+(COUNTIF('Round 2 - HILLS'!G117,"="&amp;$G$3+1))+(COUNTIF('Round 2 - HILLS'!H117,"="&amp;$H$3+1))+(COUNTIF('Round 2 - HILLS'!I117,"="&amp;$I$3+1))+(COUNTIF('Round 2 - HILLS'!J117,"="&amp;$J$3+1))+(COUNTIF('Round 2 - HILLS'!L117,"="&amp;$L$3+1))+(COUNTIF('Round 2 - HILLS'!M117,"="&amp;$M$3+1))+(COUNTIF('Round 2 - HILLS'!N117,"="&amp;$N$3+1))+(COUNTIF('Round 2 - HILLS'!O117,"="&amp;$O$3+1))+(COUNTIF('Round 2 - HILLS'!P117,"="&amp;$P$3+1))+(COUNTIF('Round 2 - HILLS'!Q117,"="&amp;$Q$3+1))+(COUNTIF('Round 2 - HILLS'!R117,"="&amp;$R$3+1))+(COUNTIF('Round 2 - HILLS'!S117,"="&amp;$S$3+1))+(COUNTIF('Round 2 - HILLS'!T117,"="&amp;$T$3+1))</f>
        <v>0</v>
      </c>
      <c r="N246" s="100">
        <f>SUM(COUNTIF('Round 2 - HILLS'!B117,"="&amp;$B$3+2))+(COUNTIF('Round 2 - HILLS'!C117,"="&amp;$C$3+2))+(COUNTIF('Round 2 - HILLS'!D117,"="&amp;$D$3+2))+(COUNTIF('Round 2 - HILLS'!E117,"="&amp;$E$3+2))+(COUNTIF('Round 2 - HILLS'!F117,"="&amp;$F$3+2))+(COUNTIF('Round 2 - HILLS'!G117,"="&amp;$G$3+2))+(COUNTIF('Round 2 - HILLS'!H117,"="&amp;$H$3+2))+(COUNTIF('Round 2 - HILLS'!I117,"="&amp;$I$3+2))+(COUNTIF('Round 2 - HILLS'!J117,"="&amp;$J$3+2))+(COUNTIF('Round 2 - HILLS'!L117,"="&amp;$L$3+2))+(COUNTIF('Round 2 - HILLS'!M117,"="&amp;$M$3+2))+(COUNTIF('Round 2 - HILLS'!N117,"="&amp;$N$3+2))+(COUNTIF('Round 2 - HILLS'!O117,"="&amp;$O$3+2))+(COUNTIF('Round 2 - HILLS'!P117,"="&amp;$P$3+2))+(COUNTIF('Round 2 - HILLS'!Q117,"="&amp;$Q$3+2))+(COUNTIF('Round 2 - HILLS'!R117,"="&amp;$R$3+2))+(COUNTIF('Round 2 - HILLS'!S117,"="&amp;$S$3+2))+(COUNTIF('Round 2 - HILLS'!T117,"="&amp;$T$3+2))</f>
        <v>0</v>
      </c>
      <c r="O246" s="100">
        <f>SUM(COUNTIF('Round 2 - HILLS'!B117,"&gt;"&amp;$B$3+2.1))+(COUNTIF('Round 2 - HILLS'!C117,"&gt;"&amp;$C$3+2.1))+(COUNTIF('Round 2 - HILLS'!D117,"&gt;"&amp;$D$3+2.1))+(COUNTIF('Round 2 - HILLS'!E117,"&gt;"&amp;$E$3+2.1))+(COUNTIF('Round 2 - HILLS'!F117,"&gt;"&amp;$F$3+2.1))+(COUNTIF('Round 2 - HILLS'!G117,"&gt;"&amp;$G$3+2.1))+(COUNTIF('Round 2 - HILLS'!H117,"&gt;"&amp;$H$3+2.1))+(COUNTIF('Round 2 - HILLS'!I117,"&gt;"&amp;$I$3+2.1))+(COUNTIF('Round 2 - HILLS'!J117,"&gt;"&amp;$J$3+2.1))+(COUNTIF('Round 2 - HILLS'!L117,"&gt;"&amp;$L$3+2.1))+(COUNTIF('Round 2 - HILLS'!M117,"&gt;"&amp;$M$3+2.1))+(COUNTIF('Round 2 - HILLS'!N117,"&gt;"&amp;$N$3+2.1))+(COUNTIF('Round 2 - HILLS'!O117,"&gt;"&amp;$O$3+2.1))+(COUNTIF('Round 2 - HILLS'!P117,"&gt;"&amp;$P$3+2.1))+(COUNTIF('Round 2 - HILLS'!Q117,"&gt;"&amp;$Q$3+2.1))+(COUNTIF('Round 2 - HILLS'!R117,"&gt;"&amp;$R$3+2.1))+(COUNTIF('Round 2 - HILLS'!S117,"&gt;"&amp;$S$3+2.1))+(COUNTIF('Round 2 - HILLS'!T117,"&gt;"&amp;$T$3+2.1))</f>
        <v>0</v>
      </c>
      <c r="Q246" s="92"/>
      <c r="R246" s="93"/>
      <c r="S246" s="93"/>
      <c r="T246" s="93"/>
      <c r="U246" s="93"/>
      <c r="V246" s="93"/>
      <c r="X246" s="92">
        <f>SUM(C246,J246,Q246)</f>
        <v>0</v>
      </c>
      <c r="Y246" s="93">
        <f t="shared" ref="Y246:Y250" si="260">SUM(D246,K246,R246)</f>
        <v>0</v>
      </c>
      <c r="Z246" s="93">
        <f t="shared" ref="Z246:Z250" si="261">SUM(E246,L246,S246)</f>
        <v>0</v>
      </c>
      <c r="AA246" s="93">
        <f t="shared" ref="AA246:AA250" si="262">SUM(F246,M246,T246)</f>
        <v>0</v>
      </c>
      <c r="AB246" s="93">
        <f t="shared" ref="AB246:AB250" si="263">SUM(G246,N246,U246)</f>
        <v>0</v>
      </c>
      <c r="AC246" s="93">
        <f>SUM(H246,O246,V246)</f>
        <v>0</v>
      </c>
    </row>
    <row r="247" spans="1:29" x14ac:dyDescent="0.2">
      <c r="A247" s="35" t="e">
        <f>'Players by Team'!#REF!</f>
        <v>#REF!</v>
      </c>
      <c r="B247" s="95"/>
      <c r="C247" s="105">
        <f>SUM(COUNTIF('Round 1 - RIVER'!B118,"&lt;"&amp;$B$2-1.9))+(COUNTIF('Round 1 - RIVER'!C118,"&lt;"&amp;$C$2-1.9))+(COUNTIF('Round 1 - RIVER'!D118,"&lt;"&amp;$D$2-1.9))+(COUNTIF('Round 1 - RIVER'!E118,"&lt;"&amp;$E$2-1.9))+(COUNTIF('Round 1 - RIVER'!F118,"&lt;"&amp;$F$2-1.9))+(COUNTIF('Round 1 - RIVER'!G118,"&lt;"&amp;$G$2-1.9))+(COUNTIF('Round 1 - RIVER'!H118,"&lt;"&amp;$H$2-1.9))+(COUNTIF('Round 1 - RIVER'!I118,"&lt;"&amp;$I$2-1.9))+(COUNTIF('Round 1 - RIVER'!J118,"&lt;"&amp;$J$2-1.9))+(COUNTIF('Round 1 - RIVER'!L118,"&lt;"&amp;$L$2-1.9))+(COUNTIF('Round 1 - RIVER'!M118,"&lt;"&amp;$M$2-1.9))+(COUNTIF('Round 1 - RIVER'!N118,"&lt;"&amp;$N$2-1.9))+(COUNTIF('Round 1 - RIVER'!O118,"&lt;"&amp;$O$2-1.9))+(COUNTIF('Round 1 - RIVER'!P118,"&lt;"&amp;$P$2-1.9))+(COUNTIF('Round 1 - RIVER'!Q118,"&lt;"&amp;$Q$2-1.9))+(COUNTIF('Round 1 - RIVER'!R118,"&lt;"&amp;$R$2-1.9))+(COUNTIF('Round 1 - RIVER'!S118,"&lt;"&amp;$S$2-1.9))+(COUNTIF('Round 1 - RIVER'!T118,"&lt;"&amp;$T$2-1.9))</f>
        <v>0</v>
      </c>
      <c r="D247" s="106">
        <f>SUM(COUNTIF('Round 1 - RIVER'!B118,"="&amp;$B$2-1))+(COUNTIF('Round 1 - RIVER'!C118,"="&amp;$C$2-1))+(COUNTIF('Round 1 - RIVER'!D118,"="&amp;$D$2-1))+(COUNTIF('Round 1 - RIVER'!E118,"="&amp;$E$2-1))+(COUNTIF('Round 1 - RIVER'!F118,"="&amp;$F$2-1))+(COUNTIF('Round 1 - RIVER'!G118,"="&amp;$G$2-1))+(COUNTIF('Round 1 - RIVER'!H118,"="&amp;$H$2-1))+(COUNTIF('Round 1 - RIVER'!I118,"="&amp;$I$2-1))+(COUNTIF('Round 1 - RIVER'!J118,"="&amp;$J$2-1))+(COUNTIF('Round 1 - RIVER'!L118,"="&amp;$L$2-1))+(COUNTIF('Round 1 - RIVER'!M118,"="&amp;$M$2-1))+(COUNTIF('Round 1 - RIVER'!N118,"="&amp;$N$2-1))+(COUNTIF('Round 1 - RIVER'!O118,"="&amp;$O$2-1))+(COUNTIF('Round 1 - RIVER'!P118,"="&amp;$P$2-1))+(COUNTIF('Round 1 - RIVER'!Q118,"="&amp;$Q$2-1))+(COUNTIF('Round 1 - RIVER'!R118,"="&amp;$R$2-1))+(COUNTIF('Round 1 - RIVER'!S118,"="&amp;$S$2-1))+(COUNTIF('Round 1 - RIVER'!T118,"="&amp;$T$2-1))</f>
        <v>0</v>
      </c>
      <c r="E247" s="106">
        <f>SUM(COUNTIF('Round 1 - RIVER'!B118,"="&amp;$B$3))+(COUNTIF('Round 1 - RIVER'!C118,"="&amp;$C$3))+(COUNTIF('Round 1 - RIVER'!D118,"="&amp;$D$3))+(COUNTIF('Round 1 - RIVER'!E118,"="&amp;$E$3))+(COUNTIF('Round 1 - RIVER'!F118,"="&amp;$F$3))+(COUNTIF('Round 1 - RIVER'!G118,"="&amp;$G$3))+(COUNTIF('Round 1 - RIVER'!H118,"="&amp;$H$3))+(COUNTIF('Round 1 - RIVER'!I118,"="&amp;$I$3))+(COUNTIF('Round 1 - RIVER'!J118,"="&amp;$J$3))+(COUNTIF('Round 1 - RIVER'!L118,"="&amp;$L$3))+(COUNTIF('Round 1 - RIVER'!M118,"="&amp;$M$3))+(COUNTIF('Round 1 - RIVER'!N118,"="&amp;$N$3))+(COUNTIF('Round 1 - RIVER'!O118,"="&amp;$O$3))+(COUNTIF('Round 1 - RIVER'!P118,"="&amp;$P$3))+(COUNTIF('Round 1 - RIVER'!Q118,"="&amp;$Q$3))+(COUNTIF('Round 1 - RIVER'!R118,"="&amp;$R$3))+(COUNTIF('Round 1 - RIVER'!S118,"="&amp;$S$3))+(COUNTIF('Round 1 - RIVER'!T118,"="&amp;$T$3))</f>
        <v>0</v>
      </c>
      <c r="F247" s="106">
        <f>SUM(COUNTIF('Round 1 - RIVER'!B118,"="&amp;$B$2+1))+(COUNTIF('Round 1 - RIVER'!C118,"="&amp;$C$2+1))+(COUNTIF('Round 1 - RIVER'!D118,"="&amp;$D$2+1))+(COUNTIF('Round 1 - RIVER'!E118,"="&amp;$E$2+1))+(COUNTIF('Round 1 - RIVER'!F118,"="&amp;$F$2+1))+(COUNTIF('Round 1 - RIVER'!G118,"="&amp;$G$2+1))+(COUNTIF('Round 1 - RIVER'!H118,"="&amp;$H$2+1))+(COUNTIF('Round 1 - RIVER'!I118,"="&amp;$I$2+1))+(COUNTIF('Round 1 - RIVER'!J118,"="&amp;$J$2+1))+(COUNTIF('Round 1 - RIVER'!L118,"="&amp;$L$2+1))+(COUNTIF('Round 1 - RIVER'!M118,"="&amp;$M$2+1))+(COUNTIF('Round 1 - RIVER'!N118,"="&amp;$N$2+1))+(COUNTIF('Round 1 - RIVER'!O118,"="&amp;$O$2+1))+(COUNTIF('Round 1 - RIVER'!P118,"="&amp;$P$2+1))+(COUNTIF('Round 1 - RIVER'!Q118,"="&amp;$Q$2+1))+(COUNTIF('Round 1 - RIVER'!R118,"="&amp;$R$2+1))+(COUNTIF('Round 1 - RIVER'!S118,"="&amp;$S$2+1))+(COUNTIF('Round 1 - RIVER'!T118,"="&amp;$T$2+1))</f>
        <v>0</v>
      </c>
      <c r="G247" s="106">
        <f>SUM(COUNTIF('Round 1 - RIVER'!B118,"="&amp;$B$2+2))+(COUNTIF('Round 1 - RIVER'!C118,"="&amp;$C$2+2))+(COUNTIF('Round 1 - RIVER'!D118,"="&amp;$D$2+2))+(COUNTIF('Round 1 - RIVER'!E118,"="&amp;$E$2+2))+(COUNTIF('Round 1 - RIVER'!F118,"="&amp;$F$2+2))+(COUNTIF('Round 1 - RIVER'!G118,"="&amp;$G$2+2))+(COUNTIF('Round 1 - RIVER'!H118,"="&amp;$H$2+2))+(COUNTIF('Round 1 - RIVER'!I118,"="&amp;$I$2+2))+(COUNTIF('Round 1 - RIVER'!J118,"="&amp;$J$2+2))+(COUNTIF('Round 1 - RIVER'!L118,"="&amp;$L$2+2))+(COUNTIF('Round 1 - RIVER'!M118,"="&amp;$M$2+2))+(COUNTIF('Round 1 - RIVER'!N118,"="&amp;$N$2+2))+(COUNTIF('Round 1 - RIVER'!O118,"="&amp;$O$2+2))+(COUNTIF('Round 1 - RIVER'!P118,"="&amp;$P$2+2))+(COUNTIF('Round 1 - RIVER'!Q118,"="&amp;$Q$2+2))+(COUNTIF('Round 1 - RIVER'!R118,"="&amp;$R$2+2))+(COUNTIF('Round 1 - RIVER'!S118,"="&amp;$S$2+2))+(COUNTIF('Round 1 - RIVER'!T118,"="&amp;$T$2+2))</f>
        <v>0</v>
      </c>
      <c r="H247" s="106">
        <f>SUM(COUNTIF('Round 1 - RIVER'!B118,"&gt;"&amp;$B$2+2.1))+(COUNTIF('Round 1 - RIVER'!C118,"&gt;"&amp;$C$2+2.1))+(COUNTIF('Round 1 - RIVER'!D118,"&gt;"&amp;$D$2+2.1))+(COUNTIF('Round 1 - RIVER'!E118,"&gt;"&amp;$E$2+2.1))+(COUNTIF('Round 1 - RIVER'!F118,"&gt;"&amp;$F$2+2.1))+(COUNTIF('Round 1 - RIVER'!G118,"&gt;"&amp;$G$2+2.1))+(COUNTIF('Round 1 - RIVER'!H118,"&gt;"&amp;$H$2+2.1))+(COUNTIF('Round 1 - RIVER'!I118,"&gt;"&amp;$I$2+2.1))+(COUNTIF('Round 1 - RIVER'!J118,"&gt;"&amp;$J$2+2.1))+(COUNTIF('Round 1 - RIVER'!L118,"&gt;"&amp;$L$2+2.1))+(COUNTIF('Round 1 - RIVER'!M118,"&gt;"&amp;$M$2+2.1))+(COUNTIF('Round 1 - RIVER'!N118,"&gt;"&amp;$N$2+2.1))+(COUNTIF('Round 1 - RIVER'!O118,"&gt;"&amp;$O$2+2.1))+(COUNTIF('Round 1 - RIVER'!P118,"&gt;"&amp;$P$2+2.1))+(COUNTIF('Round 1 - RIVER'!Q118,"&gt;"&amp;$Q$2+2.1))+(COUNTIF('Round 1 - RIVER'!R118,"&gt;"&amp;$R$2+2.1))+(COUNTIF('Round 1 - RIVER'!S118,"&gt;"&amp;$S$2+2.1))+(COUNTIF('Round 1 - RIVER'!T118,"&gt;"&amp;$T$2+2.1))</f>
        <v>0</v>
      </c>
      <c r="I247" s="77"/>
      <c r="J247" s="105">
        <f>SUM(COUNTIF('Round 2 - HILLS'!B118,"&lt;"&amp;$B$3-1.9))+(COUNTIF('Round 2 - HILLS'!C118,"&lt;"&amp;$C$3-1.9))+(COUNTIF('Round 2 - HILLS'!D118,"&lt;"&amp;$D$3-1.9))+(COUNTIF('Round 2 - HILLS'!E118,"&lt;"&amp;$E$3-1.9))+(COUNTIF('Round 2 - HILLS'!F118,"&lt;"&amp;$F$3-1.9))+(COUNTIF('Round 2 - HILLS'!G118,"&lt;"&amp;$G$3-1.9))+(COUNTIF('Round 2 - HILLS'!H118,"&lt;"&amp;$H$3-1.9))+(COUNTIF('Round 2 - HILLS'!I118,"&lt;"&amp;$I$3-1.9))+(COUNTIF('Round 2 - HILLS'!J118,"&lt;"&amp;$J$3-1.9))+(COUNTIF('Round 2 - HILLS'!L118,"&lt;"&amp;$L$3-1.9))+(COUNTIF('Round 2 - HILLS'!M118,"&lt;"&amp;$M$3-1.9))+(COUNTIF('Round 2 - HILLS'!N118,"&lt;"&amp;$N$3-1.9))+(COUNTIF('Round 2 - HILLS'!O118,"&lt;"&amp;$O$3-1.9))+(COUNTIF('Round 2 - HILLS'!P118,"&lt;"&amp;$P$3-1.9))+(COUNTIF('Round 2 - HILLS'!Q118,"&lt;"&amp;$Q$3-1.9))+(COUNTIF('Round 2 - HILLS'!R118,"&lt;"&amp;$R$3-1.9))+(COUNTIF('Round 2 - HILLS'!S118,"&lt;"&amp;$S$3-1.9))+(COUNTIF('Round 2 - HILLS'!T118,"&lt;"&amp;$T$3-1.9))</f>
        <v>0</v>
      </c>
      <c r="K247" s="106">
        <f>SUM(COUNTIF('Round 2 - HILLS'!B118,"="&amp;$B$3-1))+(COUNTIF('Round 2 - HILLS'!C118,"="&amp;$C$3-1))+(COUNTIF('Round 2 - HILLS'!D118,"="&amp;$D$3-1))+(COUNTIF('Round 2 - HILLS'!E118,"="&amp;$E$3-1))+(COUNTIF('Round 2 - HILLS'!F118,"="&amp;$F$3-1))+(COUNTIF('Round 2 - HILLS'!G118,"="&amp;$G$3-1))+(COUNTIF('Round 2 - HILLS'!H118,"="&amp;$H$3-1))+(COUNTIF('Round 2 - HILLS'!I118,"="&amp;$I$3-1))+(COUNTIF('Round 2 - HILLS'!J118,"="&amp;$J$3-1))+(COUNTIF('Round 2 - HILLS'!L118,"="&amp;$L$3-1))+(COUNTIF('Round 2 - HILLS'!M118,"="&amp;$M$3-1))+(COUNTIF('Round 2 - HILLS'!N118,"="&amp;$N$3-1))+(COUNTIF('Round 2 - HILLS'!O118,"="&amp;$O$3-1))+(COUNTIF('Round 2 - HILLS'!P118,"="&amp;$P$3-1))+(COUNTIF('Round 2 - HILLS'!Q118,"="&amp;$Q$3-1))+(COUNTIF('Round 2 - HILLS'!R118,"="&amp;$R$3-1))+(COUNTIF('Round 2 - HILLS'!S118,"="&amp;$S$3-1))+(COUNTIF('Round 2 - HILLS'!T118,"="&amp;$T$3-1))</f>
        <v>0</v>
      </c>
      <c r="L247" s="106">
        <f>SUM(COUNTIF('Round 2 - HILLS'!B118,"="&amp;$B$3))+(COUNTIF('Round 2 - HILLS'!C118,"="&amp;$C$3))+(COUNTIF('Round 2 - HILLS'!D118,"="&amp;$D$3))+(COUNTIF('Round 2 - HILLS'!E118,"="&amp;$E$3))+(COUNTIF('Round 2 - HILLS'!F118,"="&amp;$F$3))+(COUNTIF('Round 2 - HILLS'!G118,"="&amp;$G$3))+(COUNTIF('Round 2 - HILLS'!H118,"="&amp;$H$3))+(COUNTIF('Round 2 - HILLS'!I118,"="&amp;$I$3))+(COUNTIF('Round 2 - HILLS'!J118,"="&amp;$J$3))+(COUNTIF('Round 2 - HILLS'!L118,"="&amp;$L$3))+(COUNTIF('Round 2 - HILLS'!M118,"="&amp;$M$3))+(COUNTIF('Round 2 - HILLS'!N118,"="&amp;$N$3))+(COUNTIF('Round 2 - HILLS'!O118,"="&amp;$O$3))+(COUNTIF('Round 2 - HILLS'!P118,"="&amp;$P$3))+(COUNTIF('Round 2 - HILLS'!Q118,"="&amp;$Q$3))+(COUNTIF('Round 2 - HILLS'!R118,"="&amp;$R$3))+(COUNTIF('Round 2 - HILLS'!S118,"="&amp;$S$3))+(COUNTIF('Round 2 - HILLS'!T118,"="&amp;$T$3))</f>
        <v>0</v>
      </c>
      <c r="M247" s="106">
        <f>SUM(COUNTIF('Round 2 - HILLS'!B118,"="&amp;$B$3+1))+(COUNTIF('Round 2 - HILLS'!C118,"="&amp;$C$3+1))+(COUNTIF('Round 2 - HILLS'!D118,"="&amp;$D$3+1))+(COUNTIF('Round 2 - HILLS'!E118,"="&amp;$E$3+1))+(COUNTIF('Round 2 - HILLS'!F118,"="&amp;$F$3+1))+(COUNTIF('Round 2 - HILLS'!G118,"="&amp;$G$3+1))+(COUNTIF('Round 2 - HILLS'!H118,"="&amp;$H$3+1))+(COUNTIF('Round 2 - HILLS'!I118,"="&amp;$I$3+1))+(COUNTIF('Round 2 - HILLS'!J118,"="&amp;$J$3+1))+(COUNTIF('Round 2 - HILLS'!L118,"="&amp;$L$3+1))+(COUNTIF('Round 2 - HILLS'!M118,"="&amp;$M$3+1))+(COUNTIF('Round 2 - HILLS'!N118,"="&amp;$N$3+1))+(COUNTIF('Round 2 - HILLS'!O118,"="&amp;$O$3+1))+(COUNTIF('Round 2 - HILLS'!P118,"="&amp;$P$3+1))+(COUNTIF('Round 2 - HILLS'!Q118,"="&amp;$Q$3+1))+(COUNTIF('Round 2 - HILLS'!R118,"="&amp;$R$3+1))+(COUNTIF('Round 2 - HILLS'!S118,"="&amp;$S$3+1))+(COUNTIF('Round 2 - HILLS'!T118,"="&amp;$T$3+1))</f>
        <v>0</v>
      </c>
      <c r="N247" s="106">
        <f>SUM(COUNTIF('Round 2 - HILLS'!B118,"="&amp;$B$3+2))+(COUNTIF('Round 2 - HILLS'!C118,"="&amp;$C$3+2))+(COUNTIF('Round 2 - HILLS'!D118,"="&amp;$D$3+2))+(COUNTIF('Round 2 - HILLS'!E118,"="&amp;$E$3+2))+(COUNTIF('Round 2 - HILLS'!F118,"="&amp;$F$3+2))+(COUNTIF('Round 2 - HILLS'!G118,"="&amp;$G$3+2))+(COUNTIF('Round 2 - HILLS'!H118,"="&amp;$H$3+2))+(COUNTIF('Round 2 - HILLS'!I118,"="&amp;$I$3+2))+(COUNTIF('Round 2 - HILLS'!J118,"="&amp;$J$3+2))+(COUNTIF('Round 2 - HILLS'!L118,"="&amp;$L$3+2))+(COUNTIF('Round 2 - HILLS'!M118,"="&amp;$M$3+2))+(COUNTIF('Round 2 - HILLS'!N118,"="&amp;$N$3+2))+(COUNTIF('Round 2 - HILLS'!O118,"="&amp;$O$3+2))+(COUNTIF('Round 2 - HILLS'!P118,"="&amp;$P$3+2))+(COUNTIF('Round 2 - HILLS'!Q118,"="&amp;$Q$3+2))+(COUNTIF('Round 2 - HILLS'!R118,"="&amp;$R$3+2))+(COUNTIF('Round 2 - HILLS'!S118,"="&amp;$S$3+2))+(COUNTIF('Round 2 - HILLS'!T118,"="&amp;$T$3+2))</f>
        <v>0</v>
      </c>
      <c r="O247" s="106">
        <f>SUM(COUNTIF('Round 2 - HILLS'!B118,"&gt;"&amp;$B$3+2.1))+(COUNTIF('Round 2 - HILLS'!C118,"&gt;"&amp;$C$3+2.1))+(COUNTIF('Round 2 - HILLS'!D118,"&gt;"&amp;$D$3+2.1))+(COUNTIF('Round 2 - HILLS'!E118,"&gt;"&amp;$E$3+2.1))+(COUNTIF('Round 2 - HILLS'!F118,"&gt;"&amp;$F$3+2.1))+(COUNTIF('Round 2 - HILLS'!G118,"&gt;"&amp;$G$3+2.1))+(COUNTIF('Round 2 - HILLS'!H118,"&gt;"&amp;$H$3+2.1))+(COUNTIF('Round 2 - HILLS'!I118,"&gt;"&amp;$I$3+2.1))+(COUNTIF('Round 2 - HILLS'!J118,"&gt;"&amp;$J$3+2.1))+(COUNTIF('Round 2 - HILLS'!L118,"&gt;"&amp;$L$3+2.1))+(COUNTIF('Round 2 - HILLS'!M118,"&gt;"&amp;$M$3+2.1))+(COUNTIF('Round 2 - HILLS'!N118,"&gt;"&amp;$N$3+2.1))+(COUNTIF('Round 2 - HILLS'!O118,"&gt;"&amp;$O$3+2.1))+(COUNTIF('Round 2 - HILLS'!P118,"&gt;"&amp;$P$3+2.1))+(COUNTIF('Round 2 - HILLS'!Q118,"&gt;"&amp;$Q$3+2.1))+(COUNTIF('Round 2 - HILLS'!R118,"&gt;"&amp;$R$3+2.1))+(COUNTIF('Round 2 - HILLS'!S118,"&gt;"&amp;$S$3+2.1))+(COUNTIF('Round 2 - HILLS'!T118,"&gt;"&amp;$T$3+2.1))</f>
        <v>0</v>
      </c>
      <c r="Q247" s="94"/>
      <c r="R247" s="94"/>
      <c r="S247" s="94"/>
      <c r="T247" s="94"/>
      <c r="U247" s="94"/>
      <c r="V247" s="94"/>
      <c r="X247" s="99">
        <f t="shared" ref="X247:X250" si="264">SUM(C247,J247,Q247)</f>
        <v>0</v>
      </c>
      <c r="Y247" s="100">
        <f t="shared" si="260"/>
        <v>0</v>
      </c>
      <c r="Z247" s="100">
        <f t="shared" si="261"/>
        <v>0</v>
      </c>
      <c r="AA247" s="100">
        <f t="shared" si="262"/>
        <v>0</v>
      </c>
      <c r="AB247" s="100">
        <f t="shared" si="263"/>
        <v>0</v>
      </c>
      <c r="AC247" s="100">
        <f t="shared" ref="AC247:AC250" si="265">SUM(H247,O247,V247)</f>
        <v>0</v>
      </c>
    </row>
    <row r="248" spans="1:29" x14ac:dyDescent="0.2">
      <c r="A248" s="35" t="e">
        <f>'Players by Team'!#REF!</f>
        <v>#REF!</v>
      </c>
      <c r="B248" s="95"/>
      <c r="C248" s="99">
        <f>SUM(COUNTIF('Round 1 - RIVER'!B119,"&lt;"&amp;$B$2-1.9))+(COUNTIF('Round 1 - RIVER'!C119,"&lt;"&amp;$C$2-1.9))+(COUNTIF('Round 1 - RIVER'!D119,"&lt;"&amp;$D$2-1.9))+(COUNTIF('Round 1 - RIVER'!E119,"&lt;"&amp;$E$2-1.9))+(COUNTIF('Round 1 - RIVER'!F119,"&lt;"&amp;$F$2-1.9))+(COUNTIF('Round 1 - RIVER'!G119,"&lt;"&amp;$G$2-1.9))+(COUNTIF('Round 1 - RIVER'!H119,"&lt;"&amp;$H$2-1.9))+(COUNTIF('Round 1 - RIVER'!I119,"&lt;"&amp;$I$2-1.9))+(COUNTIF('Round 1 - RIVER'!J119,"&lt;"&amp;$J$2-1.9))+(COUNTIF('Round 1 - RIVER'!L119,"&lt;"&amp;$L$2-1.9))+(COUNTIF('Round 1 - RIVER'!M119,"&lt;"&amp;$M$2-1.9))+(COUNTIF('Round 1 - RIVER'!N119,"&lt;"&amp;$N$2-1.9))+(COUNTIF('Round 1 - RIVER'!O119,"&lt;"&amp;$O$2-1.9))+(COUNTIF('Round 1 - RIVER'!P119,"&lt;"&amp;$P$2-1.9))+(COUNTIF('Round 1 - RIVER'!Q119,"&lt;"&amp;$Q$2-1.9))+(COUNTIF('Round 1 - RIVER'!R119,"&lt;"&amp;$R$2-1.9))+(COUNTIF('Round 1 - RIVER'!S119,"&lt;"&amp;$S$2-1.9))+(COUNTIF('Round 1 - RIVER'!T119,"&lt;"&amp;$T$2-1.9))</f>
        <v>0</v>
      </c>
      <c r="D248" s="100">
        <f>SUM(COUNTIF('Round 1 - RIVER'!B119,"="&amp;$B$2-1))+(COUNTIF('Round 1 - RIVER'!C119,"="&amp;$C$2-1))+(COUNTIF('Round 1 - RIVER'!D119,"="&amp;$D$2-1))+(COUNTIF('Round 1 - RIVER'!E119,"="&amp;$E$2-1))+(COUNTIF('Round 1 - RIVER'!F119,"="&amp;$F$2-1))+(COUNTIF('Round 1 - RIVER'!G119,"="&amp;$G$2-1))+(COUNTIF('Round 1 - RIVER'!H119,"="&amp;$H$2-1))+(COUNTIF('Round 1 - RIVER'!I119,"="&amp;$I$2-1))+(COUNTIF('Round 1 - RIVER'!J119,"="&amp;$J$2-1))+(COUNTIF('Round 1 - RIVER'!L119,"="&amp;$L$2-1))+(COUNTIF('Round 1 - RIVER'!M119,"="&amp;$M$2-1))+(COUNTIF('Round 1 - RIVER'!N119,"="&amp;$N$2-1))+(COUNTIF('Round 1 - RIVER'!O119,"="&amp;$O$2-1))+(COUNTIF('Round 1 - RIVER'!P119,"="&amp;$P$2-1))+(COUNTIF('Round 1 - RIVER'!Q119,"="&amp;$Q$2-1))+(COUNTIF('Round 1 - RIVER'!R119,"="&amp;$R$2-1))+(COUNTIF('Round 1 - RIVER'!S119,"="&amp;$S$2-1))+(COUNTIF('Round 1 - RIVER'!T119,"="&amp;$T$2-1))</f>
        <v>0</v>
      </c>
      <c r="E248" s="100">
        <f>SUM(COUNTIF('Round 1 - RIVER'!B119,"="&amp;$B$3))+(COUNTIF('Round 1 - RIVER'!C119,"="&amp;$C$3))+(COUNTIF('Round 1 - RIVER'!D119,"="&amp;$D$3))+(COUNTIF('Round 1 - RIVER'!E119,"="&amp;$E$3))+(COUNTIF('Round 1 - RIVER'!F119,"="&amp;$F$3))+(COUNTIF('Round 1 - RIVER'!G119,"="&amp;$G$3))+(COUNTIF('Round 1 - RIVER'!H119,"="&amp;$H$3))+(COUNTIF('Round 1 - RIVER'!I119,"="&amp;$I$3))+(COUNTIF('Round 1 - RIVER'!J119,"="&amp;$J$3))+(COUNTIF('Round 1 - RIVER'!L119,"="&amp;$L$3))+(COUNTIF('Round 1 - RIVER'!M119,"="&amp;$M$3))+(COUNTIF('Round 1 - RIVER'!N119,"="&amp;$N$3))+(COUNTIF('Round 1 - RIVER'!O119,"="&amp;$O$3))+(COUNTIF('Round 1 - RIVER'!P119,"="&amp;$P$3))+(COUNTIF('Round 1 - RIVER'!Q119,"="&amp;$Q$3))+(COUNTIF('Round 1 - RIVER'!R119,"="&amp;$R$3))+(COUNTIF('Round 1 - RIVER'!S119,"="&amp;$S$3))+(COUNTIF('Round 1 - RIVER'!T119,"="&amp;$T$3))</f>
        <v>0</v>
      </c>
      <c r="F248" s="100">
        <f>SUM(COUNTIF('Round 1 - RIVER'!B119,"="&amp;$B$2+1))+(COUNTIF('Round 1 - RIVER'!C119,"="&amp;$C$2+1))+(COUNTIF('Round 1 - RIVER'!D119,"="&amp;$D$2+1))+(COUNTIF('Round 1 - RIVER'!E119,"="&amp;$E$2+1))+(COUNTIF('Round 1 - RIVER'!F119,"="&amp;$F$2+1))+(COUNTIF('Round 1 - RIVER'!G119,"="&amp;$G$2+1))+(COUNTIF('Round 1 - RIVER'!H119,"="&amp;$H$2+1))+(COUNTIF('Round 1 - RIVER'!I119,"="&amp;$I$2+1))+(COUNTIF('Round 1 - RIVER'!J119,"="&amp;$J$2+1))+(COUNTIF('Round 1 - RIVER'!L119,"="&amp;$L$2+1))+(COUNTIF('Round 1 - RIVER'!M119,"="&amp;$M$2+1))+(COUNTIF('Round 1 - RIVER'!N119,"="&amp;$N$2+1))+(COUNTIF('Round 1 - RIVER'!O119,"="&amp;$O$2+1))+(COUNTIF('Round 1 - RIVER'!P119,"="&amp;$P$2+1))+(COUNTIF('Round 1 - RIVER'!Q119,"="&amp;$Q$2+1))+(COUNTIF('Round 1 - RIVER'!R119,"="&amp;$R$2+1))+(COUNTIF('Round 1 - RIVER'!S119,"="&amp;$S$2+1))+(COUNTIF('Round 1 - RIVER'!T119,"="&amp;$T$2+1))</f>
        <v>0</v>
      </c>
      <c r="G248" s="100">
        <f>SUM(COUNTIF('Round 1 - RIVER'!B119,"="&amp;$B$2+2))+(COUNTIF('Round 1 - RIVER'!C119,"="&amp;$C$2+2))+(COUNTIF('Round 1 - RIVER'!D119,"="&amp;$D$2+2))+(COUNTIF('Round 1 - RIVER'!E119,"="&amp;$E$2+2))+(COUNTIF('Round 1 - RIVER'!F119,"="&amp;$F$2+2))+(COUNTIF('Round 1 - RIVER'!G119,"="&amp;$G$2+2))+(COUNTIF('Round 1 - RIVER'!H119,"="&amp;$H$2+2))+(COUNTIF('Round 1 - RIVER'!I119,"="&amp;$I$2+2))+(COUNTIF('Round 1 - RIVER'!J119,"="&amp;$J$2+2))+(COUNTIF('Round 1 - RIVER'!L119,"="&amp;$L$2+2))+(COUNTIF('Round 1 - RIVER'!M119,"="&amp;$M$2+2))+(COUNTIF('Round 1 - RIVER'!N119,"="&amp;$N$2+2))+(COUNTIF('Round 1 - RIVER'!O119,"="&amp;$O$2+2))+(COUNTIF('Round 1 - RIVER'!P119,"="&amp;$P$2+2))+(COUNTIF('Round 1 - RIVER'!Q119,"="&amp;$Q$2+2))+(COUNTIF('Round 1 - RIVER'!R119,"="&amp;$R$2+2))+(COUNTIF('Round 1 - RIVER'!S119,"="&amp;$S$2+2))+(COUNTIF('Round 1 - RIVER'!T119,"="&amp;$T$2+2))</f>
        <v>0</v>
      </c>
      <c r="H248" s="100">
        <f>SUM(COUNTIF('Round 1 - RIVER'!B119,"&gt;"&amp;$B$2+2.1))+(COUNTIF('Round 1 - RIVER'!C119,"&gt;"&amp;$C$2+2.1))+(COUNTIF('Round 1 - RIVER'!D119,"&gt;"&amp;$D$2+2.1))+(COUNTIF('Round 1 - RIVER'!E119,"&gt;"&amp;$E$2+2.1))+(COUNTIF('Round 1 - RIVER'!F119,"&gt;"&amp;$F$2+2.1))+(COUNTIF('Round 1 - RIVER'!G119,"&gt;"&amp;$G$2+2.1))+(COUNTIF('Round 1 - RIVER'!H119,"&gt;"&amp;$H$2+2.1))+(COUNTIF('Round 1 - RIVER'!I119,"&gt;"&amp;$I$2+2.1))+(COUNTIF('Round 1 - RIVER'!J119,"&gt;"&amp;$J$2+2.1))+(COUNTIF('Round 1 - RIVER'!L119,"&gt;"&amp;$L$2+2.1))+(COUNTIF('Round 1 - RIVER'!M119,"&gt;"&amp;$M$2+2.1))+(COUNTIF('Round 1 - RIVER'!N119,"&gt;"&amp;$N$2+2.1))+(COUNTIF('Round 1 - RIVER'!O119,"&gt;"&amp;$O$2+2.1))+(COUNTIF('Round 1 - RIVER'!P119,"&gt;"&amp;$P$2+2.1))+(COUNTIF('Round 1 - RIVER'!Q119,"&gt;"&amp;$Q$2+2.1))+(COUNTIF('Round 1 - RIVER'!R119,"&gt;"&amp;$R$2+2.1))+(COUNTIF('Round 1 - RIVER'!S119,"&gt;"&amp;$S$2+2.1))+(COUNTIF('Round 1 - RIVER'!T119,"&gt;"&amp;$T$2+2.1))</f>
        <v>0</v>
      </c>
      <c r="I248" s="77"/>
      <c r="J248" s="99">
        <f>SUM(COUNTIF('Round 2 - HILLS'!B119,"&lt;"&amp;$B$3-1.9))+(COUNTIF('Round 2 - HILLS'!C119,"&lt;"&amp;$C$3-1.9))+(COUNTIF('Round 2 - HILLS'!D119,"&lt;"&amp;$D$3-1.9))+(COUNTIF('Round 2 - HILLS'!E119,"&lt;"&amp;$E$3-1.9))+(COUNTIF('Round 2 - HILLS'!F119,"&lt;"&amp;$F$3-1.9))+(COUNTIF('Round 2 - HILLS'!G119,"&lt;"&amp;$G$3-1.9))+(COUNTIF('Round 2 - HILLS'!H119,"&lt;"&amp;$H$3-1.9))+(COUNTIF('Round 2 - HILLS'!I119,"&lt;"&amp;$I$3-1.9))+(COUNTIF('Round 2 - HILLS'!J119,"&lt;"&amp;$J$3-1.9))+(COUNTIF('Round 2 - HILLS'!L119,"&lt;"&amp;$L$3-1.9))+(COUNTIF('Round 2 - HILLS'!M119,"&lt;"&amp;$M$3-1.9))+(COUNTIF('Round 2 - HILLS'!N119,"&lt;"&amp;$N$3-1.9))+(COUNTIF('Round 2 - HILLS'!O119,"&lt;"&amp;$O$3-1.9))+(COUNTIF('Round 2 - HILLS'!P119,"&lt;"&amp;$P$3-1.9))+(COUNTIF('Round 2 - HILLS'!Q119,"&lt;"&amp;$Q$3-1.9))+(COUNTIF('Round 2 - HILLS'!R119,"&lt;"&amp;$R$3-1.9))+(COUNTIF('Round 2 - HILLS'!S119,"&lt;"&amp;$S$3-1.9))+(COUNTIF('Round 2 - HILLS'!T119,"&lt;"&amp;$T$3-1.9))</f>
        <v>0</v>
      </c>
      <c r="K248" s="100">
        <f>SUM(COUNTIF('Round 2 - HILLS'!B119,"="&amp;$B$3-1))+(COUNTIF('Round 2 - HILLS'!C119,"="&amp;$C$3-1))+(COUNTIF('Round 2 - HILLS'!D119,"="&amp;$D$3-1))+(COUNTIF('Round 2 - HILLS'!E119,"="&amp;$E$3-1))+(COUNTIF('Round 2 - HILLS'!F119,"="&amp;$F$3-1))+(COUNTIF('Round 2 - HILLS'!G119,"="&amp;$G$3-1))+(COUNTIF('Round 2 - HILLS'!H119,"="&amp;$H$3-1))+(COUNTIF('Round 2 - HILLS'!I119,"="&amp;$I$3-1))+(COUNTIF('Round 2 - HILLS'!J119,"="&amp;$J$3-1))+(COUNTIF('Round 2 - HILLS'!L119,"="&amp;$L$3-1))+(COUNTIF('Round 2 - HILLS'!M119,"="&amp;$M$3-1))+(COUNTIF('Round 2 - HILLS'!N119,"="&amp;$N$3-1))+(COUNTIF('Round 2 - HILLS'!O119,"="&amp;$O$3-1))+(COUNTIF('Round 2 - HILLS'!P119,"="&amp;$P$3-1))+(COUNTIF('Round 2 - HILLS'!Q119,"="&amp;$Q$3-1))+(COUNTIF('Round 2 - HILLS'!R119,"="&amp;$R$3-1))+(COUNTIF('Round 2 - HILLS'!S119,"="&amp;$S$3-1))+(COUNTIF('Round 2 - HILLS'!T119,"="&amp;$T$3-1))</f>
        <v>0</v>
      </c>
      <c r="L248" s="100">
        <f>SUM(COUNTIF('Round 2 - HILLS'!B119,"="&amp;$B$3))+(COUNTIF('Round 2 - HILLS'!C119,"="&amp;$C$3))+(COUNTIF('Round 2 - HILLS'!D119,"="&amp;$D$3))+(COUNTIF('Round 2 - HILLS'!E119,"="&amp;$E$3))+(COUNTIF('Round 2 - HILLS'!F119,"="&amp;$F$3))+(COUNTIF('Round 2 - HILLS'!G119,"="&amp;$G$3))+(COUNTIF('Round 2 - HILLS'!H119,"="&amp;$H$3))+(COUNTIF('Round 2 - HILLS'!I119,"="&amp;$I$3))+(COUNTIF('Round 2 - HILLS'!J119,"="&amp;$J$3))+(COUNTIF('Round 2 - HILLS'!L119,"="&amp;$L$3))+(COUNTIF('Round 2 - HILLS'!M119,"="&amp;$M$3))+(COUNTIF('Round 2 - HILLS'!N119,"="&amp;$N$3))+(COUNTIF('Round 2 - HILLS'!O119,"="&amp;$O$3))+(COUNTIF('Round 2 - HILLS'!P119,"="&amp;$P$3))+(COUNTIF('Round 2 - HILLS'!Q119,"="&amp;$Q$3))+(COUNTIF('Round 2 - HILLS'!R119,"="&amp;$R$3))+(COUNTIF('Round 2 - HILLS'!S119,"="&amp;$S$3))+(COUNTIF('Round 2 - HILLS'!T119,"="&amp;$T$3))</f>
        <v>0</v>
      </c>
      <c r="M248" s="100">
        <f>SUM(COUNTIF('Round 2 - HILLS'!B119,"="&amp;$B$3+1))+(COUNTIF('Round 2 - HILLS'!C119,"="&amp;$C$3+1))+(COUNTIF('Round 2 - HILLS'!D119,"="&amp;$D$3+1))+(COUNTIF('Round 2 - HILLS'!E119,"="&amp;$E$3+1))+(COUNTIF('Round 2 - HILLS'!F119,"="&amp;$F$3+1))+(COUNTIF('Round 2 - HILLS'!G119,"="&amp;$G$3+1))+(COUNTIF('Round 2 - HILLS'!H119,"="&amp;$H$3+1))+(COUNTIF('Round 2 - HILLS'!I119,"="&amp;$I$3+1))+(COUNTIF('Round 2 - HILLS'!J119,"="&amp;$J$3+1))+(COUNTIF('Round 2 - HILLS'!L119,"="&amp;$L$3+1))+(COUNTIF('Round 2 - HILLS'!M119,"="&amp;$M$3+1))+(COUNTIF('Round 2 - HILLS'!N119,"="&amp;$N$3+1))+(COUNTIF('Round 2 - HILLS'!O119,"="&amp;$O$3+1))+(COUNTIF('Round 2 - HILLS'!P119,"="&amp;$P$3+1))+(COUNTIF('Round 2 - HILLS'!Q119,"="&amp;$Q$3+1))+(COUNTIF('Round 2 - HILLS'!R119,"="&amp;$R$3+1))+(COUNTIF('Round 2 - HILLS'!S119,"="&amp;$S$3+1))+(COUNTIF('Round 2 - HILLS'!T119,"="&amp;$T$3+1))</f>
        <v>0</v>
      </c>
      <c r="N248" s="100">
        <f>SUM(COUNTIF('Round 2 - HILLS'!B119,"="&amp;$B$3+2))+(COUNTIF('Round 2 - HILLS'!C119,"="&amp;$C$3+2))+(COUNTIF('Round 2 - HILLS'!D119,"="&amp;$D$3+2))+(COUNTIF('Round 2 - HILLS'!E119,"="&amp;$E$3+2))+(COUNTIF('Round 2 - HILLS'!F119,"="&amp;$F$3+2))+(COUNTIF('Round 2 - HILLS'!G119,"="&amp;$G$3+2))+(COUNTIF('Round 2 - HILLS'!H119,"="&amp;$H$3+2))+(COUNTIF('Round 2 - HILLS'!I119,"="&amp;$I$3+2))+(COUNTIF('Round 2 - HILLS'!J119,"="&amp;$J$3+2))+(COUNTIF('Round 2 - HILLS'!L119,"="&amp;$L$3+2))+(COUNTIF('Round 2 - HILLS'!M119,"="&amp;$M$3+2))+(COUNTIF('Round 2 - HILLS'!N119,"="&amp;$N$3+2))+(COUNTIF('Round 2 - HILLS'!O119,"="&amp;$O$3+2))+(COUNTIF('Round 2 - HILLS'!P119,"="&amp;$P$3+2))+(COUNTIF('Round 2 - HILLS'!Q119,"="&amp;$Q$3+2))+(COUNTIF('Round 2 - HILLS'!R119,"="&amp;$R$3+2))+(COUNTIF('Round 2 - HILLS'!S119,"="&amp;$S$3+2))+(COUNTIF('Round 2 - HILLS'!T119,"="&amp;$T$3+2))</f>
        <v>0</v>
      </c>
      <c r="O248" s="100">
        <f>SUM(COUNTIF('Round 2 - HILLS'!B119,"&gt;"&amp;$B$3+2.1))+(COUNTIF('Round 2 - HILLS'!C119,"&gt;"&amp;$C$3+2.1))+(COUNTIF('Round 2 - HILLS'!D119,"&gt;"&amp;$D$3+2.1))+(COUNTIF('Round 2 - HILLS'!E119,"&gt;"&amp;$E$3+2.1))+(COUNTIF('Round 2 - HILLS'!F119,"&gt;"&amp;$F$3+2.1))+(COUNTIF('Round 2 - HILLS'!G119,"&gt;"&amp;$G$3+2.1))+(COUNTIF('Round 2 - HILLS'!H119,"&gt;"&amp;$H$3+2.1))+(COUNTIF('Round 2 - HILLS'!I119,"&gt;"&amp;$I$3+2.1))+(COUNTIF('Round 2 - HILLS'!J119,"&gt;"&amp;$J$3+2.1))+(COUNTIF('Round 2 - HILLS'!L119,"&gt;"&amp;$L$3+2.1))+(COUNTIF('Round 2 - HILLS'!M119,"&gt;"&amp;$M$3+2.1))+(COUNTIF('Round 2 - HILLS'!N119,"&gt;"&amp;$N$3+2.1))+(COUNTIF('Round 2 - HILLS'!O119,"&gt;"&amp;$O$3+2.1))+(COUNTIF('Round 2 - HILLS'!P119,"&gt;"&amp;$P$3+2.1))+(COUNTIF('Round 2 - HILLS'!Q119,"&gt;"&amp;$Q$3+2.1))+(COUNTIF('Round 2 - HILLS'!R119,"&gt;"&amp;$R$3+2.1))+(COUNTIF('Round 2 - HILLS'!S119,"&gt;"&amp;$S$3+2.1))+(COUNTIF('Round 2 - HILLS'!T119,"&gt;"&amp;$T$3+2.1))</f>
        <v>0</v>
      </c>
      <c r="Q248" s="92"/>
      <c r="R248" s="93"/>
      <c r="S248" s="93"/>
      <c r="T248" s="93"/>
      <c r="U248" s="93"/>
      <c r="V248" s="93"/>
      <c r="X248" s="92">
        <f t="shared" si="264"/>
        <v>0</v>
      </c>
      <c r="Y248" s="93">
        <f t="shared" si="260"/>
        <v>0</v>
      </c>
      <c r="Z248" s="93">
        <f t="shared" si="261"/>
        <v>0</v>
      </c>
      <c r="AA248" s="93">
        <f t="shared" si="262"/>
        <v>0</v>
      </c>
      <c r="AB248" s="93">
        <f t="shared" si="263"/>
        <v>0</v>
      </c>
      <c r="AC248" s="93">
        <f t="shared" si="265"/>
        <v>0</v>
      </c>
    </row>
    <row r="249" spans="1:29" x14ac:dyDescent="0.2">
      <c r="A249" s="35" t="e">
        <f>'Players by Team'!#REF!</f>
        <v>#REF!</v>
      </c>
      <c r="B249" s="95"/>
      <c r="C249" s="105">
        <f>SUM(COUNTIF('Round 1 - RIVER'!B120,"&lt;"&amp;$B$2-1.9))+(COUNTIF('Round 1 - RIVER'!C120,"&lt;"&amp;$C$2-1.9))+(COUNTIF('Round 1 - RIVER'!D120,"&lt;"&amp;$D$2-1.9))+(COUNTIF('Round 1 - RIVER'!E120,"&lt;"&amp;$E$2-1.9))+(COUNTIF('Round 1 - RIVER'!F120,"&lt;"&amp;$F$2-1.9))+(COUNTIF('Round 1 - RIVER'!G120,"&lt;"&amp;$G$2-1.9))+(COUNTIF('Round 1 - RIVER'!H120,"&lt;"&amp;$H$2-1.9))+(COUNTIF('Round 1 - RIVER'!I120,"&lt;"&amp;$I$2-1.9))+(COUNTIF('Round 1 - RIVER'!J120,"&lt;"&amp;$J$2-1.9))+(COUNTIF('Round 1 - RIVER'!L120,"&lt;"&amp;$L$2-1.9))+(COUNTIF('Round 1 - RIVER'!M120,"&lt;"&amp;$M$2-1.9))+(COUNTIF('Round 1 - RIVER'!N120,"&lt;"&amp;$N$2-1.9))+(COUNTIF('Round 1 - RIVER'!O120,"&lt;"&amp;$O$2-1.9))+(COUNTIF('Round 1 - RIVER'!P120,"&lt;"&amp;$P$2-1.9))+(COUNTIF('Round 1 - RIVER'!Q120,"&lt;"&amp;$Q$2-1.9))+(COUNTIF('Round 1 - RIVER'!R120,"&lt;"&amp;$R$2-1.9))+(COUNTIF('Round 1 - RIVER'!S120,"&lt;"&amp;$S$2-1.9))+(COUNTIF('Round 1 - RIVER'!T120,"&lt;"&amp;$T$2-1.9))</f>
        <v>0</v>
      </c>
      <c r="D249" s="106">
        <f>SUM(COUNTIF('Round 1 - RIVER'!B120,"="&amp;$B$2-1))+(COUNTIF('Round 1 - RIVER'!C120,"="&amp;$C$2-1))+(COUNTIF('Round 1 - RIVER'!D120,"="&amp;$D$2-1))+(COUNTIF('Round 1 - RIVER'!E120,"="&amp;$E$2-1))+(COUNTIF('Round 1 - RIVER'!F120,"="&amp;$F$2-1))+(COUNTIF('Round 1 - RIVER'!G120,"="&amp;$G$2-1))+(COUNTIF('Round 1 - RIVER'!H120,"="&amp;$H$2-1))+(COUNTIF('Round 1 - RIVER'!I120,"="&amp;$I$2-1))+(COUNTIF('Round 1 - RIVER'!J120,"="&amp;$J$2-1))+(COUNTIF('Round 1 - RIVER'!L120,"="&amp;$L$2-1))+(COUNTIF('Round 1 - RIVER'!M120,"="&amp;$M$2-1))+(COUNTIF('Round 1 - RIVER'!N120,"="&amp;$N$2-1))+(COUNTIF('Round 1 - RIVER'!O120,"="&amp;$O$2-1))+(COUNTIF('Round 1 - RIVER'!P120,"="&amp;$P$2-1))+(COUNTIF('Round 1 - RIVER'!Q120,"="&amp;$Q$2-1))+(COUNTIF('Round 1 - RIVER'!R120,"="&amp;$R$2-1))+(COUNTIF('Round 1 - RIVER'!S120,"="&amp;$S$2-1))+(COUNTIF('Round 1 - RIVER'!T120,"="&amp;$T$2-1))</f>
        <v>0</v>
      </c>
      <c r="E249" s="106">
        <f>SUM(COUNTIF('Round 1 - RIVER'!B120,"="&amp;$B$3))+(COUNTIF('Round 1 - RIVER'!C120,"="&amp;$C$3))+(COUNTIF('Round 1 - RIVER'!D120,"="&amp;$D$3))+(COUNTIF('Round 1 - RIVER'!E120,"="&amp;$E$3))+(COUNTIF('Round 1 - RIVER'!F120,"="&amp;$F$3))+(COUNTIF('Round 1 - RIVER'!G120,"="&amp;$G$3))+(COUNTIF('Round 1 - RIVER'!H120,"="&amp;$H$3))+(COUNTIF('Round 1 - RIVER'!I120,"="&amp;$I$3))+(COUNTIF('Round 1 - RIVER'!J120,"="&amp;$J$3))+(COUNTIF('Round 1 - RIVER'!L120,"="&amp;$L$3))+(COUNTIF('Round 1 - RIVER'!M120,"="&amp;$M$3))+(COUNTIF('Round 1 - RIVER'!N120,"="&amp;$N$3))+(COUNTIF('Round 1 - RIVER'!O120,"="&amp;$O$3))+(COUNTIF('Round 1 - RIVER'!P120,"="&amp;$P$3))+(COUNTIF('Round 1 - RIVER'!Q120,"="&amp;$Q$3))+(COUNTIF('Round 1 - RIVER'!R120,"="&amp;$R$3))+(COUNTIF('Round 1 - RIVER'!S120,"="&amp;$S$3))+(COUNTIF('Round 1 - RIVER'!T120,"="&amp;$T$3))</f>
        <v>0</v>
      </c>
      <c r="F249" s="106">
        <f>SUM(COUNTIF('Round 1 - RIVER'!B120,"="&amp;$B$2+1))+(COUNTIF('Round 1 - RIVER'!C120,"="&amp;$C$2+1))+(COUNTIF('Round 1 - RIVER'!D120,"="&amp;$D$2+1))+(COUNTIF('Round 1 - RIVER'!E120,"="&amp;$E$2+1))+(COUNTIF('Round 1 - RIVER'!F120,"="&amp;$F$2+1))+(COUNTIF('Round 1 - RIVER'!G120,"="&amp;$G$2+1))+(COUNTIF('Round 1 - RIVER'!H120,"="&amp;$H$2+1))+(COUNTIF('Round 1 - RIVER'!I120,"="&amp;$I$2+1))+(COUNTIF('Round 1 - RIVER'!J120,"="&amp;$J$2+1))+(COUNTIF('Round 1 - RIVER'!L120,"="&amp;$L$2+1))+(COUNTIF('Round 1 - RIVER'!M120,"="&amp;$M$2+1))+(COUNTIF('Round 1 - RIVER'!N120,"="&amp;$N$2+1))+(COUNTIF('Round 1 - RIVER'!O120,"="&amp;$O$2+1))+(COUNTIF('Round 1 - RIVER'!P120,"="&amp;$P$2+1))+(COUNTIF('Round 1 - RIVER'!Q120,"="&amp;$Q$2+1))+(COUNTIF('Round 1 - RIVER'!R120,"="&amp;$R$2+1))+(COUNTIF('Round 1 - RIVER'!S120,"="&amp;$S$2+1))+(COUNTIF('Round 1 - RIVER'!T120,"="&amp;$T$2+1))</f>
        <v>0</v>
      </c>
      <c r="G249" s="106">
        <f>SUM(COUNTIF('Round 1 - RIVER'!B120,"="&amp;$B$2+2))+(COUNTIF('Round 1 - RIVER'!C120,"="&amp;$C$2+2))+(COUNTIF('Round 1 - RIVER'!D120,"="&amp;$D$2+2))+(COUNTIF('Round 1 - RIVER'!E120,"="&amp;$E$2+2))+(COUNTIF('Round 1 - RIVER'!F120,"="&amp;$F$2+2))+(COUNTIF('Round 1 - RIVER'!G120,"="&amp;$G$2+2))+(COUNTIF('Round 1 - RIVER'!H120,"="&amp;$H$2+2))+(COUNTIF('Round 1 - RIVER'!I120,"="&amp;$I$2+2))+(COUNTIF('Round 1 - RIVER'!J120,"="&amp;$J$2+2))+(COUNTIF('Round 1 - RIVER'!L120,"="&amp;$L$2+2))+(COUNTIF('Round 1 - RIVER'!M120,"="&amp;$M$2+2))+(COUNTIF('Round 1 - RIVER'!N120,"="&amp;$N$2+2))+(COUNTIF('Round 1 - RIVER'!O120,"="&amp;$O$2+2))+(COUNTIF('Round 1 - RIVER'!P120,"="&amp;$P$2+2))+(COUNTIF('Round 1 - RIVER'!Q120,"="&amp;$Q$2+2))+(COUNTIF('Round 1 - RIVER'!R120,"="&amp;$R$2+2))+(COUNTIF('Round 1 - RIVER'!S120,"="&amp;$S$2+2))+(COUNTIF('Round 1 - RIVER'!T120,"="&amp;$T$2+2))</f>
        <v>0</v>
      </c>
      <c r="H249" s="106">
        <f>SUM(COUNTIF('Round 1 - RIVER'!B120,"&gt;"&amp;$B$2+2.1))+(COUNTIF('Round 1 - RIVER'!C120,"&gt;"&amp;$C$2+2.1))+(COUNTIF('Round 1 - RIVER'!D120,"&gt;"&amp;$D$2+2.1))+(COUNTIF('Round 1 - RIVER'!E120,"&gt;"&amp;$E$2+2.1))+(COUNTIF('Round 1 - RIVER'!F120,"&gt;"&amp;$F$2+2.1))+(COUNTIF('Round 1 - RIVER'!G120,"&gt;"&amp;$G$2+2.1))+(COUNTIF('Round 1 - RIVER'!H120,"&gt;"&amp;$H$2+2.1))+(COUNTIF('Round 1 - RIVER'!I120,"&gt;"&amp;$I$2+2.1))+(COUNTIF('Round 1 - RIVER'!J120,"&gt;"&amp;$J$2+2.1))+(COUNTIF('Round 1 - RIVER'!L120,"&gt;"&amp;$L$2+2.1))+(COUNTIF('Round 1 - RIVER'!M120,"&gt;"&amp;$M$2+2.1))+(COUNTIF('Round 1 - RIVER'!N120,"&gt;"&amp;$N$2+2.1))+(COUNTIF('Round 1 - RIVER'!O120,"&gt;"&amp;$O$2+2.1))+(COUNTIF('Round 1 - RIVER'!P120,"&gt;"&amp;$P$2+2.1))+(COUNTIF('Round 1 - RIVER'!Q120,"&gt;"&amp;$Q$2+2.1))+(COUNTIF('Round 1 - RIVER'!R120,"&gt;"&amp;$R$2+2.1))+(COUNTIF('Round 1 - RIVER'!S120,"&gt;"&amp;$S$2+2.1))+(COUNTIF('Round 1 - RIVER'!T120,"&gt;"&amp;$T$2+2.1))</f>
        <v>0</v>
      </c>
      <c r="I249" s="77"/>
      <c r="J249" s="105">
        <f>SUM(COUNTIF('Round 2 - HILLS'!B120,"&lt;"&amp;$B$3-1.9))+(COUNTIF('Round 2 - HILLS'!C120,"&lt;"&amp;$C$3-1.9))+(COUNTIF('Round 2 - HILLS'!D120,"&lt;"&amp;$D$3-1.9))+(COUNTIF('Round 2 - HILLS'!E120,"&lt;"&amp;$E$3-1.9))+(COUNTIF('Round 2 - HILLS'!F120,"&lt;"&amp;$F$3-1.9))+(COUNTIF('Round 2 - HILLS'!G120,"&lt;"&amp;$G$3-1.9))+(COUNTIF('Round 2 - HILLS'!H120,"&lt;"&amp;$H$3-1.9))+(COUNTIF('Round 2 - HILLS'!I120,"&lt;"&amp;$I$3-1.9))+(COUNTIF('Round 2 - HILLS'!J120,"&lt;"&amp;$J$3-1.9))+(COUNTIF('Round 2 - HILLS'!L120,"&lt;"&amp;$L$3-1.9))+(COUNTIF('Round 2 - HILLS'!M120,"&lt;"&amp;$M$3-1.9))+(COUNTIF('Round 2 - HILLS'!N120,"&lt;"&amp;$N$3-1.9))+(COUNTIF('Round 2 - HILLS'!O120,"&lt;"&amp;$O$3-1.9))+(COUNTIF('Round 2 - HILLS'!P120,"&lt;"&amp;$P$3-1.9))+(COUNTIF('Round 2 - HILLS'!Q120,"&lt;"&amp;$Q$3-1.9))+(COUNTIF('Round 2 - HILLS'!R120,"&lt;"&amp;$R$3-1.9))+(COUNTIF('Round 2 - HILLS'!S120,"&lt;"&amp;$S$3-1.9))+(COUNTIF('Round 2 - HILLS'!T120,"&lt;"&amp;$T$3-1.9))</f>
        <v>0</v>
      </c>
      <c r="K249" s="106">
        <f>SUM(COUNTIF('Round 2 - HILLS'!B120,"="&amp;$B$3-1))+(COUNTIF('Round 2 - HILLS'!C120,"="&amp;$C$3-1))+(COUNTIF('Round 2 - HILLS'!D120,"="&amp;$D$3-1))+(COUNTIF('Round 2 - HILLS'!E120,"="&amp;$E$3-1))+(COUNTIF('Round 2 - HILLS'!F120,"="&amp;$F$3-1))+(COUNTIF('Round 2 - HILLS'!G120,"="&amp;$G$3-1))+(COUNTIF('Round 2 - HILLS'!H120,"="&amp;$H$3-1))+(COUNTIF('Round 2 - HILLS'!I120,"="&amp;$I$3-1))+(COUNTIF('Round 2 - HILLS'!J120,"="&amp;$J$3-1))+(COUNTIF('Round 2 - HILLS'!L120,"="&amp;$L$3-1))+(COUNTIF('Round 2 - HILLS'!M120,"="&amp;$M$3-1))+(COUNTIF('Round 2 - HILLS'!N120,"="&amp;$N$3-1))+(COUNTIF('Round 2 - HILLS'!O120,"="&amp;$O$3-1))+(COUNTIF('Round 2 - HILLS'!P120,"="&amp;$P$3-1))+(COUNTIF('Round 2 - HILLS'!Q120,"="&amp;$Q$3-1))+(COUNTIF('Round 2 - HILLS'!R120,"="&amp;$R$3-1))+(COUNTIF('Round 2 - HILLS'!S120,"="&amp;$S$3-1))+(COUNTIF('Round 2 - HILLS'!T120,"="&amp;$T$3-1))</f>
        <v>0</v>
      </c>
      <c r="L249" s="106">
        <f>SUM(COUNTIF('Round 2 - HILLS'!B120,"="&amp;$B$3))+(COUNTIF('Round 2 - HILLS'!C120,"="&amp;$C$3))+(COUNTIF('Round 2 - HILLS'!D120,"="&amp;$D$3))+(COUNTIF('Round 2 - HILLS'!E120,"="&amp;$E$3))+(COUNTIF('Round 2 - HILLS'!F120,"="&amp;$F$3))+(COUNTIF('Round 2 - HILLS'!G120,"="&amp;$G$3))+(COUNTIF('Round 2 - HILLS'!H120,"="&amp;$H$3))+(COUNTIF('Round 2 - HILLS'!I120,"="&amp;$I$3))+(COUNTIF('Round 2 - HILLS'!J120,"="&amp;$J$3))+(COUNTIF('Round 2 - HILLS'!L120,"="&amp;$L$3))+(COUNTIF('Round 2 - HILLS'!M120,"="&amp;$M$3))+(COUNTIF('Round 2 - HILLS'!N120,"="&amp;$N$3))+(COUNTIF('Round 2 - HILLS'!O120,"="&amp;$O$3))+(COUNTIF('Round 2 - HILLS'!P120,"="&amp;$P$3))+(COUNTIF('Round 2 - HILLS'!Q120,"="&amp;$Q$3))+(COUNTIF('Round 2 - HILLS'!R120,"="&amp;$R$3))+(COUNTIF('Round 2 - HILLS'!S120,"="&amp;$S$3))+(COUNTIF('Round 2 - HILLS'!T120,"="&amp;$T$3))</f>
        <v>0</v>
      </c>
      <c r="M249" s="106">
        <f>SUM(COUNTIF('Round 2 - HILLS'!B120,"="&amp;$B$3+1))+(COUNTIF('Round 2 - HILLS'!C120,"="&amp;$C$3+1))+(COUNTIF('Round 2 - HILLS'!D120,"="&amp;$D$3+1))+(COUNTIF('Round 2 - HILLS'!E120,"="&amp;$E$3+1))+(COUNTIF('Round 2 - HILLS'!F120,"="&amp;$F$3+1))+(COUNTIF('Round 2 - HILLS'!G120,"="&amp;$G$3+1))+(COUNTIF('Round 2 - HILLS'!H120,"="&amp;$H$3+1))+(COUNTIF('Round 2 - HILLS'!I120,"="&amp;$I$3+1))+(COUNTIF('Round 2 - HILLS'!J120,"="&amp;$J$3+1))+(COUNTIF('Round 2 - HILLS'!L120,"="&amp;$L$3+1))+(COUNTIF('Round 2 - HILLS'!M120,"="&amp;$M$3+1))+(COUNTIF('Round 2 - HILLS'!N120,"="&amp;$N$3+1))+(COUNTIF('Round 2 - HILLS'!O120,"="&amp;$O$3+1))+(COUNTIF('Round 2 - HILLS'!P120,"="&amp;$P$3+1))+(COUNTIF('Round 2 - HILLS'!Q120,"="&amp;$Q$3+1))+(COUNTIF('Round 2 - HILLS'!R120,"="&amp;$R$3+1))+(COUNTIF('Round 2 - HILLS'!S120,"="&amp;$S$3+1))+(COUNTIF('Round 2 - HILLS'!T120,"="&amp;$T$3+1))</f>
        <v>0</v>
      </c>
      <c r="N249" s="106">
        <f>SUM(COUNTIF('Round 2 - HILLS'!B120,"="&amp;$B$3+2))+(COUNTIF('Round 2 - HILLS'!C120,"="&amp;$C$3+2))+(COUNTIF('Round 2 - HILLS'!D120,"="&amp;$D$3+2))+(COUNTIF('Round 2 - HILLS'!E120,"="&amp;$E$3+2))+(COUNTIF('Round 2 - HILLS'!F120,"="&amp;$F$3+2))+(COUNTIF('Round 2 - HILLS'!G120,"="&amp;$G$3+2))+(COUNTIF('Round 2 - HILLS'!H120,"="&amp;$H$3+2))+(COUNTIF('Round 2 - HILLS'!I120,"="&amp;$I$3+2))+(COUNTIF('Round 2 - HILLS'!J120,"="&amp;$J$3+2))+(COUNTIF('Round 2 - HILLS'!L120,"="&amp;$L$3+2))+(COUNTIF('Round 2 - HILLS'!M120,"="&amp;$M$3+2))+(COUNTIF('Round 2 - HILLS'!N120,"="&amp;$N$3+2))+(COUNTIF('Round 2 - HILLS'!O120,"="&amp;$O$3+2))+(COUNTIF('Round 2 - HILLS'!P120,"="&amp;$P$3+2))+(COUNTIF('Round 2 - HILLS'!Q120,"="&amp;$Q$3+2))+(COUNTIF('Round 2 - HILLS'!R120,"="&amp;$R$3+2))+(COUNTIF('Round 2 - HILLS'!S120,"="&amp;$S$3+2))+(COUNTIF('Round 2 - HILLS'!T120,"="&amp;$T$3+2))</f>
        <v>0</v>
      </c>
      <c r="O249" s="106">
        <f>SUM(COUNTIF('Round 2 - HILLS'!B120,"&gt;"&amp;$B$3+2.1))+(COUNTIF('Round 2 - HILLS'!C120,"&gt;"&amp;$C$3+2.1))+(COUNTIF('Round 2 - HILLS'!D120,"&gt;"&amp;$D$3+2.1))+(COUNTIF('Round 2 - HILLS'!E120,"&gt;"&amp;$E$3+2.1))+(COUNTIF('Round 2 - HILLS'!F120,"&gt;"&amp;$F$3+2.1))+(COUNTIF('Round 2 - HILLS'!G120,"&gt;"&amp;$G$3+2.1))+(COUNTIF('Round 2 - HILLS'!H120,"&gt;"&amp;$H$3+2.1))+(COUNTIF('Round 2 - HILLS'!I120,"&gt;"&amp;$I$3+2.1))+(COUNTIF('Round 2 - HILLS'!J120,"&gt;"&amp;$J$3+2.1))+(COUNTIF('Round 2 - HILLS'!L120,"&gt;"&amp;$L$3+2.1))+(COUNTIF('Round 2 - HILLS'!M120,"&gt;"&amp;$M$3+2.1))+(COUNTIF('Round 2 - HILLS'!N120,"&gt;"&amp;$N$3+2.1))+(COUNTIF('Round 2 - HILLS'!O120,"&gt;"&amp;$O$3+2.1))+(COUNTIF('Round 2 - HILLS'!P120,"&gt;"&amp;$P$3+2.1))+(COUNTIF('Round 2 - HILLS'!Q120,"&gt;"&amp;$Q$3+2.1))+(COUNTIF('Round 2 - HILLS'!R120,"&gt;"&amp;$R$3+2.1))+(COUNTIF('Round 2 - HILLS'!S120,"&gt;"&amp;$S$3+2.1))+(COUNTIF('Round 2 - HILLS'!T120,"&gt;"&amp;$T$3+2.1))</f>
        <v>0</v>
      </c>
      <c r="Q249" s="94"/>
      <c r="R249" s="94"/>
      <c r="S249" s="94"/>
      <c r="T249" s="94"/>
      <c r="U249" s="94"/>
      <c r="V249" s="94"/>
      <c r="X249" s="99">
        <f t="shared" si="264"/>
        <v>0</v>
      </c>
      <c r="Y249" s="100">
        <f t="shared" si="260"/>
        <v>0</v>
      </c>
      <c r="Z249" s="100">
        <f t="shared" si="261"/>
        <v>0</v>
      </c>
      <c r="AA249" s="100">
        <f t="shared" si="262"/>
        <v>0</v>
      </c>
      <c r="AB249" s="100">
        <f t="shared" si="263"/>
        <v>0</v>
      </c>
      <c r="AC249" s="100">
        <f t="shared" si="265"/>
        <v>0</v>
      </c>
    </row>
    <row r="250" spans="1:29" x14ac:dyDescent="0.2">
      <c r="A250" s="35" t="e">
        <f>'Players by Team'!#REF!</f>
        <v>#REF!</v>
      </c>
      <c r="B250" s="95"/>
      <c r="C250" s="99">
        <f>SUM(COUNTIF('Round 1 - RIVER'!B121,"&lt;"&amp;$B$2-1.9))+(COUNTIF('Round 1 - RIVER'!C121,"&lt;"&amp;$C$2-1.9))+(COUNTIF('Round 1 - RIVER'!D121,"&lt;"&amp;$D$2-1.9))+(COUNTIF('Round 1 - RIVER'!E121,"&lt;"&amp;$E$2-1.9))+(COUNTIF('Round 1 - RIVER'!F121,"&lt;"&amp;$F$2-1.9))+(COUNTIF('Round 1 - RIVER'!G121,"&lt;"&amp;$G$2-1.9))+(COUNTIF('Round 1 - RIVER'!H121,"&lt;"&amp;$H$2-1.9))+(COUNTIF('Round 1 - RIVER'!I121,"&lt;"&amp;$I$2-1.9))+(COUNTIF('Round 1 - RIVER'!J121,"&lt;"&amp;$J$2-1.9))+(COUNTIF('Round 1 - RIVER'!L121,"&lt;"&amp;$L$2-1.9))+(COUNTIF('Round 1 - RIVER'!M121,"&lt;"&amp;$M$2-1.9))+(COUNTIF('Round 1 - RIVER'!N121,"&lt;"&amp;$N$2-1.9))+(COUNTIF('Round 1 - RIVER'!O121,"&lt;"&amp;$O$2-1.9))+(COUNTIF('Round 1 - RIVER'!P121,"&lt;"&amp;$P$2-1.9))+(COUNTIF('Round 1 - RIVER'!Q121,"&lt;"&amp;$Q$2-1.9))+(COUNTIF('Round 1 - RIVER'!R121,"&lt;"&amp;$R$2-1.9))+(COUNTIF('Round 1 - RIVER'!S121,"&lt;"&amp;$S$2-1.9))+(COUNTIF('Round 1 - RIVER'!T121,"&lt;"&amp;$T$2-1.9))</f>
        <v>0</v>
      </c>
      <c r="D250" s="100">
        <f>SUM(COUNTIF('Round 1 - RIVER'!B121,"="&amp;$B$2-1))+(COUNTIF('Round 1 - RIVER'!C121,"="&amp;$C$2-1))+(COUNTIF('Round 1 - RIVER'!D121,"="&amp;$D$2-1))+(COUNTIF('Round 1 - RIVER'!E121,"="&amp;$E$2-1))+(COUNTIF('Round 1 - RIVER'!F121,"="&amp;$F$2-1))+(COUNTIF('Round 1 - RIVER'!G121,"="&amp;$G$2-1))+(COUNTIF('Round 1 - RIVER'!H121,"="&amp;$H$2-1))+(COUNTIF('Round 1 - RIVER'!I121,"="&amp;$I$2-1))+(COUNTIF('Round 1 - RIVER'!J121,"="&amp;$J$2-1))+(COUNTIF('Round 1 - RIVER'!L121,"="&amp;$L$2-1))+(COUNTIF('Round 1 - RIVER'!M121,"="&amp;$M$2-1))+(COUNTIF('Round 1 - RIVER'!N121,"="&amp;$N$2-1))+(COUNTIF('Round 1 - RIVER'!O121,"="&amp;$O$2-1))+(COUNTIF('Round 1 - RIVER'!P121,"="&amp;$P$2-1))+(COUNTIF('Round 1 - RIVER'!Q121,"="&amp;$Q$2-1))+(COUNTIF('Round 1 - RIVER'!R121,"="&amp;$R$2-1))+(COUNTIF('Round 1 - RIVER'!S121,"="&amp;$S$2-1))+(COUNTIF('Round 1 - RIVER'!T121,"="&amp;$T$2-1))</f>
        <v>0</v>
      </c>
      <c r="E250" s="100">
        <f>SUM(COUNTIF('Round 1 - RIVER'!B121,"="&amp;$B$3))+(COUNTIF('Round 1 - RIVER'!C121,"="&amp;$C$3))+(COUNTIF('Round 1 - RIVER'!D121,"="&amp;$D$3))+(COUNTIF('Round 1 - RIVER'!E121,"="&amp;$E$3))+(COUNTIF('Round 1 - RIVER'!F121,"="&amp;$F$3))+(COUNTIF('Round 1 - RIVER'!G121,"="&amp;$G$3))+(COUNTIF('Round 1 - RIVER'!H121,"="&amp;$H$3))+(COUNTIF('Round 1 - RIVER'!I121,"="&amp;$I$3))+(COUNTIF('Round 1 - RIVER'!J121,"="&amp;$J$3))+(COUNTIF('Round 1 - RIVER'!L121,"="&amp;$L$3))+(COUNTIF('Round 1 - RIVER'!M121,"="&amp;$M$3))+(COUNTIF('Round 1 - RIVER'!N121,"="&amp;$N$3))+(COUNTIF('Round 1 - RIVER'!O121,"="&amp;$O$3))+(COUNTIF('Round 1 - RIVER'!P121,"="&amp;$P$3))+(COUNTIF('Round 1 - RIVER'!Q121,"="&amp;$Q$3))+(COUNTIF('Round 1 - RIVER'!R121,"="&amp;$R$3))+(COUNTIF('Round 1 - RIVER'!S121,"="&amp;$S$3))+(COUNTIF('Round 1 - RIVER'!T121,"="&amp;$T$3))</f>
        <v>0</v>
      </c>
      <c r="F250" s="100">
        <f>SUM(COUNTIF('Round 1 - RIVER'!B121,"="&amp;$B$2+1))+(COUNTIF('Round 1 - RIVER'!C121,"="&amp;$C$2+1))+(COUNTIF('Round 1 - RIVER'!D121,"="&amp;$D$2+1))+(COUNTIF('Round 1 - RIVER'!E121,"="&amp;$E$2+1))+(COUNTIF('Round 1 - RIVER'!F121,"="&amp;$F$2+1))+(COUNTIF('Round 1 - RIVER'!G121,"="&amp;$G$2+1))+(COUNTIF('Round 1 - RIVER'!H121,"="&amp;$H$2+1))+(COUNTIF('Round 1 - RIVER'!I121,"="&amp;$I$2+1))+(COUNTIF('Round 1 - RIVER'!J121,"="&amp;$J$2+1))+(COUNTIF('Round 1 - RIVER'!L121,"="&amp;$L$2+1))+(COUNTIF('Round 1 - RIVER'!M121,"="&amp;$M$2+1))+(COUNTIF('Round 1 - RIVER'!N121,"="&amp;$N$2+1))+(COUNTIF('Round 1 - RIVER'!O121,"="&amp;$O$2+1))+(COUNTIF('Round 1 - RIVER'!P121,"="&amp;$P$2+1))+(COUNTIF('Round 1 - RIVER'!Q121,"="&amp;$Q$2+1))+(COUNTIF('Round 1 - RIVER'!R121,"="&amp;$R$2+1))+(COUNTIF('Round 1 - RIVER'!S121,"="&amp;$S$2+1))+(COUNTIF('Round 1 - RIVER'!T121,"="&amp;$T$2+1))</f>
        <v>0</v>
      </c>
      <c r="G250" s="100">
        <f>SUM(COUNTIF('Round 1 - RIVER'!B121,"="&amp;$B$2+2))+(COUNTIF('Round 1 - RIVER'!C121,"="&amp;$C$2+2))+(COUNTIF('Round 1 - RIVER'!D121,"="&amp;$D$2+2))+(COUNTIF('Round 1 - RIVER'!E121,"="&amp;$E$2+2))+(COUNTIF('Round 1 - RIVER'!F121,"="&amp;$F$2+2))+(COUNTIF('Round 1 - RIVER'!G121,"="&amp;$G$2+2))+(COUNTIF('Round 1 - RIVER'!H121,"="&amp;$H$2+2))+(COUNTIF('Round 1 - RIVER'!I121,"="&amp;$I$2+2))+(COUNTIF('Round 1 - RIVER'!J121,"="&amp;$J$2+2))+(COUNTIF('Round 1 - RIVER'!L121,"="&amp;$L$2+2))+(COUNTIF('Round 1 - RIVER'!M121,"="&amp;$M$2+2))+(COUNTIF('Round 1 - RIVER'!N121,"="&amp;$N$2+2))+(COUNTIF('Round 1 - RIVER'!O121,"="&amp;$O$2+2))+(COUNTIF('Round 1 - RIVER'!P121,"="&amp;$P$2+2))+(COUNTIF('Round 1 - RIVER'!Q121,"="&amp;$Q$2+2))+(COUNTIF('Round 1 - RIVER'!R121,"="&amp;$R$2+2))+(COUNTIF('Round 1 - RIVER'!S121,"="&amp;$S$2+2))+(COUNTIF('Round 1 - RIVER'!T121,"="&amp;$T$2+2))</f>
        <v>0</v>
      </c>
      <c r="H250" s="100">
        <f>SUM(COUNTIF('Round 1 - RIVER'!B121,"&gt;"&amp;$B$2+2.1))+(COUNTIF('Round 1 - RIVER'!C121,"&gt;"&amp;$C$2+2.1))+(COUNTIF('Round 1 - RIVER'!D121,"&gt;"&amp;$D$2+2.1))+(COUNTIF('Round 1 - RIVER'!E121,"&gt;"&amp;$E$2+2.1))+(COUNTIF('Round 1 - RIVER'!F121,"&gt;"&amp;$F$2+2.1))+(COUNTIF('Round 1 - RIVER'!G121,"&gt;"&amp;$G$2+2.1))+(COUNTIF('Round 1 - RIVER'!H121,"&gt;"&amp;$H$2+2.1))+(COUNTIF('Round 1 - RIVER'!I121,"&gt;"&amp;$I$2+2.1))+(COUNTIF('Round 1 - RIVER'!J121,"&gt;"&amp;$J$2+2.1))+(COUNTIF('Round 1 - RIVER'!L121,"&gt;"&amp;$L$2+2.1))+(COUNTIF('Round 1 - RIVER'!M121,"&gt;"&amp;$M$2+2.1))+(COUNTIF('Round 1 - RIVER'!N121,"&gt;"&amp;$N$2+2.1))+(COUNTIF('Round 1 - RIVER'!O121,"&gt;"&amp;$O$2+2.1))+(COUNTIF('Round 1 - RIVER'!P121,"&gt;"&amp;$P$2+2.1))+(COUNTIF('Round 1 - RIVER'!Q121,"&gt;"&amp;$Q$2+2.1))+(COUNTIF('Round 1 - RIVER'!R121,"&gt;"&amp;$R$2+2.1))+(COUNTIF('Round 1 - RIVER'!S121,"&gt;"&amp;$S$2+2.1))+(COUNTIF('Round 1 - RIVER'!T121,"&gt;"&amp;$T$2+2.1))</f>
        <v>0</v>
      </c>
      <c r="I250" s="77"/>
      <c r="J250" s="99">
        <f>SUM(COUNTIF('Round 2 - HILLS'!B121,"&lt;"&amp;$B$3-1.9))+(COUNTIF('Round 2 - HILLS'!C121,"&lt;"&amp;$C$3-1.9))+(COUNTIF('Round 2 - HILLS'!D121,"&lt;"&amp;$D$3-1.9))+(COUNTIF('Round 2 - HILLS'!E121,"&lt;"&amp;$E$3-1.9))+(COUNTIF('Round 2 - HILLS'!F121,"&lt;"&amp;$F$3-1.9))+(COUNTIF('Round 2 - HILLS'!G121,"&lt;"&amp;$G$3-1.9))+(COUNTIF('Round 2 - HILLS'!H121,"&lt;"&amp;$H$3-1.9))+(COUNTIF('Round 2 - HILLS'!I121,"&lt;"&amp;$I$3-1.9))+(COUNTIF('Round 2 - HILLS'!J121,"&lt;"&amp;$J$3-1.9))+(COUNTIF('Round 2 - HILLS'!L121,"&lt;"&amp;$L$3-1.9))+(COUNTIF('Round 2 - HILLS'!M121,"&lt;"&amp;$M$3-1.9))+(COUNTIF('Round 2 - HILLS'!N121,"&lt;"&amp;$N$3-1.9))+(COUNTIF('Round 2 - HILLS'!O121,"&lt;"&amp;$O$3-1.9))+(COUNTIF('Round 2 - HILLS'!P121,"&lt;"&amp;$P$3-1.9))+(COUNTIF('Round 2 - HILLS'!Q121,"&lt;"&amp;$Q$3-1.9))+(COUNTIF('Round 2 - HILLS'!R121,"&lt;"&amp;$R$3-1.9))+(COUNTIF('Round 2 - HILLS'!S121,"&lt;"&amp;$S$3-1.9))+(COUNTIF('Round 2 - HILLS'!T121,"&lt;"&amp;$T$3-1.9))</f>
        <v>0</v>
      </c>
      <c r="K250" s="100">
        <f>SUM(COUNTIF('Round 2 - HILLS'!B121,"="&amp;$B$3-1))+(COUNTIF('Round 2 - HILLS'!C121,"="&amp;$C$3-1))+(COUNTIF('Round 2 - HILLS'!D121,"="&amp;$D$3-1))+(COUNTIF('Round 2 - HILLS'!E121,"="&amp;$E$3-1))+(COUNTIF('Round 2 - HILLS'!F121,"="&amp;$F$3-1))+(COUNTIF('Round 2 - HILLS'!G121,"="&amp;$G$3-1))+(COUNTIF('Round 2 - HILLS'!H121,"="&amp;$H$3-1))+(COUNTIF('Round 2 - HILLS'!I121,"="&amp;$I$3-1))+(COUNTIF('Round 2 - HILLS'!J121,"="&amp;$J$3-1))+(COUNTIF('Round 2 - HILLS'!L121,"="&amp;$L$3-1))+(COUNTIF('Round 2 - HILLS'!M121,"="&amp;$M$3-1))+(COUNTIF('Round 2 - HILLS'!N121,"="&amp;$N$3-1))+(COUNTIF('Round 2 - HILLS'!O121,"="&amp;$O$3-1))+(COUNTIF('Round 2 - HILLS'!P121,"="&amp;$P$3-1))+(COUNTIF('Round 2 - HILLS'!Q121,"="&amp;$Q$3-1))+(COUNTIF('Round 2 - HILLS'!R121,"="&amp;$R$3-1))+(COUNTIF('Round 2 - HILLS'!S121,"="&amp;$S$3-1))+(COUNTIF('Round 2 - HILLS'!T121,"="&amp;$T$3-1))</f>
        <v>0</v>
      </c>
      <c r="L250" s="100">
        <f>SUM(COUNTIF('Round 2 - HILLS'!B121,"="&amp;$B$3))+(COUNTIF('Round 2 - HILLS'!C121,"="&amp;$C$3))+(COUNTIF('Round 2 - HILLS'!D121,"="&amp;$D$3))+(COUNTIF('Round 2 - HILLS'!E121,"="&amp;$E$3))+(COUNTIF('Round 2 - HILLS'!F121,"="&amp;$F$3))+(COUNTIF('Round 2 - HILLS'!G121,"="&amp;$G$3))+(COUNTIF('Round 2 - HILLS'!H121,"="&amp;$H$3))+(COUNTIF('Round 2 - HILLS'!I121,"="&amp;$I$3))+(COUNTIF('Round 2 - HILLS'!J121,"="&amp;$J$3))+(COUNTIF('Round 2 - HILLS'!L121,"="&amp;$L$3))+(COUNTIF('Round 2 - HILLS'!M121,"="&amp;$M$3))+(COUNTIF('Round 2 - HILLS'!N121,"="&amp;$N$3))+(COUNTIF('Round 2 - HILLS'!O121,"="&amp;$O$3))+(COUNTIF('Round 2 - HILLS'!P121,"="&amp;$P$3))+(COUNTIF('Round 2 - HILLS'!Q121,"="&amp;$Q$3))+(COUNTIF('Round 2 - HILLS'!R121,"="&amp;$R$3))+(COUNTIF('Round 2 - HILLS'!S121,"="&amp;$S$3))+(COUNTIF('Round 2 - HILLS'!T121,"="&amp;$T$3))</f>
        <v>0</v>
      </c>
      <c r="M250" s="100">
        <f>SUM(COUNTIF('Round 2 - HILLS'!B121,"="&amp;$B$3+1))+(COUNTIF('Round 2 - HILLS'!C121,"="&amp;$C$3+1))+(COUNTIF('Round 2 - HILLS'!D121,"="&amp;$D$3+1))+(COUNTIF('Round 2 - HILLS'!E121,"="&amp;$E$3+1))+(COUNTIF('Round 2 - HILLS'!F121,"="&amp;$F$3+1))+(COUNTIF('Round 2 - HILLS'!G121,"="&amp;$G$3+1))+(COUNTIF('Round 2 - HILLS'!H121,"="&amp;$H$3+1))+(COUNTIF('Round 2 - HILLS'!I121,"="&amp;$I$3+1))+(COUNTIF('Round 2 - HILLS'!J121,"="&amp;$J$3+1))+(COUNTIF('Round 2 - HILLS'!L121,"="&amp;$L$3+1))+(COUNTIF('Round 2 - HILLS'!M121,"="&amp;$M$3+1))+(COUNTIF('Round 2 - HILLS'!N121,"="&amp;$N$3+1))+(COUNTIF('Round 2 - HILLS'!O121,"="&amp;$O$3+1))+(COUNTIF('Round 2 - HILLS'!P121,"="&amp;$P$3+1))+(COUNTIF('Round 2 - HILLS'!Q121,"="&amp;$Q$3+1))+(COUNTIF('Round 2 - HILLS'!R121,"="&amp;$R$3+1))+(COUNTIF('Round 2 - HILLS'!S121,"="&amp;$S$3+1))+(COUNTIF('Round 2 - HILLS'!T121,"="&amp;$T$3+1))</f>
        <v>0</v>
      </c>
      <c r="N250" s="100">
        <f>SUM(COUNTIF('Round 2 - HILLS'!B121,"="&amp;$B$3+2))+(COUNTIF('Round 2 - HILLS'!C121,"="&amp;$C$3+2))+(COUNTIF('Round 2 - HILLS'!D121,"="&amp;$D$3+2))+(COUNTIF('Round 2 - HILLS'!E121,"="&amp;$E$3+2))+(COUNTIF('Round 2 - HILLS'!F121,"="&amp;$F$3+2))+(COUNTIF('Round 2 - HILLS'!G121,"="&amp;$G$3+2))+(COUNTIF('Round 2 - HILLS'!H121,"="&amp;$H$3+2))+(COUNTIF('Round 2 - HILLS'!I121,"="&amp;$I$3+2))+(COUNTIF('Round 2 - HILLS'!J121,"="&amp;$J$3+2))+(COUNTIF('Round 2 - HILLS'!L121,"="&amp;$L$3+2))+(COUNTIF('Round 2 - HILLS'!M121,"="&amp;$M$3+2))+(COUNTIF('Round 2 - HILLS'!N121,"="&amp;$N$3+2))+(COUNTIF('Round 2 - HILLS'!O121,"="&amp;$O$3+2))+(COUNTIF('Round 2 - HILLS'!P121,"="&amp;$P$3+2))+(COUNTIF('Round 2 - HILLS'!Q121,"="&amp;$Q$3+2))+(COUNTIF('Round 2 - HILLS'!R121,"="&amp;$R$3+2))+(COUNTIF('Round 2 - HILLS'!S121,"="&amp;$S$3+2))+(COUNTIF('Round 2 - HILLS'!T121,"="&amp;$T$3+2))</f>
        <v>0</v>
      </c>
      <c r="O250" s="100">
        <f>SUM(COUNTIF('Round 2 - HILLS'!B121,"&gt;"&amp;$B$3+2.1))+(COUNTIF('Round 2 - HILLS'!C121,"&gt;"&amp;$C$3+2.1))+(COUNTIF('Round 2 - HILLS'!D121,"&gt;"&amp;$D$3+2.1))+(COUNTIF('Round 2 - HILLS'!E121,"&gt;"&amp;$E$3+2.1))+(COUNTIF('Round 2 - HILLS'!F121,"&gt;"&amp;$F$3+2.1))+(COUNTIF('Round 2 - HILLS'!G121,"&gt;"&amp;$G$3+2.1))+(COUNTIF('Round 2 - HILLS'!H121,"&gt;"&amp;$H$3+2.1))+(COUNTIF('Round 2 - HILLS'!I121,"&gt;"&amp;$I$3+2.1))+(COUNTIF('Round 2 - HILLS'!J121,"&gt;"&amp;$J$3+2.1))+(COUNTIF('Round 2 - HILLS'!L121,"&gt;"&amp;$L$3+2.1))+(COUNTIF('Round 2 - HILLS'!M121,"&gt;"&amp;$M$3+2.1))+(COUNTIF('Round 2 - HILLS'!N121,"&gt;"&amp;$N$3+2.1))+(COUNTIF('Round 2 - HILLS'!O121,"&gt;"&amp;$O$3+2.1))+(COUNTIF('Round 2 - HILLS'!P121,"&gt;"&amp;$P$3+2.1))+(COUNTIF('Round 2 - HILLS'!Q121,"&gt;"&amp;$Q$3+2.1))+(COUNTIF('Round 2 - HILLS'!R121,"&gt;"&amp;$R$3+2.1))+(COUNTIF('Round 2 - HILLS'!S121,"&gt;"&amp;$S$3+2.1))+(COUNTIF('Round 2 - HILLS'!T121,"&gt;"&amp;$T$3+2.1))</f>
        <v>0</v>
      </c>
      <c r="Q250" s="92"/>
      <c r="R250" s="93"/>
      <c r="S250" s="93"/>
      <c r="T250" s="93"/>
      <c r="U250" s="93"/>
      <c r="V250" s="93"/>
      <c r="X250" s="92">
        <f t="shared" si="264"/>
        <v>0</v>
      </c>
      <c r="Y250" s="93">
        <f t="shared" si="260"/>
        <v>0</v>
      </c>
      <c r="Z250" s="93">
        <f t="shared" si="261"/>
        <v>0</v>
      </c>
      <c r="AA250" s="93">
        <f t="shared" si="262"/>
        <v>0</v>
      </c>
      <c r="AB250" s="93">
        <f t="shared" si="263"/>
        <v>0</v>
      </c>
      <c r="AC250" s="93">
        <f t="shared" si="265"/>
        <v>0</v>
      </c>
    </row>
    <row r="252" spans="1:29" ht="15.75" x14ac:dyDescent="0.25">
      <c r="A252" s="108" t="e">
        <f>'Players by Team'!#REF!</f>
        <v>#REF!</v>
      </c>
      <c r="C252" s="90">
        <f t="shared" ref="C252:H252" si="266">SUM(C253:C257)</f>
        <v>0</v>
      </c>
      <c r="D252" s="90">
        <f t="shared" si="266"/>
        <v>0</v>
      </c>
      <c r="E252" s="90">
        <f t="shared" si="266"/>
        <v>0</v>
      </c>
      <c r="F252" s="90">
        <f t="shared" si="266"/>
        <v>0</v>
      </c>
      <c r="G252" s="90">
        <f t="shared" si="266"/>
        <v>0</v>
      </c>
      <c r="H252" s="90">
        <f t="shared" si="266"/>
        <v>0</v>
      </c>
      <c r="J252" s="90">
        <f t="shared" ref="J252:O252" si="267">SUM(J253:J257)</f>
        <v>0</v>
      </c>
      <c r="K252" s="90">
        <f t="shared" si="267"/>
        <v>0</v>
      </c>
      <c r="L252" s="90">
        <f t="shared" si="267"/>
        <v>0</v>
      </c>
      <c r="M252" s="90">
        <f t="shared" si="267"/>
        <v>0</v>
      </c>
      <c r="N252" s="90">
        <f t="shared" si="267"/>
        <v>0</v>
      </c>
      <c r="O252" s="90">
        <f t="shared" si="267"/>
        <v>0</v>
      </c>
      <c r="Q252" s="90">
        <f t="shared" ref="Q252:V252" si="268">SUM(Q253:Q257)</f>
        <v>0</v>
      </c>
      <c r="R252" s="90">
        <f t="shared" si="268"/>
        <v>0</v>
      </c>
      <c r="S252" s="90">
        <f t="shared" si="268"/>
        <v>0</v>
      </c>
      <c r="T252" s="90">
        <f t="shared" si="268"/>
        <v>0</v>
      </c>
      <c r="U252" s="90">
        <f t="shared" si="268"/>
        <v>0</v>
      </c>
      <c r="V252" s="90">
        <f t="shared" si="268"/>
        <v>0</v>
      </c>
      <c r="X252" s="90">
        <f t="shared" ref="X252:AC252" si="269">SUM(X253:X257)</f>
        <v>0</v>
      </c>
      <c r="Y252" s="90">
        <f t="shared" si="269"/>
        <v>0</v>
      </c>
      <c r="Z252" s="90">
        <f t="shared" si="269"/>
        <v>0</v>
      </c>
      <c r="AA252" s="90">
        <f t="shared" si="269"/>
        <v>0</v>
      </c>
      <c r="AB252" s="90">
        <f t="shared" si="269"/>
        <v>0</v>
      </c>
      <c r="AC252" s="90">
        <f t="shared" si="269"/>
        <v>0</v>
      </c>
    </row>
    <row r="253" spans="1:29" x14ac:dyDescent="0.2">
      <c r="A253" s="35" t="e">
        <f>'Players by Team'!#REF!</f>
        <v>#REF!</v>
      </c>
      <c r="B253" s="95"/>
      <c r="C253" s="92">
        <f>SUM(COUNTIF('Round 1 - HILLS'!B131,"&lt;"&amp;$B$3-1.9))+(COUNTIF('Round 1 - HILLS'!C131,"&lt;"&amp;$C$3-1.9))+(COUNTIF('Round 1 - HILLS'!D131,"&lt;"&amp;$D$3-1.9))+(COUNTIF('Round 1 - HILLS'!E131,"&lt;"&amp;$E$3-1.9))+(COUNTIF('Round 1 - HILLS'!F131,"&lt;"&amp;$F$3-1.9))+(COUNTIF('Round 1 - HILLS'!G131,"&lt;"&amp;$G$3-1.9))+(COUNTIF('Round 1 - HILLS'!H131,"&lt;"&amp;$H$3-1.9))+(COUNTIF('Round 1 - HILLS'!I131,"&lt;"&amp;$I$3-1.9))+(COUNTIF('Round 1 - HILLS'!J131,"&lt;"&amp;$J$3-1.9))+(COUNTIF('Round 1 - HILLS'!L131,"&lt;"&amp;$L$3-1.9))+(COUNTIF('Round 1 - HILLS'!M131,"&lt;"&amp;$M$3-1.9))+(COUNTIF('Round 1 - HILLS'!N131,"&lt;"&amp;$N$3-1.9))+(COUNTIF('Round 1 - HILLS'!O131,"&lt;"&amp;$O$3-1.9))+(COUNTIF('Round 1 - HILLS'!P131,"&lt;"&amp;$P$3-1.9))+(COUNTIF('Round 1 - HILLS'!Q131,"&lt;"&amp;$Q$3-1.9))+(COUNTIF('Round 1 - HILLS'!R131,"&lt;"&amp;$R$3-1.9))+(COUNTIF('Round 1 - HILLS'!S131,"&lt;"&amp;$S$3-1.9))+(COUNTIF('Round 1 - HILLS'!T131,"&lt;"&amp;$T$3-1.9))</f>
        <v>0</v>
      </c>
      <c r="D253" s="93">
        <f>SUM(COUNTIF('Round 1 - HILLS'!B131,"="&amp;$B$3-1))+(COUNTIF('Round 1 - HILLS'!C131,"="&amp;$C$3-1))+(COUNTIF('Round 1 - HILLS'!D131,"="&amp;$D$3-1))+(COUNTIF('Round 1 - HILLS'!E131,"="&amp;$E$3-1))+(COUNTIF('Round 1 - HILLS'!F131,"="&amp;$F$3-1))+(COUNTIF('Round 1 - HILLS'!G131,"="&amp;$G$3-1))+(COUNTIF('Round 1 - HILLS'!H131,"="&amp;$H$3-1))+(COUNTIF('Round 1 - HILLS'!I131,"="&amp;$I$3-1))+(COUNTIF('Round 1 - HILLS'!J131,"="&amp;$J$3-1))+(COUNTIF('Round 1 - HILLS'!L131,"="&amp;$L$3-1))+(COUNTIF('Round 1 - HILLS'!M131,"="&amp;$M$3-1))+(COUNTIF('Round 1 - HILLS'!N131,"="&amp;$N$3-1))+(COUNTIF('Round 1 - HILLS'!O131,"="&amp;$O$3-1))+(COUNTIF('Round 1 - HILLS'!P131,"="&amp;$P$3-1))+(COUNTIF('Round 1 - HILLS'!Q131,"="&amp;$Q$3-1))+(COUNTIF('Round 1 - HILLS'!R131,"="&amp;$R$3-1))+(COUNTIF('Round 1 - HILLS'!S131,"="&amp;$S$3-1))+(COUNTIF('Round 1 - HILLS'!T131,"="&amp;$T$3-1))</f>
        <v>0</v>
      </c>
      <c r="E253" s="93">
        <f>SUM(COUNTIF('Round 1 - HILLS'!B131,"="&amp;$B$3))+(COUNTIF('Round 1 - HILLS'!C131,"="&amp;$C$3))+(COUNTIF('Round 1 - HILLS'!D131,"="&amp;$D$3))+(COUNTIF('Round 1 - HILLS'!E131,"="&amp;$E$3))+(COUNTIF('Round 1 - HILLS'!F131,"="&amp;$F$3))+(COUNTIF('Round 1 - HILLS'!G131,"="&amp;$G$3))+(COUNTIF('Round 1 - HILLS'!H131,"="&amp;$H$3))+(COUNTIF('Round 1 - HILLS'!I131,"="&amp;$I$3))+(COUNTIF('Round 1 - HILLS'!J131,"="&amp;$J$3))+(COUNTIF('Round 1 - HILLS'!L131,"="&amp;$L$3))+(COUNTIF('Round 1 - HILLS'!M131,"="&amp;$M$3))+(COUNTIF('Round 1 - HILLS'!N131,"="&amp;$N$3))+(COUNTIF('Round 1 - HILLS'!O131,"="&amp;$O$3))+(COUNTIF('Round 1 - HILLS'!P131,"="&amp;$P$3))+(COUNTIF('Round 1 - HILLS'!Q131,"="&amp;$Q$3))+(COUNTIF('Round 1 - HILLS'!R131,"="&amp;$R$3))+(COUNTIF('Round 1 - HILLS'!S131,"="&amp;$S$3))+(COUNTIF('Round 1 - HILLS'!T131,"="&amp;$T$3))</f>
        <v>0</v>
      </c>
      <c r="F253" s="93">
        <f>SUM(COUNTIF('Round 1 - HILLS'!B131,"="&amp;$B$3+1))+(COUNTIF('Round 1 - HILLS'!C131,"="&amp;$C$3+1))+(COUNTIF('Round 1 - HILLS'!D131,"="&amp;$D$3+1))+(COUNTIF('Round 1 - HILLS'!E131,"="&amp;$E$3+1))+(COUNTIF('Round 1 - HILLS'!F131,"="&amp;$F$3+1))+(COUNTIF('Round 1 - HILLS'!G131,"="&amp;$G$3+1))+(COUNTIF('Round 1 - HILLS'!H131,"="&amp;$H$3+1))+(COUNTIF('Round 1 - HILLS'!I131,"="&amp;$I$3+1))+(COUNTIF('Round 1 - HILLS'!J131,"="&amp;$J$3+1))+(COUNTIF('Round 1 - HILLS'!L131,"="&amp;$L$3+1))+(COUNTIF('Round 1 - HILLS'!M131,"="&amp;$M$3+1))+(COUNTIF('Round 1 - HILLS'!N131,"="&amp;$N$3+1))+(COUNTIF('Round 1 - HILLS'!O131,"="&amp;$O$3+1))+(COUNTIF('Round 1 - HILLS'!P131,"="&amp;$P$3+1))+(COUNTIF('Round 1 - HILLS'!Q131,"="&amp;$Q$3+1))+(COUNTIF('Round 1 - HILLS'!R131,"="&amp;$R$3+1))+(COUNTIF('Round 1 - HILLS'!S131,"="&amp;$S$3+1))+(COUNTIF('Round 1 - HILLS'!T131,"="&amp;$T$3+1))</f>
        <v>0</v>
      </c>
      <c r="G253" s="93">
        <f>SUM(COUNTIF('Round 1 - HILLS'!B131,"="&amp;$B$3+2))+(COUNTIF('Round 1 - HILLS'!C131,"="&amp;$C$3+2))+(COUNTIF('Round 1 - HILLS'!D131,"="&amp;$D$3+2))+(COUNTIF('Round 1 - HILLS'!E131,"="&amp;$E$3+2))+(COUNTIF('Round 1 - HILLS'!F131,"="&amp;$F$3+2))+(COUNTIF('Round 1 - HILLS'!G131,"="&amp;$G$3+2))+(COUNTIF('Round 1 - HILLS'!H131,"="&amp;$H$3+2))+(COUNTIF('Round 1 - HILLS'!I131,"="&amp;$I$3+2))+(COUNTIF('Round 1 - HILLS'!J131,"="&amp;$J$3+2))+(COUNTIF('Round 1 - HILLS'!L131,"="&amp;$L$3+2))+(COUNTIF('Round 1 - HILLS'!M131,"="&amp;$M$3+2))+(COUNTIF('Round 1 - HILLS'!N131,"="&amp;$N$3+2))+(COUNTIF('Round 1 - HILLS'!O131,"="&amp;$O$3+2))+(COUNTIF('Round 1 - HILLS'!P131,"="&amp;$P$3+2))+(COUNTIF('Round 1 - HILLS'!Q131,"="&amp;$Q$3+2))+(COUNTIF('Round 1 - HILLS'!R131,"="&amp;$R$3+2))+(COUNTIF('Round 1 - HILLS'!S131,"="&amp;$S$3+2))+(COUNTIF('Round 1 - HILLS'!T131,"="&amp;$T$3+2))</f>
        <v>0</v>
      </c>
      <c r="H253" s="93">
        <f>SUM(COUNTIF('Round 1 - HILLS'!B131,"&gt;"&amp;$B$3+2.1))+(COUNTIF('Round 1 - HILLS'!C131,"&gt;"&amp;$C$3+2.1))+(COUNTIF('Round 1 - HILLS'!D131,"&gt;"&amp;$D$3+2.1))+(COUNTIF('Round 1 - HILLS'!E131,"&gt;"&amp;$E$3+2.1))+(COUNTIF('Round 1 - HILLS'!F131,"&gt;"&amp;$F$3+2.1))+(COUNTIF('Round 1 - HILLS'!G131,"&gt;"&amp;$G$3+2.1))+(COUNTIF('Round 1 - HILLS'!H131,"&gt;"&amp;$H$3+2.1))+(COUNTIF('Round 1 - HILLS'!I131,"&gt;"&amp;$I$3+2.1))+(COUNTIF('Round 1 - HILLS'!J131,"&gt;"&amp;$J$3+2.1))+(COUNTIF('Round 1 - HILLS'!L131,"&gt;"&amp;$L$3+2.1))+(COUNTIF('Round 1 - HILLS'!M131,"&gt;"&amp;$M$3+2.1))+(COUNTIF('Round 1 - HILLS'!N131,"&gt;"&amp;$N$3+2.1))+(COUNTIF('Round 1 - HILLS'!O131,"&gt;"&amp;$O$3+2.1))+(COUNTIF('Round 1 - HILLS'!P131,"&gt;"&amp;$P$3+2.1))+(COUNTIF('Round 1 - HILLS'!Q131,"&gt;"&amp;$Q$3+2.1))+(COUNTIF('Round 1 - HILLS'!R131,"&gt;"&amp;$R$3+2.1))+(COUNTIF('Round 1 - HILLS'!S131,"&gt;"&amp;$S$3+2.1))+(COUNTIF('Round 1 - HILLS'!T131,"&gt;"&amp;$T$3+2.1))</f>
        <v>0</v>
      </c>
      <c r="J253" s="92">
        <f>SUM(COUNTIF('Round 2 - RIVER'!B131,"&lt;"&amp;$B$2-1.9))+(COUNTIF('Round 2 - RIVER'!C131,"&lt;"&amp;$C$2-1.9))+(COUNTIF('Round 2 - RIVER'!D131,"&lt;"&amp;$D$2-1.9))+(COUNTIF('Round 2 - RIVER'!E131,"&lt;"&amp;$E$2-1.9))+(COUNTIF('Round 2 - RIVER'!F131,"&lt;"&amp;$F$2-1.9))+(COUNTIF('Round 2 - RIVER'!G131,"&lt;"&amp;$G$2-1.9))+(COUNTIF('Round 2 - RIVER'!H131,"&lt;"&amp;$H$2-1.9))+(COUNTIF('Round 2 - RIVER'!I131,"&lt;"&amp;$I$2-1.9))+(COUNTIF('Round 2 - RIVER'!J131,"&lt;"&amp;$J$2-1.9))+(COUNTIF('Round 2 - RIVER'!L131,"&lt;"&amp;$L$2-1.9))+(COUNTIF('Round 2 - RIVER'!M131,"&lt;"&amp;$M$2-1.9))+(COUNTIF('Round 2 - RIVER'!N131,"&lt;"&amp;$N$2-1.9))+(COUNTIF('Round 2 - RIVER'!O131,"&lt;"&amp;$O$2-1.9))+(COUNTIF('Round 2 - RIVER'!P131,"&lt;"&amp;$P$2-1.9))+(COUNTIF('Round 2 - RIVER'!Q131,"&lt;"&amp;$Q$2-1.9))+(COUNTIF('Round 2 - RIVER'!R131,"&lt;"&amp;$R$2-1.9))+(COUNTIF('Round 2 - RIVER'!S131,"&lt;"&amp;$S$2-1.9))+(COUNTIF('Round 2 - RIVER'!T131,"&lt;"&amp;$T$2-1.9))</f>
        <v>0</v>
      </c>
      <c r="K253" s="93">
        <f>SUM(COUNTIF('Round 2 - RIVER'!B131,"="&amp;$B$2-1))+(COUNTIF('Round 2 - RIVER'!C131,"="&amp;$C$2-1))+(COUNTIF('Round 2 - RIVER'!D131,"="&amp;$D$2-1))+(COUNTIF('Round 2 - RIVER'!E131,"="&amp;$E$2-1))+(COUNTIF('Round 2 - RIVER'!F131,"="&amp;$F$2-1))+(COUNTIF('Round 2 - RIVER'!G131,"="&amp;$G$2-1))+(COUNTIF('Round 2 - RIVER'!H131,"="&amp;$H$2-1))+(COUNTIF('Round 2 - RIVER'!I131,"="&amp;$I$2-1))+(COUNTIF('Round 2 - RIVER'!J131,"="&amp;$J$2-1))+(COUNTIF('Round 2 - RIVER'!L131,"="&amp;$L$2-1))+(COUNTIF('Round 2 - RIVER'!M131,"="&amp;$M$2-1))+(COUNTIF('Round 2 - RIVER'!N131,"="&amp;$N$2-1))+(COUNTIF('Round 2 - RIVER'!O131,"="&amp;$O$2-1))+(COUNTIF('Round 2 - RIVER'!P131,"="&amp;$P$2-1))+(COUNTIF('Round 2 - RIVER'!Q131,"="&amp;$Q$2-1))+(COUNTIF('Round 2 - RIVER'!R131,"="&amp;$R$2-1))+(COUNTIF('Round 2 - RIVER'!S131,"="&amp;$S$2-1))+(COUNTIF('Round 2 - RIVER'!T131,"="&amp;$T$2-1))</f>
        <v>0</v>
      </c>
      <c r="L253" s="93">
        <f>SUM(COUNTIF('Round 2 - RIVER'!B131,"="&amp;$B$2))+(COUNTIF('Round 2 - RIVER'!C131,"="&amp;$C$2))+(COUNTIF('Round 2 - RIVER'!D131,"="&amp;$D$2))+(COUNTIF('Round 2 - RIVER'!E131,"="&amp;$E$2))+(COUNTIF('Round 2 - RIVER'!F131,"="&amp;$F$2))+(COUNTIF('Round 2 - RIVER'!G131,"="&amp;$G$2))+(COUNTIF('Round 2 - RIVER'!H131,"="&amp;$H$2))+(COUNTIF('Round 2 - RIVER'!I131,"="&amp;$I$2))+(COUNTIF('Round 2 - RIVER'!J131,"="&amp;$J$2))+(COUNTIF('Round 2 - RIVER'!L131,"="&amp;$L$2))+(COUNTIF('Round 2 - RIVER'!M131,"="&amp;$M$2))+(COUNTIF('Round 2 - RIVER'!N131,"="&amp;$N$2))+(COUNTIF('Round 2 - RIVER'!O131,"="&amp;$O$2))+(COUNTIF('Round 2 - RIVER'!P131,"="&amp;$P$2))+(COUNTIF('Round 2 - RIVER'!Q131,"="&amp;$Q$2))+(COUNTIF('Round 2 - RIVER'!R131,"="&amp;$R$2))+(COUNTIF('Round 2 - RIVER'!S131,"="&amp;$S$2))+(COUNTIF('Round 2 - RIVER'!T131,"="&amp;$T$2))</f>
        <v>0</v>
      </c>
      <c r="M253" s="93">
        <f>SUM(COUNTIF('Round 2 - RIVER'!B131,"="&amp;$B$2+1))+(COUNTIF('Round 2 - RIVER'!C131,"="&amp;$C$2+1))+(COUNTIF('Round 2 - RIVER'!D131,"="&amp;$D$2+1))+(COUNTIF('Round 2 - RIVER'!E131,"="&amp;$E$2+1))+(COUNTIF('Round 2 - RIVER'!F131,"="&amp;$F$2+1))+(COUNTIF('Round 2 - RIVER'!G131,"="&amp;$G$2+1))+(COUNTIF('Round 2 - RIVER'!H131,"="&amp;$H$2+1))+(COUNTIF('Round 2 - RIVER'!I131,"="&amp;$I$2+1))+(COUNTIF('Round 2 - RIVER'!J131,"="&amp;$J$2+1))+(COUNTIF('Round 2 - RIVER'!L131,"="&amp;$L$2+1))+(COUNTIF('Round 2 - RIVER'!M131,"="&amp;$M$2+1))+(COUNTIF('Round 2 - RIVER'!N131,"="&amp;$N$2+1))+(COUNTIF('Round 2 - RIVER'!O131,"="&amp;$O$2+1))+(COUNTIF('Round 2 - RIVER'!P131,"="&amp;$P$2+1))+(COUNTIF('Round 2 - RIVER'!Q131,"="&amp;$Q$2+1))+(COUNTIF('Round 2 - RIVER'!R131,"="&amp;$R$2+1))+(COUNTIF('Round 2 - RIVER'!S131,"="&amp;$S$2+1))+(COUNTIF('Round 2 - RIVER'!T131,"="&amp;$T$2+1))</f>
        <v>0</v>
      </c>
      <c r="N253" s="93">
        <f>SUM(COUNTIF('Round 2 - RIVER'!B131,"="&amp;$B$2+2))+(COUNTIF('Round 2 - RIVER'!C131,"="&amp;$C$2+2))+(COUNTIF('Round 2 - RIVER'!D131,"="&amp;$D$2+2))+(COUNTIF('Round 2 - RIVER'!E131,"="&amp;$E$2+2))+(COUNTIF('Round 2 - RIVER'!F131,"="&amp;$F$2+2))+(COUNTIF('Round 2 - RIVER'!G131,"="&amp;$G$2+2))+(COUNTIF('Round 2 - RIVER'!H131,"="&amp;$H$2+2))+(COUNTIF('Round 2 - RIVER'!I131,"="&amp;$I$2+2))+(COUNTIF('Round 2 - RIVER'!J131,"="&amp;$J$2+2))+(COUNTIF('Round 2 - RIVER'!L131,"="&amp;$L$2+2))+(COUNTIF('Round 2 - RIVER'!M131,"="&amp;$M$2+2))+(COUNTIF('Round 2 - RIVER'!N131,"="&amp;$N$2+2))+(COUNTIF('Round 2 - RIVER'!O131,"="&amp;$O$2+2))+(COUNTIF('Round 2 - RIVER'!P131,"="&amp;$P$2+2))+(COUNTIF('Round 2 - RIVER'!Q131,"="&amp;$Q$2+2))+(COUNTIF('Round 2 - RIVER'!R131,"="&amp;$R$2+2))+(COUNTIF('Round 2 - RIVER'!S131,"="&amp;$S$2+2))+(COUNTIF('Round 2 - RIVER'!T131,"="&amp;$T$2+2))</f>
        <v>0</v>
      </c>
      <c r="O253" s="93">
        <f>SUM(COUNTIF('Round 2 - RIVER'!B131,"&gt;"&amp;$B$2+2.1))+(COUNTIF('Round 2 - RIVER'!C131,"&gt;"&amp;$C$2+2.1))+(COUNTIF('Round 2 - RIVER'!D131,"&gt;"&amp;$D$2+2.1))+(COUNTIF('Round 2 - RIVER'!E131,"&gt;"&amp;$E$2+2.1))+(COUNTIF('Round 2 - RIVER'!F131,"&gt;"&amp;$F$2+2.1))+(COUNTIF('Round 2 - RIVER'!G131,"&gt;"&amp;$G$2+2.1))+(COUNTIF('Round 2 - RIVER'!H131,"&gt;"&amp;$H$2+2.1))+(COUNTIF('Round 2 - RIVER'!I131,"&gt;"&amp;$I$2+2.1))+(COUNTIF('Round 2 - RIVER'!J131,"&gt;"&amp;$J$2+2.1))+(COUNTIF('Round 2 - RIVER'!L131,"&gt;"&amp;$L$2+2.1))+(COUNTIF('Round 2 - RIVER'!M131,"&gt;"&amp;$M$2+2.1))+(COUNTIF('Round 2 - RIVER'!N131,"&gt;"&amp;$N$2+2.1))+(COUNTIF('Round 2 - RIVER'!O131,"&gt;"&amp;$O$2+2.1))+(COUNTIF('Round 2 - RIVER'!P131,"&gt;"&amp;$P$2+2.1))+(COUNTIF('Round 2 - RIVER'!Q131,"&gt;"&amp;$Q$2+2.1))+(COUNTIF('Round 2 - RIVER'!R131,"&gt;"&amp;$R$2+2.1))+(COUNTIF('Round 2 - RIVER'!S131,"&gt;"&amp;$S$2+2.1))+(COUNTIF('Round 2 - RIVER'!T131,"&gt;"&amp;$T$2+2.1))</f>
        <v>0</v>
      </c>
      <c r="Q253" s="92"/>
      <c r="R253" s="93"/>
      <c r="S253" s="93"/>
      <c r="T253" s="93"/>
      <c r="U253" s="93"/>
      <c r="V253" s="93"/>
      <c r="X253" s="92">
        <f>SUM(C253,J253,Q253)</f>
        <v>0</v>
      </c>
      <c r="Y253" s="93">
        <f t="shared" ref="Y253:Y257" si="270">SUM(D253,K253,R253)</f>
        <v>0</v>
      </c>
      <c r="Z253" s="93">
        <f t="shared" ref="Z253:Z257" si="271">SUM(E253,L253,S253)</f>
        <v>0</v>
      </c>
      <c r="AA253" s="93">
        <f t="shared" ref="AA253:AA257" si="272">SUM(F253,M253,T253)</f>
        <v>0</v>
      </c>
      <c r="AB253" s="93">
        <f t="shared" ref="AB253:AB257" si="273">SUM(G253,N253,U253)</f>
        <v>0</v>
      </c>
      <c r="AC253" s="93">
        <f>SUM(H253,O253,V253)</f>
        <v>0</v>
      </c>
    </row>
    <row r="254" spans="1:29" x14ac:dyDescent="0.2">
      <c r="A254" s="35" t="e">
        <f>'Players by Team'!#REF!</f>
        <v>#REF!</v>
      </c>
      <c r="B254" s="95"/>
      <c r="C254" s="99">
        <f>SUM(COUNTIF('Round 1 - HILLS'!B132,"&lt;"&amp;$B$3-1.9))+(COUNTIF('Round 1 - HILLS'!C132,"&lt;"&amp;$C$3-1.9))+(COUNTIF('Round 1 - HILLS'!D132,"&lt;"&amp;$D$3-1.9))+(COUNTIF('Round 1 - HILLS'!E132,"&lt;"&amp;$E$3-1.9))+(COUNTIF('Round 1 - HILLS'!F132,"&lt;"&amp;$F$3-1.9))+(COUNTIF('Round 1 - HILLS'!G132,"&lt;"&amp;$G$3-1.9))+(COUNTIF('Round 1 - HILLS'!H132,"&lt;"&amp;$H$3-1.9))+(COUNTIF('Round 1 - HILLS'!I132,"&lt;"&amp;$I$3-1.9))+(COUNTIF('Round 1 - HILLS'!J132,"&lt;"&amp;$J$3-1.9))+(COUNTIF('Round 1 - HILLS'!L132,"&lt;"&amp;$L$3-1.9))+(COUNTIF('Round 1 - HILLS'!M132,"&lt;"&amp;$M$3-1.9))+(COUNTIF('Round 1 - HILLS'!N132,"&lt;"&amp;$N$3-1.9))+(COUNTIF('Round 1 - HILLS'!O132,"&lt;"&amp;$O$3-1.9))+(COUNTIF('Round 1 - HILLS'!P132,"&lt;"&amp;$P$3-1.9))+(COUNTIF('Round 1 - HILLS'!Q132,"&lt;"&amp;$Q$3-1.9))+(COUNTIF('Round 1 - HILLS'!R132,"&lt;"&amp;$R$3-1.9))+(COUNTIF('Round 1 - HILLS'!S132,"&lt;"&amp;$S$3-1.9))+(COUNTIF('Round 1 - HILLS'!T132,"&lt;"&amp;$T$3-1.9))</f>
        <v>0</v>
      </c>
      <c r="D254" s="100">
        <f>SUM(COUNTIF('Round 1 - HILLS'!B132,"="&amp;$B$3-1))+(COUNTIF('Round 1 - HILLS'!C132,"="&amp;$C$3-1))+(COUNTIF('Round 1 - HILLS'!D132,"="&amp;$D$3-1))+(COUNTIF('Round 1 - HILLS'!E132,"="&amp;$E$3-1))+(COUNTIF('Round 1 - HILLS'!F132,"="&amp;$F$3-1))+(COUNTIF('Round 1 - HILLS'!G132,"="&amp;$G$3-1))+(COUNTIF('Round 1 - HILLS'!H132,"="&amp;$H$3-1))+(COUNTIF('Round 1 - HILLS'!I132,"="&amp;$I$3-1))+(COUNTIF('Round 1 - HILLS'!J132,"="&amp;$J$3-1))+(COUNTIF('Round 1 - HILLS'!L132,"="&amp;$L$3-1))+(COUNTIF('Round 1 - HILLS'!M132,"="&amp;$M$3-1))+(COUNTIF('Round 1 - HILLS'!N132,"="&amp;$N$3-1))+(COUNTIF('Round 1 - HILLS'!O132,"="&amp;$O$3-1))+(COUNTIF('Round 1 - HILLS'!P132,"="&amp;$P$3-1))+(COUNTIF('Round 1 - HILLS'!Q132,"="&amp;$Q$3-1))+(COUNTIF('Round 1 - HILLS'!R132,"="&amp;$R$3-1))+(COUNTIF('Round 1 - HILLS'!S132,"="&amp;$S$3-1))+(COUNTIF('Round 1 - HILLS'!T132,"="&amp;$T$3-1))</f>
        <v>0</v>
      </c>
      <c r="E254" s="100">
        <f>SUM(COUNTIF('Round 1 - HILLS'!B132,"="&amp;$B$3))+(COUNTIF('Round 1 - HILLS'!C132,"="&amp;$C$3))+(COUNTIF('Round 1 - HILLS'!D132,"="&amp;$D$3))+(COUNTIF('Round 1 - HILLS'!E132,"="&amp;$E$3))+(COUNTIF('Round 1 - HILLS'!F132,"="&amp;$F$3))+(COUNTIF('Round 1 - HILLS'!G132,"="&amp;$G$3))+(COUNTIF('Round 1 - HILLS'!H132,"="&amp;$H$3))+(COUNTIF('Round 1 - HILLS'!I132,"="&amp;$I$3))+(COUNTIF('Round 1 - HILLS'!J132,"="&amp;$J$3))+(COUNTIF('Round 1 - HILLS'!L132,"="&amp;$L$3))+(COUNTIF('Round 1 - HILLS'!M132,"="&amp;$M$3))+(COUNTIF('Round 1 - HILLS'!N132,"="&amp;$N$3))+(COUNTIF('Round 1 - HILLS'!O132,"="&amp;$O$3))+(COUNTIF('Round 1 - HILLS'!P132,"="&amp;$P$3))+(COUNTIF('Round 1 - HILLS'!Q132,"="&amp;$Q$3))+(COUNTIF('Round 1 - HILLS'!R132,"="&amp;$R$3))+(COUNTIF('Round 1 - HILLS'!S132,"="&amp;$S$3))+(COUNTIF('Round 1 - HILLS'!T132,"="&amp;$T$3))</f>
        <v>0</v>
      </c>
      <c r="F254" s="100">
        <f>SUM(COUNTIF('Round 1 - HILLS'!B132,"="&amp;$B$3+1))+(COUNTIF('Round 1 - HILLS'!C132,"="&amp;$C$3+1))+(COUNTIF('Round 1 - HILLS'!D132,"="&amp;$D$3+1))+(COUNTIF('Round 1 - HILLS'!E132,"="&amp;$E$3+1))+(COUNTIF('Round 1 - HILLS'!F132,"="&amp;$F$3+1))+(COUNTIF('Round 1 - HILLS'!G132,"="&amp;$G$3+1))+(COUNTIF('Round 1 - HILLS'!H132,"="&amp;$H$3+1))+(COUNTIF('Round 1 - HILLS'!I132,"="&amp;$I$3+1))+(COUNTIF('Round 1 - HILLS'!J132,"="&amp;$J$3+1))+(COUNTIF('Round 1 - HILLS'!L132,"="&amp;$L$3+1))+(COUNTIF('Round 1 - HILLS'!M132,"="&amp;$M$3+1))+(COUNTIF('Round 1 - HILLS'!N132,"="&amp;$N$3+1))+(COUNTIF('Round 1 - HILLS'!O132,"="&amp;$O$3+1))+(COUNTIF('Round 1 - HILLS'!P132,"="&amp;$P$3+1))+(COUNTIF('Round 1 - HILLS'!Q132,"="&amp;$Q$3+1))+(COUNTIF('Round 1 - HILLS'!R132,"="&amp;$R$3+1))+(COUNTIF('Round 1 - HILLS'!S132,"="&amp;$S$3+1))+(COUNTIF('Round 1 - HILLS'!T132,"="&amp;$T$3+1))</f>
        <v>0</v>
      </c>
      <c r="G254" s="100">
        <f>SUM(COUNTIF('Round 1 - HILLS'!B132,"="&amp;$B$3+2))+(COUNTIF('Round 1 - HILLS'!C132,"="&amp;$C$3+2))+(COUNTIF('Round 1 - HILLS'!D132,"="&amp;$D$3+2))+(COUNTIF('Round 1 - HILLS'!E132,"="&amp;$E$3+2))+(COUNTIF('Round 1 - HILLS'!F132,"="&amp;$F$3+2))+(COUNTIF('Round 1 - HILLS'!G132,"="&amp;$G$3+2))+(COUNTIF('Round 1 - HILLS'!H132,"="&amp;$H$3+2))+(COUNTIF('Round 1 - HILLS'!I132,"="&amp;$I$3+2))+(COUNTIF('Round 1 - HILLS'!J132,"="&amp;$J$3+2))+(COUNTIF('Round 1 - HILLS'!L132,"="&amp;$L$3+2))+(COUNTIF('Round 1 - HILLS'!M132,"="&amp;$M$3+2))+(COUNTIF('Round 1 - HILLS'!N132,"="&amp;$N$3+2))+(COUNTIF('Round 1 - HILLS'!O132,"="&amp;$O$3+2))+(COUNTIF('Round 1 - HILLS'!P132,"="&amp;$P$3+2))+(COUNTIF('Round 1 - HILLS'!Q132,"="&amp;$Q$3+2))+(COUNTIF('Round 1 - HILLS'!R132,"="&amp;$R$3+2))+(COUNTIF('Round 1 - HILLS'!S132,"="&amp;$S$3+2))+(COUNTIF('Round 1 - HILLS'!T132,"="&amp;$T$3+2))</f>
        <v>0</v>
      </c>
      <c r="H254" s="100">
        <f>SUM(COUNTIF('Round 1 - HILLS'!B132,"&gt;"&amp;$B$3+2.1))+(COUNTIF('Round 1 - HILLS'!C132,"&gt;"&amp;$C$3+2.1))+(COUNTIF('Round 1 - HILLS'!D132,"&gt;"&amp;$D$3+2.1))+(COUNTIF('Round 1 - HILLS'!E132,"&gt;"&amp;$E$3+2.1))+(COUNTIF('Round 1 - HILLS'!F132,"&gt;"&amp;$F$3+2.1))+(COUNTIF('Round 1 - HILLS'!G132,"&gt;"&amp;$G$3+2.1))+(COUNTIF('Round 1 - HILLS'!H132,"&gt;"&amp;$H$3+2.1))+(COUNTIF('Round 1 - HILLS'!I132,"&gt;"&amp;$I$3+2.1))+(COUNTIF('Round 1 - HILLS'!J132,"&gt;"&amp;$J$3+2.1))+(COUNTIF('Round 1 - HILLS'!L132,"&gt;"&amp;$L$3+2.1))+(COUNTIF('Round 1 - HILLS'!M132,"&gt;"&amp;$M$3+2.1))+(COUNTIF('Round 1 - HILLS'!N132,"&gt;"&amp;$N$3+2.1))+(COUNTIF('Round 1 - HILLS'!O132,"&gt;"&amp;$O$3+2.1))+(COUNTIF('Round 1 - HILLS'!P132,"&gt;"&amp;$P$3+2.1))+(COUNTIF('Round 1 - HILLS'!Q132,"&gt;"&amp;$Q$3+2.1))+(COUNTIF('Round 1 - HILLS'!R132,"&gt;"&amp;$R$3+2.1))+(COUNTIF('Round 1 - HILLS'!S132,"&gt;"&amp;$S$3+2.1))+(COUNTIF('Round 1 - HILLS'!T132,"&gt;"&amp;$T$3+2.1))</f>
        <v>0</v>
      </c>
      <c r="J254" s="99">
        <f>SUM(COUNTIF('Round 2 - RIVER'!B132,"&lt;"&amp;$B$2-1.9))+(COUNTIF('Round 2 - RIVER'!C132,"&lt;"&amp;$C$2-1.9))+(COUNTIF('Round 2 - RIVER'!D132,"&lt;"&amp;$D$2-1.9))+(COUNTIF('Round 2 - RIVER'!E132,"&lt;"&amp;$E$2-1.9))+(COUNTIF('Round 2 - RIVER'!F132,"&lt;"&amp;$F$2-1.9))+(COUNTIF('Round 2 - RIVER'!G132,"&lt;"&amp;$G$2-1.9))+(COUNTIF('Round 2 - RIVER'!H132,"&lt;"&amp;$H$2-1.9))+(COUNTIF('Round 2 - RIVER'!I132,"&lt;"&amp;$I$2-1.9))+(COUNTIF('Round 2 - RIVER'!J132,"&lt;"&amp;$J$2-1.9))+(COUNTIF('Round 2 - RIVER'!L132,"&lt;"&amp;$L$2-1.9))+(COUNTIF('Round 2 - RIVER'!M132,"&lt;"&amp;$M$2-1.9))+(COUNTIF('Round 2 - RIVER'!N132,"&lt;"&amp;$N$2-1.9))+(COUNTIF('Round 2 - RIVER'!O132,"&lt;"&amp;$O$2-1.9))+(COUNTIF('Round 2 - RIVER'!P132,"&lt;"&amp;$P$2-1.9))+(COUNTIF('Round 2 - RIVER'!Q132,"&lt;"&amp;$Q$2-1.9))+(COUNTIF('Round 2 - RIVER'!R132,"&lt;"&amp;$R$2-1.9))+(COUNTIF('Round 2 - RIVER'!S132,"&lt;"&amp;$S$2-1.9))+(COUNTIF('Round 2 - RIVER'!T132,"&lt;"&amp;$T$2-1.9))</f>
        <v>0</v>
      </c>
      <c r="K254" s="100">
        <f>SUM(COUNTIF('Round 2 - RIVER'!B132,"="&amp;$B$2-1))+(COUNTIF('Round 2 - RIVER'!C132,"="&amp;$C$2-1))+(COUNTIF('Round 2 - RIVER'!D132,"="&amp;$D$2-1))+(COUNTIF('Round 2 - RIVER'!E132,"="&amp;$E$2-1))+(COUNTIF('Round 2 - RIVER'!F132,"="&amp;$F$2-1))+(COUNTIF('Round 2 - RIVER'!G132,"="&amp;$G$2-1))+(COUNTIF('Round 2 - RIVER'!H132,"="&amp;$H$2-1))+(COUNTIF('Round 2 - RIVER'!I132,"="&amp;$I$2-1))+(COUNTIF('Round 2 - RIVER'!J132,"="&amp;$J$2-1))+(COUNTIF('Round 2 - RIVER'!L132,"="&amp;$L$2-1))+(COUNTIF('Round 2 - RIVER'!M132,"="&amp;$M$2-1))+(COUNTIF('Round 2 - RIVER'!N132,"="&amp;$N$2-1))+(COUNTIF('Round 2 - RIVER'!O132,"="&amp;$O$2-1))+(COUNTIF('Round 2 - RIVER'!P132,"="&amp;$P$2-1))+(COUNTIF('Round 2 - RIVER'!Q132,"="&amp;$Q$2-1))+(COUNTIF('Round 2 - RIVER'!R132,"="&amp;$R$2-1))+(COUNTIF('Round 2 - RIVER'!S132,"="&amp;$S$2-1))+(COUNTIF('Round 2 - RIVER'!T132,"="&amp;$T$2-1))</f>
        <v>0</v>
      </c>
      <c r="L254" s="100">
        <f>SUM(COUNTIF('Round 2 - RIVER'!B132,"="&amp;$B$2))+(COUNTIF('Round 2 - RIVER'!C132,"="&amp;$C$2))+(COUNTIF('Round 2 - RIVER'!D132,"="&amp;$D$2))+(COUNTIF('Round 2 - RIVER'!E132,"="&amp;$E$2))+(COUNTIF('Round 2 - RIVER'!F132,"="&amp;$F$2))+(COUNTIF('Round 2 - RIVER'!G132,"="&amp;$G$2))+(COUNTIF('Round 2 - RIVER'!H132,"="&amp;$H$2))+(COUNTIF('Round 2 - RIVER'!I132,"="&amp;$I$2))+(COUNTIF('Round 2 - RIVER'!J132,"="&amp;$J$2))+(COUNTIF('Round 2 - RIVER'!L132,"="&amp;$L$2))+(COUNTIF('Round 2 - RIVER'!M132,"="&amp;$M$2))+(COUNTIF('Round 2 - RIVER'!N132,"="&amp;$N$2))+(COUNTIF('Round 2 - RIVER'!O132,"="&amp;$O$2))+(COUNTIF('Round 2 - RIVER'!P132,"="&amp;$P$2))+(COUNTIF('Round 2 - RIVER'!Q132,"="&amp;$Q$2))+(COUNTIF('Round 2 - RIVER'!R132,"="&amp;$R$2))+(COUNTIF('Round 2 - RIVER'!S132,"="&amp;$S$2))+(COUNTIF('Round 2 - RIVER'!T132,"="&amp;$T$2))</f>
        <v>0</v>
      </c>
      <c r="M254" s="100">
        <f>SUM(COUNTIF('Round 2 - RIVER'!B132,"="&amp;$B$2+1))+(COUNTIF('Round 2 - RIVER'!C132,"="&amp;$C$2+1))+(COUNTIF('Round 2 - RIVER'!D132,"="&amp;$D$2+1))+(COUNTIF('Round 2 - RIVER'!E132,"="&amp;$E$2+1))+(COUNTIF('Round 2 - RIVER'!F132,"="&amp;$F$2+1))+(COUNTIF('Round 2 - RIVER'!G132,"="&amp;$G$2+1))+(COUNTIF('Round 2 - RIVER'!H132,"="&amp;$H$2+1))+(COUNTIF('Round 2 - RIVER'!I132,"="&amp;$I$2+1))+(COUNTIF('Round 2 - RIVER'!J132,"="&amp;$J$2+1))+(COUNTIF('Round 2 - RIVER'!L132,"="&amp;$L$2+1))+(COUNTIF('Round 2 - RIVER'!M132,"="&amp;$M$2+1))+(COUNTIF('Round 2 - RIVER'!N132,"="&amp;$N$2+1))+(COUNTIF('Round 2 - RIVER'!O132,"="&amp;$O$2+1))+(COUNTIF('Round 2 - RIVER'!P132,"="&amp;$P$2+1))+(COUNTIF('Round 2 - RIVER'!Q132,"="&amp;$Q$2+1))+(COUNTIF('Round 2 - RIVER'!R132,"="&amp;$R$2+1))+(COUNTIF('Round 2 - RIVER'!S132,"="&amp;$S$2+1))+(COUNTIF('Round 2 - RIVER'!T132,"="&amp;$T$2+1))</f>
        <v>0</v>
      </c>
      <c r="N254" s="100">
        <f>SUM(COUNTIF('Round 2 - RIVER'!B132,"="&amp;$B$2+2))+(COUNTIF('Round 2 - RIVER'!C132,"="&amp;$C$2+2))+(COUNTIF('Round 2 - RIVER'!D132,"="&amp;$D$2+2))+(COUNTIF('Round 2 - RIVER'!E132,"="&amp;$E$2+2))+(COUNTIF('Round 2 - RIVER'!F132,"="&amp;$F$2+2))+(COUNTIF('Round 2 - RIVER'!G132,"="&amp;$G$2+2))+(COUNTIF('Round 2 - RIVER'!H132,"="&amp;$H$2+2))+(COUNTIF('Round 2 - RIVER'!I132,"="&amp;$I$2+2))+(COUNTIF('Round 2 - RIVER'!J132,"="&amp;$J$2+2))+(COUNTIF('Round 2 - RIVER'!L132,"="&amp;$L$2+2))+(COUNTIF('Round 2 - RIVER'!M132,"="&amp;$M$2+2))+(COUNTIF('Round 2 - RIVER'!N132,"="&amp;$N$2+2))+(COUNTIF('Round 2 - RIVER'!O132,"="&amp;$O$2+2))+(COUNTIF('Round 2 - RIVER'!P132,"="&amp;$P$2+2))+(COUNTIF('Round 2 - RIVER'!Q132,"="&amp;$Q$2+2))+(COUNTIF('Round 2 - RIVER'!R132,"="&amp;$R$2+2))+(COUNTIF('Round 2 - RIVER'!S132,"="&amp;$S$2+2))+(COUNTIF('Round 2 - RIVER'!T132,"="&amp;$T$2+2))</f>
        <v>0</v>
      </c>
      <c r="O254" s="100">
        <f>SUM(COUNTIF('Round 2 - RIVER'!B132,"&gt;"&amp;$B$2+2.1))+(COUNTIF('Round 2 - RIVER'!C132,"&gt;"&amp;$C$2+2.1))+(COUNTIF('Round 2 - RIVER'!D132,"&gt;"&amp;$D$2+2.1))+(COUNTIF('Round 2 - RIVER'!E132,"&gt;"&amp;$E$2+2.1))+(COUNTIF('Round 2 - RIVER'!F132,"&gt;"&amp;$F$2+2.1))+(COUNTIF('Round 2 - RIVER'!G132,"&gt;"&amp;$G$2+2.1))+(COUNTIF('Round 2 - RIVER'!H132,"&gt;"&amp;$H$2+2.1))+(COUNTIF('Round 2 - RIVER'!I132,"&gt;"&amp;$I$2+2.1))+(COUNTIF('Round 2 - RIVER'!J132,"&gt;"&amp;$J$2+2.1))+(COUNTIF('Round 2 - RIVER'!L132,"&gt;"&amp;$L$2+2.1))+(COUNTIF('Round 2 - RIVER'!M132,"&gt;"&amp;$M$2+2.1))+(COUNTIF('Round 2 - RIVER'!N132,"&gt;"&amp;$N$2+2.1))+(COUNTIF('Round 2 - RIVER'!O132,"&gt;"&amp;$O$2+2.1))+(COUNTIF('Round 2 - RIVER'!P132,"&gt;"&amp;$P$2+2.1))+(COUNTIF('Round 2 - RIVER'!Q132,"&gt;"&amp;$Q$2+2.1))+(COUNTIF('Round 2 - RIVER'!R132,"&gt;"&amp;$R$2+2.1))+(COUNTIF('Round 2 - RIVER'!S132,"&gt;"&amp;$S$2+2.1))+(COUNTIF('Round 2 - RIVER'!T132,"&gt;"&amp;$T$2+2.1))</f>
        <v>0</v>
      </c>
      <c r="Q254" s="94"/>
      <c r="R254" s="94"/>
      <c r="S254" s="94"/>
      <c r="T254" s="94"/>
      <c r="U254" s="94"/>
      <c r="V254" s="94"/>
      <c r="X254" s="99">
        <f t="shared" ref="X254:X257" si="274">SUM(C254,J254,Q254)</f>
        <v>0</v>
      </c>
      <c r="Y254" s="100">
        <f t="shared" si="270"/>
        <v>0</v>
      </c>
      <c r="Z254" s="100">
        <f t="shared" si="271"/>
        <v>0</v>
      </c>
      <c r="AA254" s="100">
        <f t="shared" si="272"/>
        <v>0</v>
      </c>
      <c r="AB254" s="100">
        <f t="shared" si="273"/>
        <v>0</v>
      </c>
      <c r="AC254" s="100">
        <f t="shared" ref="AC254:AC257" si="275">SUM(H254,O254,V254)</f>
        <v>0</v>
      </c>
    </row>
    <row r="255" spans="1:29" x14ac:dyDescent="0.2">
      <c r="A255" s="35" t="e">
        <f>'Players by Team'!#REF!</f>
        <v>#REF!</v>
      </c>
      <c r="B255" s="95"/>
      <c r="C255" s="92">
        <f>SUM(COUNTIF('Round 1 - HILLS'!B133,"&lt;"&amp;$B$3-1.9))+(COUNTIF('Round 1 - HILLS'!C133,"&lt;"&amp;$C$3-1.9))+(COUNTIF('Round 1 - HILLS'!D133,"&lt;"&amp;$D$3-1.9))+(COUNTIF('Round 1 - HILLS'!E133,"&lt;"&amp;$E$3-1.9))+(COUNTIF('Round 1 - HILLS'!F133,"&lt;"&amp;$F$3-1.9))+(COUNTIF('Round 1 - HILLS'!G133,"&lt;"&amp;$G$3-1.9))+(COUNTIF('Round 1 - HILLS'!H133,"&lt;"&amp;$H$3-1.9))+(COUNTIF('Round 1 - HILLS'!I133,"&lt;"&amp;$I$3-1.9))+(COUNTIF('Round 1 - HILLS'!J133,"&lt;"&amp;$J$3-1.9))+(COUNTIF('Round 1 - HILLS'!L133,"&lt;"&amp;$L$3-1.9))+(COUNTIF('Round 1 - HILLS'!M133,"&lt;"&amp;$M$3-1.9))+(COUNTIF('Round 1 - HILLS'!N133,"&lt;"&amp;$N$3-1.9))+(COUNTIF('Round 1 - HILLS'!O133,"&lt;"&amp;$O$3-1.9))+(COUNTIF('Round 1 - HILLS'!P133,"&lt;"&amp;$P$3-1.9))+(COUNTIF('Round 1 - HILLS'!Q133,"&lt;"&amp;$Q$3-1.9))+(COUNTIF('Round 1 - HILLS'!R133,"&lt;"&amp;$R$3-1.9))+(COUNTIF('Round 1 - HILLS'!S133,"&lt;"&amp;$S$3-1.9))+(COUNTIF('Round 1 - HILLS'!T133,"&lt;"&amp;$T$3-1.9))</f>
        <v>0</v>
      </c>
      <c r="D255" s="93">
        <f>SUM(COUNTIF('Round 1 - HILLS'!B133,"="&amp;$B$3-1))+(COUNTIF('Round 1 - HILLS'!C133,"="&amp;$C$3-1))+(COUNTIF('Round 1 - HILLS'!D133,"="&amp;$D$3-1))+(COUNTIF('Round 1 - HILLS'!E133,"="&amp;$E$3-1))+(COUNTIF('Round 1 - HILLS'!F133,"="&amp;$F$3-1))+(COUNTIF('Round 1 - HILLS'!G133,"="&amp;$G$3-1))+(COUNTIF('Round 1 - HILLS'!H133,"="&amp;$H$3-1))+(COUNTIF('Round 1 - HILLS'!I133,"="&amp;$I$3-1))+(COUNTIF('Round 1 - HILLS'!J133,"="&amp;$J$3-1))+(COUNTIF('Round 1 - HILLS'!L133,"="&amp;$L$3-1))+(COUNTIF('Round 1 - HILLS'!M133,"="&amp;$M$3-1))+(COUNTIF('Round 1 - HILLS'!N133,"="&amp;$N$3-1))+(COUNTIF('Round 1 - HILLS'!O133,"="&amp;$O$3-1))+(COUNTIF('Round 1 - HILLS'!P133,"="&amp;$P$3-1))+(COUNTIF('Round 1 - HILLS'!Q133,"="&amp;$Q$3-1))+(COUNTIF('Round 1 - HILLS'!R133,"="&amp;$R$3-1))+(COUNTIF('Round 1 - HILLS'!S133,"="&amp;$S$3-1))+(COUNTIF('Round 1 - HILLS'!T133,"="&amp;$T$3-1))</f>
        <v>0</v>
      </c>
      <c r="E255" s="93">
        <f>SUM(COUNTIF('Round 1 - HILLS'!B133,"="&amp;$B$3))+(COUNTIF('Round 1 - HILLS'!C133,"="&amp;$C$3))+(COUNTIF('Round 1 - HILLS'!D133,"="&amp;$D$3))+(COUNTIF('Round 1 - HILLS'!E133,"="&amp;$E$3))+(COUNTIF('Round 1 - HILLS'!F133,"="&amp;$F$3))+(COUNTIF('Round 1 - HILLS'!G133,"="&amp;$G$3))+(COUNTIF('Round 1 - HILLS'!H133,"="&amp;$H$3))+(COUNTIF('Round 1 - HILLS'!I133,"="&amp;$I$3))+(COUNTIF('Round 1 - HILLS'!J133,"="&amp;$J$3))+(COUNTIF('Round 1 - HILLS'!L133,"="&amp;$L$3))+(COUNTIF('Round 1 - HILLS'!M133,"="&amp;$M$3))+(COUNTIF('Round 1 - HILLS'!N133,"="&amp;$N$3))+(COUNTIF('Round 1 - HILLS'!O133,"="&amp;$O$3))+(COUNTIF('Round 1 - HILLS'!P133,"="&amp;$P$3))+(COUNTIF('Round 1 - HILLS'!Q133,"="&amp;$Q$3))+(COUNTIF('Round 1 - HILLS'!R133,"="&amp;$R$3))+(COUNTIF('Round 1 - HILLS'!S133,"="&amp;$S$3))+(COUNTIF('Round 1 - HILLS'!T133,"="&amp;$T$3))</f>
        <v>0</v>
      </c>
      <c r="F255" s="93">
        <f>SUM(COUNTIF('Round 1 - HILLS'!B133,"="&amp;$B$3+1))+(COUNTIF('Round 1 - HILLS'!C133,"="&amp;$C$3+1))+(COUNTIF('Round 1 - HILLS'!D133,"="&amp;$D$3+1))+(COUNTIF('Round 1 - HILLS'!E133,"="&amp;$E$3+1))+(COUNTIF('Round 1 - HILLS'!F133,"="&amp;$F$3+1))+(COUNTIF('Round 1 - HILLS'!G133,"="&amp;$G$3+1))+(COUNTIF('Round 1 - HILLS'!H133,"="&amp;$H$3+1))+(COUNTIF('Round 1 - HILLS'!I133,"="&amp;$I$3+1))+(COUNTIF('Round 1 - HILLS'!J133,"="&amp;$J$3+1))+(COUNTIF('Round 1 - HILLS'!L133,"="&amp;$L$3+1))+(COUNTIF('Round 1 - HILLS'!M133,"="&amp;$M$3+1))+(COUNTIF('Round 1 - HILLS'!N133,"="&amp;$N$3+1))+(COUNTIF('Round 1 - HILLS'!O133,"="&amp;$O$3+1))+(COUNTIF('Round 1 - HILLS'!P133,"="&amp;$P$3+1))+(COUNTIF('Round 1 - HILLS'!Q133,"="&amp;$Q$3+1))+(COUNTIF('Round 1 - HILLS'!R133,"="&amp;$R$3+1))+(COUNTIF('Round 1 - HILLS'!S133,"="&amp;$S$3+1))+(COUNTIF('Round 1 - HILLS'!T133,"="&amp;$T$3+1))</f>
        <v>0</v>
      </c>
      <c r="G255" s="93">
        <f>SUM(COUNTIF('Round 1 - HILLS'!B133,"="&amp;$B$3+2))+(COUNTIF('Round 1 - HILLS'!C133,"="&amp;$C$3+2))+(COUNTIF('Round 1 - HILLS'!D133,"="&amp;$D$3+2))+(COUNTIF('Round 1 - HILLS'!E133,"="&amp;$E$3+2))+(COUNTIF('Round 1 - HILLS'!F133,"="&amp;$F$3+2))+(COUNTIF('Round 1 - HILLS'!G133,"="&amp;$G$3+2))+(COUNTIF('Round 1 - HILLS'!H133,"="&amp;$H$3+2))+(COUNTIF('Round 1 - HILLS'!I133,"="&amp;$I$3+2))+(COUNTIF('Round 1 - HILLS'!J133,"="&amp;$J$3+2))+(COUNTIF('Round 1 - HILLS'!L133,"="&amp;$L$3+2))+(COUNTIF('Round 1 - HILLS'!M133,"="&amp;$M$3+2))+(COUNTIF('Round 1 - HILLS'!N133,"="&amp;$N$3+2))+(COUNTIF('Round 1 - HILLS'!O133,"="&amp;$O$3+2))+(COUNTIF('Round 1 - HILLS'!P133,"="&amp;$P$3+2))+(COUNTIF('Round 1 - HILLS'!Q133,"="&amp;$Q$3+2))+(COUNTIF('Round 1 - HILLS'!R133,"="&amp;$R$3+2))+(COUNTIF('Round 1 - HILLS'!S133,"="&amp;$S$3+2))+(COUNTIF('Round 1 - HILLS'!T133,"="&amp;$T$3+2))</f>
        <v>0</v>
      </c>
      <c r="H255" s="93">
        <f>SUM(COUNTIF('Round 1 - HILLS'!B133,"&gt;"&amp;$B$3+2.1))+(COUNTIF('Round 1 - HILLS'!C133,"&gt;"&amp;$C$3+2.1))+(COUNTIF('Round 1 - HILLS'!D133,"&gt;"&amp;$D$3+2.1))+(COUNTIF('Round 1 - HILLS'!E133,"&gt;"&amp;$E$3+2.1))+(COUNTIF('Round 1 - HILLS'!F133,"&gt;"&amp;$F$3+2.1))+(COUNTIF('Round 1 - HILLS'!G133,"&gt;"&amp;$G$3+2.1))+(COUNTIF('Round 1 - HILLS'!H133,"&gt;"&amp;$H$3+2.1))+(COUNTIF('Round 1 - HILLS'!I133,"&gt;"&amp;$I$3+2.1))+(COUNTIF('Round 1 - HILLS'!J133,"&gt;"&amp;$J$3+2.1))+(COUNTIF('Round 1 - HILLS'!L133,"&gt;"&amp;$L$3+2.1))+(COUNTIF('Round 1 - HILLS'!M133,"&gt;"&amp;$M$3+2.1))+(COUNTIF('Round 1 - HILLS'!N133,"&gt;"&amp;$N$3+2.1))+(COUNTIF('Round 1 - HILLS'!O133,"&gt;"&amp;$O$3+2.1))+(COUNTIF('Round 1 - HILLS'!P133,"&gt;"&amp;$P$3+2.1))+(COUNTIF('Round 1 - HILLS'!Q133,"&gt;"&amp;$Q$3+2.1))+(COUNTIF('Round 1 - HILLS'!R133,"&gt;"&amp;$R$3+2.1))+(COUNTIF('Round 1 - HILLS'!S133,"&gt;"&amp;$S$3+2.1))+(COUNTIF('Round 1 - HILLS'!T133,"&gt;"&amp;$T$3+2.1))</f>
        <v>0</v>
      </c>
      <c r="J255" s="92">
        <f>SUM(COUNTIF('Round 2 - RIVER'!B133,"&lt;"&amp;$B$2-1.9))+(COUNTIF('Round 2 - RIVER'!C133,"&lt;"&amp;$C$2-1.9))+(COUNTIF('Round 2 - RIVER'!D133,"&lt;"&amp;$D$2-1.9))+(COUNTIF('Round 2 - RIVER'!E133,"&lt;"&amp;$E$2-1.9))+(COUNTIF('Round 2 - RIVER'!F133,"&lt;"&amp;$F$2-1.9))+(COUNTIF('Round 2 - RIVER'!G133,"&lt;"&amp;$G$2-1.9))+(COUNTIF('Round 2 - RIVER'!H133,"&lt;"&amp;$H$2-1.9))+(COUNTIF('Round 2 - RIVER'!I133,"&lt;"&amp;$I$2-1.9))+(COUNTIF('Round 2 - RIVER'!J133,"&lt;"&amp;$J$2-1.9))+(COUNTIF('Round 2 - RIVER'!L133,"&lt;"&amp;$L$2-1.9))+(COUNTIF('Round 2 - RIVER'!M133,"&lt;"&amp;$M$2-1.9))+(COUNTIF('Round 2 - RIVER'!N133,"&lt;"&amp;$N$2-1.9))+(COUNTIF('Round 2 - RIVER'!O133,"&lt;"&amp;$O$2-1.9))+(COUNTIF('Round 2 - RIVER'!P133,"&lt;"&amp;$P$2-1.9))+(COUNTIF('Round 2 - RIVER'!Q133,"&lt;"&amp;$Q$2-1.9))+(COUNTIF('Round 2 - RIVER'!R133,"&lt;"&amp;$R$2-1.9))+(COUNTIF('Round 2 - RIVER'!S133,"&lt;"&amp;$S$2-1.9))+(COUNTIF('Round 2 - RIVER'!T133,"&lt;"&amp;$T$2-1.9))</f>
        <v>0</v>
      </c>
      <c r="K255" s="93">
        <f>SUM(COUNTIF('Round 2 - RIVER'!B133,"="&amp;$B$2-1))+(COUNTIF('Round 2 - RIVER'!C133,"="&amp;$C$2-1))+(COUNTIF('Round 2 - RIVER'!D133,"="&amp;$D$2-1))+(COUNTIF('Round 2 - RIVER'!E133,"="&amp;$E$2-1))+(COUNTIF('Round 2 - RIVER'!F133,"="&amp;$F$2-1))+(COUNTIF('Round 2 - RIVER'!G133,"="&amp;$G$2-1))+(COUNTIF('Round 2 - RIVER'!H133,"="&amp;$H$2-1))+(COUNTIF('Round 2 - RIVER'!I133,"="&amp;$I$2-1))+(COUNTIF('Round 2 - RIVER'!J133,"="&amp;$J$2-1))+(COUNTIF('Round 2 - RIVER'!L133,"="&amp;$L$2-1))+(COUNTIF('Round 2 - RIVER'!M133,"="&amp;$M$2-1))+(COUNTIF('Round 2 - RIVER'!N133,"="&amp;$N$2-1))+(COUNTIF('Round 2 - RIVER'!O133,"="&amp;$O$2-1))+(COUNTIF('Round 2 - RIVER'!P133,"="&amp;$P$2-1))+(COUNTIF('Round 2 - RIVER'!Q133,"="&amp;$Q$2-1))+(COUNTIF('Round 2 - RIVER'!R133,"="&amp;$R$2-1))+(COUNTIF('Round 2 - RIVER'!S133,"="&amp;$S$2-1))+(COUNTIF('Round 2 - RIVER'!T133,"="&amp;$T$2-1))</f>
        <v>0</v>
      </c>
      <c r="L255" s="93">
        <f>SUM(COUNTIF('Round 2 - RIVER'!B133,"="&amp;$B$2))+(COUNTIF('Round 2 - RIVER'!C133,"="&amp;$C$2))+(COUNTIF('Round 2 - RIVER'!D133,"="&amp;$D$2))+(COUNTIF('Round 2 - RIVER'!E133,"="&amp;$E$2))+(COUNTIF('Round 2 - RIVER'!F133,"="&amp;$F$2))+(COUNTIF('Round 2 - RIVER'!G133,"="&amp;$G$2))+(COUNTIF('Round 2 - RIVER'!H133,"="&amp;$H$2))+(COUNTIF('Round 2 - RIVER'!I133,"="&amp;$I$2))+(COUNTIF('Round 2 - RIVER'!J133,"="&amp;$J$2))+(COUNTIF('Round 2 - RIVER'!L133,"="&amp;$L$2))+(COUNTIF('Round 2 - RIVER'!M133,"="&amp;$M$2))+(COUNTIF('Round 2 - RIVER'!N133,"="&amp;$N$2))+(COUNTIF('Round 2 - RIVER'!O133,"="&amp;$O$2))+(COUNTIF('Round 2 - RIVER'!P133,"="&amp;$P$2))+(COUNTIF('Round 2 - RIVER'!Q133,"="&amp;$Q$2))+(COUNTIF('Round 2 - RIVER'!R133,"="&amp;$R$2))+(COUNTIF('Round 2 - RIVER'!S133,"="&amp;$S$2))+(COUNTIF('Round 2 - RIVER'!T133,"="&amp;$T$2))</f>
        <v>0</v>
      </c>
      <c r="M255" s="93">
        <f>SUM(COUNTIF('Round 2 - RIVER'!B133,"="&amp;$B$2+1))+(COUNTIF('Round 2 - RIVER'!C133,"="&amp;$C$2+1))+(COUNTIF('Round 2 - RIVER'!D133,"="&amp;$D$2+1))+(COUNTIF('Round 2 - RIVER'!E133,"="&amp;$E$2+1))+(COUNTIF('Round 2 - RIVER'!F133,"="&amp;$F$2+1))+(COUNTIF('Round 2 - RIVER'!G133,"="&amp;$G$2+1))+(COUNTIF('Round 2 - RIVER'!H133,"="&amp;$H$2+1))+(COUNTIF('Round 2 - RIVER'!I133,"="&amp;$I$2+1))+(COUNTIF('Round 2 - RIVER'!J133,"="&amp;$J$2+1))+(COUNTIF('Round 2 - RIVER'!L133,"="&amp;$L$2+1))+(COUNTIF('Round 2 - RIVER'!M133,"="&amp;$M$2+1))+(COUNTIF('Round 2 - RIVER'!N133,"="&amp;$N$2+1))+(COUNTIF('Round 2 - RIVER'!O133,"="&amp;$O$2+1))+(COUNTIF('Round 2 - RIVER'!P133,"="&amp;$P$2+1))+(COUNTIF('Round 2 - RIVER'!Q133,"="&amp;$Q$2+1))+(COUNTIF('Round 2 - RIVER'!R133,"="&amp;$R$2+1))+(COUNTIF('Round 2 - RIVER'!S133,"="&amp;$S$2+1))+(COUNTIF('Round 2 - RIVER'!T133,"="&amp;$T$2+1))</f>
        <v>0</v>
      </c>
      <c r="N255" s="93">
        <f>SUM(COUNTIF('Round 2 - RIVER'!B133,"="&amp;$B$2+2))+(COUNTIF('Round 2 - RIVER'!C133,"="&amp;$C$2+2))+(COUNTIF('Round 2 - RIVER'!D133,"="&amp;$D$2+2))+(COUNTIF('Round 2 - RIVER'!E133,"="&amp;$E$2+2))+(COUNTIF('Round 2 - RIVER'!F133,"="&amp;$F$2+2))+(COUNTIF('Round 2 - RIVER'!G133,"="&amp;$G$2+2))+(COUNTIF('Round 2 - RIVER'!H133,"="&amp;$H$2+2))+(COUNTIF('Round 2 - RIVER'!I133,"="&amp;$I$2+2))+(COUNTIF('Round 2 - RIVER'!J133,"="&amp;$J$2+2))+(COUNTIF('Round 2 - RIVER'!L133,"="&amp;$L$2+2))+(COUNTIF('Round 2 - RIVER'!M133,"="&amp;$M$2+2))+(COUNTIF('Round 2 - RIVER'!N133,"="&amp;$N$2+2))+(COUNTIF('Round 2 - RIVER'!O133,"="&amp;$O$2+2))+(COUNTIF('Round 2 - RIVER'!P133,"="&amp;$P$2+2))+(COUNTIF('Round 2 - RIVER'!Q133,"="&amp;$Q$2+2))+(COUNTIF('Round 2 - RIVER'!R133,"="&amp;$R$2+2))+(COUNTIF('Round 2 - RIVER'!S133,"="&amp;$S$2+2))+(COUNTIF('Round 2 - RIVER'!T133,"="&amp;$T$2+2))</f>
        <v>0</v>
      </c>
      <c r="O255" s="93">
        <f>SUM(COUNTIF('Round 2 - RIVER'!B133,"&gt;"&amp;$B$2+2.1))+(COUNTIF('Round 2 - RIVER'!C133,"&gt;"&amp;$C$2+2.1))+(COUNTIF('Round 2 - RIVER'!D133,"&gt;"&amp;$D$2+2.1))+(COUNTIF('Round 2 - RIVER'!E133,"&gt;"&amp;$E$2+2.1))+(COUNTIF('Round 2 - RIVER'!F133,"&gt;"&amp;$F$2+2.1))+(COUNTIF('Round 2 - RIVER'!G133,"&gt;"&amp;$G$2+2.1))+(COUNTIF('Round 2 - RIVER'!H133,"&gt;"&amp;$H$2+2.1))+(COUNTIF('Round 2 - RIVER'!I133,"&gt;"&amp;$I$2+2.1))+(COUNTIF('Round 2 - RIVER'!J133,"&gt;"&amp;$J$2+2.1))+(COUNTIF('Round 2 - RIVER'!L133,"&gt;"&amp;$L$2+2.1))+(COUNTIF('Round 2 - RIVER'!M133,"&gt;"&amp;$M$2+2.1))+(COUNTIF('Round 2 - RIVER'!N133,"&gt;"&amp;$N$2+2.1))+(COUNTIF('Round 2 - RIVER'!O133,"&gt;"&amp;$O$2+2.1))+(COUNTIF('Round 2 - RIVER'!P133,"&gt;"&amp;$P$2+2.1))+(COUNTIF('Round 2 - RIVER'!Q133,"&gt;"&amp;$Q$2+2.1))+(COUNTIF('Round 2 - RIVER'!R133,"&gt;"&amp;$R$2+2.1))+(COUNTIF('Round 2 - RIVER'!S133,"&gt;"&amp;$S$2+2.1))+(COUNTIF('Round 2 - RIVER'!T133,"&gt;"&amp;$T$2+2.1))</f>
        <v>0</v>
      </c>
      <c r="Q255" s="92"/>
      <c r="R255" s="93"/>
      <c r="S255" s="93"/>
      <c r="T255" s="93"/>
      <c r="U255" s="93"/>
      <c r="V255" s="93"/>
      <c r="X255" s="92">
        <f t="shared" si="274"/>
        <v>0</v>
      </c>
      <c r="Y255" s="93">
        <f t="shared" si="270"/>
        <v>0</v>
      </c>
      <c r="Z255" s="93">
        <f t="shared" si="271"/>
        <v>0</v>
      </c>
      <c r="AA255" s="93">
        <f t="shared" si="272"/>
        <v>0</v>
      </c>
      <c r="AB255" s="93">
        <f t="shared" si="273"/>
        <v>0</v>
      </c>
      <c r="AC255" s="93">
        <f t="shared" si="275"/>
        <v>0</v>
      </c>
    </row>
    <row r="256" spans="1:29" x14ac:dyDescent="0.2">
      <c r="A256" s="35" t="e">
        <f>'Players by Team'!#REF!</f>
        <v>#REF!</v>
      </c>
      <c r="B256" s="95"/>
      <c r="C256" s="99">
        <f>SUM(COUNTIF('Round 1 - HILLS'!B134,"&lt;"&amp;$B$3-1.9))+(COUNTIF('Round 1 - HILLS'!C134,"&lt;"&amp;$C$3-1.9))+(COUNTIF('Round 1 - HILLS'!D134,"&lt;"&amp;$D$3-1.9))+(COUNTIF('Round 1 - HILLS'!E134,"&lt;"&amp;$E$3-1.9))+(COUNTIF('Round 1 - HILLS'!F134,"&lt;"&amp;$F$3-1.9))+(COUNTIF('Round 1 - HILLS'!G134,"&lt;"&amp;$G$3-1.9))+(COUNTIF('Round 1 - HILLS'!H134,"&lt;"&amp;$H$3-1.9))+(COUNTIF('Round 1 - HILLS'!I134,"&lt;"&amp;$I$3-1.9))+(COUNTIF('Round 1 - HILLS'!J134,"&lt;"&amp;$J$3-1.9))+(COUNTIF('Round 1 - HILLS'!L134,"&lt;"&amp;$L$3-1.9))+(COUNTIF('Round 1 - HILLS'!M134,"&lt;"&amp;$M$3-1.9))+(COUNTIF('Round 1 - HILLS'!N134,"&lt;"&amp;$N$3-1.9))+(COUNTIF('Round 1 - HILLS'!O134,"&lt;"&amp;$O$3-1.9))+(COUNTIF('Round 1 - HILLS'!P134,"&lt;"&amp;$P$3-1.9))+(COUNTIF('Round 1 - HILLS'!Q134,"&lt;"&amp;$Q$3-1.9))+(COUNTIF('Round 1 - HILLS'!R134,"&lt;"&amp;$R$3-1.9))+(COUNTIF('Round 1 - HILLS'!S134,"&lt;"&amp;$S$3-1.9))+(COUNTIF('Round 1 - HILLS'!T134,"&lt;"&amp;$T$3-1.9))</f>
        <v>0</v>
      </c>
      <c r="D256" s="100">
        <f>SUM(COUNTIF('Round 1 - HILLS'!B134,"="&amp;$B$3-1))+(COUNTIF('Round 1 - HILLS'!C134,"="&amp;$C$3-1))+(COUNTIF('Round 1 - HILLS'!D134,"="&amp;$D$3-1))+(COUNTIF('Round 1 - HILLS'!E134,"="&amp;$E$3-1))+(COUNTIF('Round 1 - HILLS'!F134,"="&amp;$F$3-1))+(COUNTIF('Round 1 - HILLS'!G134,"="&amp;$G$3-1))+(COUNTIF('Round 1 - HILLS'!H134,"="&amp;$H$3-1))+(COUNTIF('Round 1 - HILLS'!I134,"="&amp;$I$3-1))+(COUNTIF('Round 1 - HILLS'!J134,"="&amp;$J$3-1))+(COUNTIF('Round 1 - HILLS'!L134,"="&amp;$L$3-1))+(COUNTIF('Round 1 - HILLS'!M134,"="&amp;$M$3-1))+(COUNTIF('Round 1 - HILLS'!N134,"="&amp;$N$3-1))+(COUNTIF('Round 1 - HILLS'!O134,"="&amp;$O$3-1))+(COUNTIF('Round 1 - HILLS'!P134,"="&amp;$P$3-1))+(COUNTIF('Round 1 - HILLS'!Q134,"="&amp;$Q$3-1))+(COUNTIF('Round 1 - HILLS'!R134,"="&amp;$R$3-1))+(COUNTIF('Round 1 - HILLS'!S134,"="&amp;$S$3-1))+(COUNTIF('Round 1 - HILLS'!T134,"="&amp;$T$3-1))</f>
        <v>0</v>
      </c>
      <c r="E256" s="100">
        <f>SUM(COUNTIF('Round 1 - HILLS'!B134,"="&amp;$B$3))+(COUNTIF('Round 1 - HILLS'!C134,"="&amp;$C$3))+(COUNTIF('Round 1 - HILLS'!D134,"="&amp;$D$3))+(COUNTIF('Round 1 - HILLS'!E134,"="&amp;$E$3))+(COUNTIF('Round 1 - HILLS'!F134,"="&amp;$F$3))+(COUNTIF('Round 1 - HILLS'!G134,"="&amp;$G$3))+(COUNTIF('Round 1 - HILLS'!H134,"="&amp;$H$3))+(COUNTIF('Round 1 - HILLS'!I134,"="&amp;$I$3))+(COUNTIF('Round 1 - HILLS'!J134,"="&amp;$J$3))+(COUNTIF('Round 1 - HILLS'!L134,"="&amp;$L$3))+(COUNTIF('Round 1 - HILLS'!M134,"="&amp;$M$3))+(COUNTIF('Round 1 - HILLS'!N134,"="&amp;$N$3))+(COUNTIF('Round 1 - HILLS'!O134,"="&amp;$O$3))+(COUNTIF('Round 1 - HILLS'!P134,"="&amp;$P$3))+(COUNTIF('Round 1 - HILLS'!Q134,"="&amp;$Q$3))+(COUNTIF('Round 1 - HILLS'!R134,"="&amp;$R$3))+(COUNTIF('Round 1 - HILLS'!S134,"="&amp;$S$3))+(COUNTIF('Round 1 - HILLS'!T134,"="&amp;$T$3))</f>
        <v>0</v>
      </c>
      <c r="F256" s="100">
        <f>SUM(COUNTIF('Round 1 - HILLS'!B134,"="&amp;$B$3+1))+(COUNTIF('Round 1 - HILLS'!C134,"="&amp;$C$3+1))+(COUNTIF('Round 1 - HILLS'!D134,"="&amp;$D$3+1))+(COUNTIF('Round 1 - HILLS'!E134,"="&amp;$E$3+1))+(COUNTIF('Round 1 - HILLS'!F134,"="&amp;$F$3+1))+(COUNTIF('Round 1 - HILLS'!G134,"="&amp;$G$3+1))+(COUNTIF('Round 1 - HILLS'!H134,"="&amp;$H$3+1))+(COUNTIF('Round 1 - HILLS'!I134,"="&amp;$I$3+1))+(COUNTIF('Round 1 - HILLS'!J134,"="&amp;$J$3+1))+(COUNTIF('Round 1 - HILLS'!L134,"="&amp;$L$3+1))+(COUNTIF('Round 1 - HILLS'!M134,"="&amp;$M$3+1))+(COUNTIF('Round 1 - HILLS'!N134,"="&amp;$N$3+1))+(COUNTIF('Round 1 - HILLS'!O134,"="&amp;$O$3+1))+(COUNTIF('Round 1 - HILLS'!P134,"="&amp;$P$3+1))+(COUNTIF('Round 1 - HILLS'!Q134,"="&amp;$Q$3+1))+(COUNTIF('Round 1 - HILLS'!R134,"="&amp;$R$3+1))+(COUNTIF('Round 1 - HILLS'!S134,"="&amp;$S$3+1))+(COUNTIF('Round 1 - HILLS'!T134,"="&amp;$T$3+1))</f>
        <v>0</v>
      </c>
      <c r="G256" s="100">
        <f>SUM(COUNTIF('Round 1 - HILLS'!B134,"="&amp;$B$3+2))+(COUNTIF('Round 1 - HILLS'!C134,"="&amp;$C$3+2))+(COUNTIF('Round 1 - HILLS'!D134,"="&amp;$D$3+2))+(COUNTIF('Round 1 - HILLS'!E134,"="&amp;$E$3+2))+(COUNTIF('Round 1 - HILLS'!F134,"="&amp;$F$3+2))+(COUNTIF('Round 1 - HILLS'!G134,"="&amp;$G$3+2))+(COUNTIF('Round 1 - HILLS'!H134,"="&amp;$H$3+2))+(COUNTIF('Round 1 - HILLS'!I134,"="&amp;$I$3+2))+(COUNTIF('Round 1 - HILLS'!J134,"="&amp;$J$3+2))+(COUNTIF('Round 1 - HILLS'!L134,"="&amp;$L$3+2))+(COUNTIF('Round 1 - HILLS'!M134,"="&amp;$M$3+2))+(COUNTIF('Round 1 - HILLS'!N134,"="&amp;$N$3+2))+(COUNTIF('Round 1 - HILLS'!O134,"="&amp;$O$3+2))+(COUNTIF('Round 1 - HILLS'!P134,"="&amp;$P$3+2))+(COUNTIF('Round 1 - HILLS'!Q134,"="&amp;$Q$3+2))+(COUNTIF('Round 1 - HILLS'!R134,"="&amp;$R$3+2))+(COUNTIF('Round 1 - HILLS'!S134,"="&amp;$S$3+2))+(COUNTIF('Round 1 - HILLS'!T134,"="&amp;$T$3+2))</f>
        <v>0</v>
      </c>
      <c r="H256" s="100">
        <f>SUM(COUNTIF('Round 1 - HILLS'!B134,"&gt;"&amp;$B$3+2.1))+(COUNTIF('Round 1 - HILLS'!C134,"&gt;"&amp;$C$3+2.1))+(COUNTIF('Round 1 - HILLS'!D134,"&gt;"&amp;$D$3+2.1))+(COUNTIF('Round 1 - HILLS'!E134,"&gt;"&amp;$E$3+2.1))+(COUNTIF('Round 1 - HILLS'!F134,"&gt;"&amp;$F$3+2.1))+(COUNTIF('Round 1 - HILLS'!G134,"&gt;"&amp;$G$3+2.1))+(COUNTIF('Round 1 - HILLS'!H134,"&gt;"&amp;$H$3+2.1))+(COUNTIF('Round 1 - HILLS'!I134,"&gt;"&amp;$I$3+2.1))+(COUNTIF('Round 1 - HILLS'!J134,"&gt;"&amp;$J$3+2.1))+(COUNTIF('Round 1 - HILLS'!L134,"&gt;"&amp;$L$3+2.1))+(COUNTIF('Round 1 - HILLS'!M134,"&gt;"&amp;$M$3+2.1))+(COUNTIF('Round 1 - HILLS'!N134,"&gt;"&amp;$N$3+2.1))+(COUNTIF('Round 1 - HILLS'!O134,"&gt;"&amp;$O$3+2.1))+(COUNTIF('Round 1 - HILLS'!P134,"&gt;"&amp;$P$3+2.1))+(COUNTIF('Round 1 - HILLS'!Q134,"&gt;"&amp;$Q$3+2.1))+(COUNTIF('Round 1 - HILLS'!R134,"&gt;"&amp;$R$3+2.1))+(COUNTIF('Round 1 - HILLS'!S134,"&gt;"&amp;$S$3+2.1))+(COUNTIF('Round 1 - HILLS'!T134,"&gt;"&amp;$T$3+2.1))</f>
        <v>0</v>
      </c>
      <c r="J256" s="99">
        <f>SUM(COUNTIF('Round 2 - RIVER'!B134,"&lt;"&amp;$B$2-1.9))+(COUNTIF('Round 2 - RIVER'!C134,"&lt;"&amp;$C$2-1.9))+(COUNTIF('Round 2 - RIVER'!D134,"&lt;"&amp;$D$2-1.9))+(COUNTIF('Round 2 - RIVER'!E134,"&lt;"&amp;$E$2-1.9))+(COUNTIF('Round 2 - RIVER'!F134,"&lt;"&amp;$F$2-1.9))+(COUNTIF('Round 2 - RIVER'!G134,"&lt;"&amp;$G$2-1.9))+(COUNTIF('Round 2 - RIVER'!H134,"&lt;"&amp;$H$2-1.9))+(COUNTIF('Round 2 - RIVER'!I134,"&lt;"&amp;$I$2-1.9))+(COUNTIF('Round 2 - RIVER'!J134,"&lt;"&amp;$J$2-1.9))+(COUNTIF('Round 2 - RIVER'!L134,"&lt;"&amp;$L$2-1.9))+(COUNTIF('Round 2 - RIVER'!M134,"&lt;"&amp;$M$2-1.9))+(COUNTIF('Round 2 - RIVER'!N134,"&lt;"&amp;$N$2-1.9))+(COUNTIF('Round 2 - RIVER'!O134,"&lt;"&amp;$O$2-1.9))+(COUNTIF('Round 2 - RIVER'!P134,"&lt;"&amp;$P$2-1.9))+(COUNTIF('Round 2 - RIVER'!Q134,"&lt;"&amp;$Q$2-1.9))+(COUNTIF('Round 2 - RIVER'!R134,"&lt;"&amp;$R$2-1.9))+(COUNTIF('Round 2 - RIVER'!S134,"&lt;"&amp;$S$2-1.9))+(COUNTIF('Round 2 - RIVER'!T134,"&lt;"&amp;$T$2-1.9))</f>
        <v>0</v>
      </c>
      <c r="K256" s="100">
        <f>SUM(COUNTIF('Round 2 - RIVER'!B134,"="&amp;$B$2-1))+(COUNTIF('Round 2 - RIVER'!C134,"="&amp;$C$2-1))+(COUNTIF('Round 2 - RIVER'!D134,"="&amp;$D$2-1))+(COUNTIF('Round 2 - RIVER'!E134,"="&amp;$E$2-1))+(COUNTIF('Round 2 - RIVER'!F134,"="&amp;$F$2-1))+(COUNTIF('Round 2 - RIVER'!G134,"="&amp;$G$2-1))+(COUNTIF('Round 2 - RIVER'!H134,"="&amp;$H$2-1))+(COUNTIF('Round 2 - RIVER'!I134,"="&amp;$I$2-1))+(COUNTIF('Round 2 - RIVER'!J134,"="&amp;$J$2-1))+(COUNTIF('Round 2 - RIVER'!L134,"="&amp;$L$2-1))+(COUNTIF('Round 2 - RIVER'!M134,"="&amp;$M$2-1))+(COUNTIF('Round 2 - RIVER'!N134,"="&amp;$N$2-1))+(COUNTIF('Round 2 - RIVER'!O134,"="&amp;$O$2-1))+(COUNTIF('Round 2 - RIVER'!P134,"="&amp;$P$2-1))+(COUNTIF('Round 2 - RIVER'!Q134,"="&amp;$Q$2-1))+(COUNTIF('Round 2 - RIVER'!R134,"="&amp;$R$2-1))+(COUNTIF('Round 2 - RIVER'!S134,"="&amp;$S$2-1))+(COUNTIF('Round 2 - RIVER'!T134,"="&amp;$T$2-1))</f>
        <v>0</v>
      </c>
      <c r="L256" s="100">
        <f>SUM(COUNTIF('Round 2 - RIVER'!B134,"="&amp;$B$2))+(COUNTIF('Round 2 - RIVER'!C134,"="&amp;$C$2))+(COUNTIF('Round 2 - RIVER'!D134,"="&amp;$D$2))+(COUNTIF('Round 2 - RIVER'!E134,"="&amp;$E$2))+(COUNTIF('Round 2 - RIVER'!F134,"="&amp;$F$2))+(COUNTIF('Round 2 - RIVER'!G134,"="&amp;$G$2))+(COUNTIF('Round 2 - RIVER'!H134,"="&amp;$H$2))+(COUNTIF('Round 2 - RIVER'!I134,"="&amp;$I$2))+(COUNTIF('Round 2 - RIVER'!J134,"="&amp;$J$2))+(COUNTIF('Round 2 - RIVER'!L134,"="&amp;$L$2))+(COUNTIF('Round 2 - RIVER'!M134,"="&amp;$M$2))+(COUNTIF('Round 2 - RIVER'!N134,"="&amp;$N$2))+(COUNTIF('Round 2 - RIVER'!O134,"="&amp;$O$2))+(COUNTIF('Round 2 - RIVER'!P134,"="&amp;$P$2))+(COUNTIF('Round 2 - RIVER'!Q134,"="&amp;$Q$2))+(COUNTIF('Round 2 - RIVER'!R134,"="&amp;$R$2))+(COUNTIF('Round 2 - RIVER'!S134,"="&amp;$S$2))+(COUNTIF('Round 2 - RIVER'!T134,"="&amp;$T$2))</f>
        <v>0</v>
      </c>
      <c r="M256" s="100">
        <f>SUM(COUNTIF('Round 2 - RIVER'!B134,"="&amp;$B$2+1))+(COUNTIF('Round 2 - RIVER'!C134,"="&amp;$C$2+1))+(COUNTIF('Round 2 - RIVER'!D134,"="&amp;$D$2+1))+(COUNTIF('Round 2 - RIVER'!E134,"="&amp;$E$2+1))+(COUNTIF('Round 2 - RIVER'!F134,"="&amp;$F$2+1))+(COUNTIF('Round 2 - RIVER'!G134,"="&amp;$G$2+1))+(COUNTIF('Round 2 - RIVER'!H134,"="&amp;$H$2+1))+(COUNTIF('Round 2 - RIVER'!I134,"="&amp;$I$2+1))+(COUNTIF('Round 2 - RIVER'!J134,"="&amp;$J$2+1))+(COUNTIF('Round 2 - RIVER'!L134,"="&amp;$L$2+1))+(COUNTIF('Round 2 - RIVER'!M134,"="&amp;$M$2+1))+(COUNTIF('Round 2 - RIVER'!N134,"="&amp;$N$2+1))+(COUNTIF('Round 2 - RIVER'!O134,"="&amp;$O$2+1))+(COUNTIF('Round 2 - RIVER'!P134,"="&amp;$P$2+1))+(COUNTIF('Round 2 - RIVER'!Q134,"="&amp;$Q$2+1))+(COUNTIF('Round 2 - RIVER'!R134,"="&amp;$R$2+1))+(COUNTIF('Round 2 - RIVER'!S134,"="&amp;$S$2+1))+(COUNTIF('Round 2 - RIVER'!T134,"="&amp;$T$2+1))</f>
        <v>0</v>
      </c>
      <c r="N256" s="100">
        <f>SUM(COUNTIF('Round 2 - RIVER'!B134,"="&amp;$B$2+2))+(COUNTIF('Round 2 - RIVER'!C134,"="&amp;$C$2+2))+(COUNTIF('Round 2 - RIVER'!D134,"="&amp;$D$2+2))+(COUNTIF('Round 2 - RIVER'!E134,"="&amp;$E$2+2))+(COUNTIF('Round 2 - RIVER'!F134,"="&amp;$F$2+2))+(COUNTIF('Round 2 - RIVER'!G134,"="&amp;$G$2+2))+(COUNTIF('Round 2 - RIVER'!H134,"="&amp;$H$2+2))+(COUNTIF('Round 2 - RIVER'!I134,"="&amp;$I$2+2))+(COUNTIF('Round 2 - RIVER'!J134,"="&amp;$J$2+2))+(COUNTIF('Round 2 - RIVER'!L134,"="&amp;$L$2+2))+(COUNTIF('Round 2 - RIVER'!M134,"="&amp;$M$2+2))+(COUNTIF('Round 2 - RIVER'!N134,"="&amp;$N$2+2))+(COUNTIF('Round 2 - RIVER'!O134,"="&amp;$O$2+2))+(COUNTIF('Round 2 - RIVER'!P134,"="&amp;$P$2+2))+(COUNTIF('Round 2 - RIVER'!Q134,"="&amp;$Q$2+2))+(COUNTIF('Round 2 - RIVER'!R134,"="&amp;$R$2+2))+(COUNTIF('Round 2 - RIVER'!S134,"="&amp;$S$2+2))+(COUNTIF('Round 2 - RIVER'!T134,"="&amp;$T$2+2))</f>
        <v>0</v>
      </c>
      <c r="O256" s="100">
        <f>SUM(COUNTIF('Round 2 - RIVER'!B134,"&gt;"&amp;$B$2+2.1))+(COUNTIF('Round 2 - RIVER'!C134,"&gt;"&amp;$C$2+2.1))+(COUNTIF('Round 2 - RIVER'!D134,"&gt;"&amp;$D$2+2.1))+(COUNTIF('Round 2 - RIVER'!E134,"&gt;"&amp;$E$2+2.1))+(COUNTIF('Round 2 - RIVER'!F134,"&gt;"&amp;$F$2+2.1))+(COUNTIF('Round 2 - RIVER'!G134,"&gt;"&amp;$G$2+2.1))+(COUNTIF('Round 2 - RIVER'!H134,"&gt;"&amp;$H$2+2.1))+(COUNTIF('Round 2 - RIVER'!I134,"&gt;"&amp;$I$2+2.1))+(COUNTIF('Round 2 - RIVER'!J134,"&gt;"&amp;$J$2+2.1))+(COUNTIF('Round 2 - RIVER'!L134,"&gt;"&amp;$L$2+2.1))+(COUNTIF('Round 2 - RIVER'!M134,"&gt;"&amp;$M$2+2.1))+(COUNTIF('Round 2 - RIVER'!N134,"&gt;"&amp;$N$2+2.1))+(COUNTIF('Round 2 - RIVER'!O134,"&gt;"&amp;$O$2+2.1))+(COUNTIF('Round 2 - RIVER'!P134,"&gt;"&amp;$P$2+2.1))+(COUNTIF('Round 2 - RIVER'!Q134,"&gt;"&amp;$Q$2+2.1))+(COUNTIF('Round 2 - RIVER'!R134,"&gt;"&amp;$R$2+2.1))+(COUNTIF('Round 2 - RIVER'!S134,"&gt;"&amp;$S$2+2.1))+(COUNTIF('Round 2 - RIVER'!T134,"&gt;"&amp;$T$2+2.1))</f>
        <v>0</v>
      </c>
      <c r="Q256" s="94"/>
      <c r="R256" s="94"/>
      <c r="S256" s="94"/>
      <c r="T256" s="94"/>
      <c r="U256" s="94"/>
      <c r="V256" s="94"/>
      <c r="X256" s="99">
        <f t="shared" si="274"/>
        <v>0</v>
      </c>
      <c r="Y256" s="100">
        <f t="shared" si="270"/>
        <v>0</v>
      </c>
      <c r="Z256" s="100">
        <f t="shared" si="271"/>
        <v>0</v>
      </c>
      <c r="AA256" s="100">
        <f t="shared" si="272"/>
        <v>0</v>
      </c>
      <c r="AB256" s="100">
        <f t="shared" si="273"/>
        <v>0</v>
      </c>
      <c r="AC256" s="100">
        <f t="shared" si="275"/>
        <v>0</v>
      </c>
    </row>
    <row r="257" spans="1:29" x14ac:dyDescent="0.2">
      <c r="A257" s="35" t="e">
        <f>'Players by Team'!#REF!</f>
        <v>#REF!</v>
      </c>
      <c r="B257" s="95"/>
      <c r="C257" s="92">
        <f>SUM(COUNTIF('Round 1 - HILLS'!B135,"&lt;"&amp;$B$3-1.9))+(COUNTIF('Round 1 - HILLS'!C135,"&lt;"&amp;$C$3-1.9))+(COUNTIF('Round 1 - HILLS'!D135,"&lt;"&amp;$D$3-1.9))+(COUNTIF('Round 1 - HILLS'!E135,"&lt;"&amp;$E$3-1.9))+(COUNTIF('Round 1 - HILLS'!F135,"&lt;"&amp;$F$3-1.9))+(COUNTIF('Round 1 - HILLS'!G135,"&lt;"&amp;$G$3-1.9))+(COUNTIF('Round 1 - HILLS'!H135,"&lt;"&amp;$H$3-1.9))+(COUNTIF('Round 1 - HILLS'!I135,"&lt;"&amp;$I$3-1.9))+(COUNTIF('Round 1 - HILLS'!J135,"&lt;"&amp;$J$3-1.9))+(COUNTIF('Round 1 - HILLS'!L135,"&lt;"&amp;$L$3-1.9))+(COUNTIF('Round 1 - HILLS'!M135,"&lt;"&amp;$M$3-1.9))+(COUNTIF('Round 1 - HILLS'!N135,"&lt;"&amp;$N$3-1.9))+(COUNTIF('Round 1 - HILLS'!O135,"&lt;"&amp;$O$3-1.9))+(COUNTIF('Round 1 - HILLS'!P135,"&lt;"&amp;$P$3-1.9))+(COUNTIF('Round 1 - HILLS'!Q135,"&lt;"&amp;$Q$3-1.9))+(COUNTIF('Round 1 - HILLS'!R135,"&lt;"&amp;$R$3-1.9))+(COUNTIF('Round 1 - HILLS'!S135,"&lt;"&amp;$S$3-1.9))+(COUNTIF('Round 1 - HILLS'!T135,"&lt;"&amp;$T$3-1.9))</f>
        <v>0</v>
      </c>
      <c r="D257" s="93">
        <f>SUM(COUNTIF('Round 1 - HILLS'!B135,"="&amp;$B$3-1))+(COUNTIF('Round 1 - HILLS'!C135,"="&amp;$C$3-1))+(COUNTIF('Round 1 - HILLS'!D135,"="&amp;$D$3-1))+(COUNTIF('Round 1 - HILLS'!E135,"="&amp;$E$3-1))+(COUNTIF('Round 1 - HILLS'!F135,"="&amp;$F$3-1))+(COUNTIF('Round 1 - HILLS'!G135,"="&amp;$G$3-1))+(COUNTIF('Round 1 - HILLS'!H135,"="&amp;$H$3-1))+(COUNTIF('Round 1 - HILLS'!I135,"="&amp;$I$3-1))+(COUNTIF('Round 1 - HILLS'!J135,"="&amp;$J$3-1))+(COUNTIF('Round 1 - HILLS'!L135,"="&amp;$L$3-1))+(COUNTIF('Round 1 - HILLS'!M135,"="&amp;$M$3-1))+(COUNTIF('Round 1 - HILLS'!N135,"="&amp;$N$3-1))+(COUNTIF('Round 1 - HILLS'!O135,"="&amp;$O$3-1))+(COUNTIF('Round 1 - HILLS'!P135,"="&amp;$P$3-1))+(COUNTIF('Round 1 - HILLS'!Q135,"="&amp;$Q$3-1))+(COUNTIF('Round 1 - HILLS'!R135,"="&amp;$R$3-1))+(COUNTIF('Round 1 - HILLS'!S135,"="&amp;$S$3-1))+(COUNTIF('Round 1 - HILLS'!T135,"="&amp;$T$3-1))</f>
        <v>0</v>
      </c>
      <c r="E257" s="93">
        <f>SUM(COUNTIF('Round 1 - HILLS'!B135,"="&amp;$B$3))+(COUNTIF('Round 1 - HILLS'!C135,"="&amp;$C$3))+(COUNTIF('Round 1 - HILLS'!D135,"="&amp;$D$3))+(COUNTIF('Round 1 - HILLS'!E135,"="&amp;$E$3))+(COUNTIF('Round 1 - HILLS'!F135,"="&amp;$F$3))+(COUNTIF('Round 1 - HILLS'!G135,"="&amp;$G$3))+(COUNTIF('Round 1 - HILLS'!H135,"="&amp;$H$3))+(COUNTIF('Round 1 - HILLS'!I135,"="&amp;$I$3))+(COUNTIF('Round 1 - HILLS'!J135,"="&amp;$J$3))+(COUNTIF('Round 1 - HILLS'!L135,"="&amp;$L$3))+(COUNTIF('Round 1 - HILLS'!M135,"="&amp;$M$3))+(COUNTIF('Round 1 - HILLS'!N135,"="&amp;$N$3))+(COUNTIF('Round 1 - HILLS'!O135,"="&amp;$O$3))+(COUNTIF('Round 1 - HILLS'!P135,"="&amp;$P$3))+(COUNTIF('Round 1 - HILLS'!Q135,"="&amp;$Q$3))+(COUNTIF('Round 1 - HILLS'!R135,"="&amp;$R$3))+(COUNTIF('Round 1 - HILLS'!S135,"="&amp;$S$3))+(COUNTIF('Round 1 - HILLS'!T135,"="&amp;$T$3))</f>
        <v>0</v>
      </c>
      <c r="F257" s="93">
        <f>SUM(COUNTIF('Round 1 - HILLS'!B135,"="&amp;$B$3+1))+(COUNTIF('Round 1 - HILLS'!C135,"="&amp;$C$3+1))+(COUNTIF('Round 1 - HILLS'!D135,"="&amp;$D$3+1))+(COUNTIF('Round 1 - HILLS'!E135,"="&amp;$E$3+1))+(COUNTIF('Round 1 - HILLS'!F135,"="&amp;$F$3+1))+(COUNTIF('Round 1 - HILLS'!G135,"="&amp;$G$3+1))+(COUNTIF('Round 1 - HILLS'!H135,"="&amp;$H$3+1))+(COUNTIF('Round 1 - HILLS'!I135,"="&amp;$I$3+1))+(COUNTIF('Round 1 - HILLS'!J135,"="&amp;$J$3+1))+(COUNTIF('Round 1 - HILLS'!L135,"="&amp;$L$3+1))+(COUNTIF('Round 1 - HILLS'!M135,"="&amp;$M$3+1))+(COUNTIF('Round 1 - HILLS'!N135,"="&amp;$N$3+1))+(COUNTIF('Round 1 - HILLS'!O135,"="&amp;$O$3+1))+(COUNTIF('Round 1 - HILLS'!P135,"="&amp;$P$3+1))+(COUNTIF('Round 1 - HILLS'!Q135,"="&amp;$Q$3+1))+(COUNTIF('Round 1 - HILLS'!R135,"="&amp;$R$3+1))+(COUNTIF('Round 1 - HILLS'!S135,"="&amp;$S$3+1))+(COUNTIF('Round 1 - HILLS'!T135,"="&amp;$T$3+1))</f>
        <v>0</v>
      </c>
      <c r="G257" s="93">
        <f>SUM(COUNTIF('Round 1 - HILLS'!B135,"="&amp;$B$3+2))+(COUNTIF('Round 1 - HILLS'!C135,"="&amp;$C$3+2))+(COUNTIF('Round 1 - HILLS'!D135,"="&amp;$D$3+2))+(COUNTIF('Round 1 - HILLS'!E135,"="&amp;$E$3+2))+(COUNTIF('Round 1 - HILLS'!F135,"="&amp;$F$3+2))+(COUNTIF('Round 1 - HILLS'!G135,"="&amp;$G$3+2))+(COUNTIF('Round 1 - HILLS'!H135,"="&amp;$H$3+2))+(COUNTIF('Round 1 - HILLS'!I135,"="&amp;$I$3+2))+(COUNTIF('Round 1 - HILLS'!J135,"="&amp;$J$3+2))+(COUNTIF('Round 1 - HILLS'!L135,"="&amp;$L$3+2))+(COUNTIF('Round 1 - HILLS'!M135,"="&amp;$M$3+2))+(COUNTIF('Round 1 - HILLS'!N135,"="&amp;$N$3+2))+(COUNTIF('Round 1 - HILLS'!O135,"="&amp;$O$3+2))+(COUNTIF('Round 1 - HILLS'!P135,"="&amp;$P$3+2))+(COUNTIF('Round 1 - HILLS'!Q135,"="&amp;$Q$3+2))+(COUNTIF('Round 1 - HILLS'!R135,"="&amp;$R$3+2))+(COUNTIF('Round 1 - HILLS'!S135,"="&amp;$S$3+2))+(COUNTIF('Round 1 - HILLS'!T135,"="&amp;$T$3+2))</f>
        <v>0</v>
      </c>
      <c r="H257" s="93">
        <f>SUM(COUNTIF('Round 1 - HILLS'!B135,"&gt;"&amp;$B$3+2.1))+(COUNTIF('Round 1 - HILLS'!C135,"&gt;"&amp;$C$3+2.1))+(COUNTIF('Round 1 - HILLS'!D135,"&gt;"&amp;$D$3+2.1))+(COUNTIF('Round 1 - HILLS'!E135,"&gt;"&amp;$E$3+2.1))+(COUNTIF('Round 1 - HILLS'!F135,"&gt;"&amp;$F$3+2.1))+(COUNTIF('Round 1 - HILLS'!G135,"&gt;"&amp;$G$3+2.1))+(COUNTIF('Round 1 - HILLS'!H135,"&gt;"&amp;$H$3+2.1))+(COUNTIF('Round 1 - HILLS'!I135,"&gt;"&amp;$I$3+2.1))+(COUNTIF('Round 1 - HILLS'!J135,"&gt;"&amp;$J$3+2.1))+(COUNTIF('Round 1 - HILLS'!L135,"&gt;"&amp;$L$3+2.1))+(COUNTIF('Round 1 - HILLS'!M135,"&gt;"&amp;$M$3+2.1))+(COUNTIF('Round 1 - HILLS'!N135,"&gt;"&amp;$N$3+2.1))+(COUNTIF('Round 1 - HILLS'!O135,"&gt;"&amp;$O$3+2.1))+(COUNTIF('Round 1 - HILLS'!P135,"&gt;"&amp;$P$3+2.1))+(COUNTIF('Round 1 - HILLS'!Q135,"&gt;"&amp;$Q$3+2.1))+(COUNTIF('Round 1 - HILLS'!R135,"&gt;"&amp;$R$3+2.1))+(COUNTIF('Round 1 - HILLS'!S135,"&gt;"&amp;$S$3+2.1))+(COUNTIF('Round 1 - HILLS'!T135,"&gt;"&amp;$T$3+2.1))</f>
        <v>0</v>
      </c>
      <c r="J257" s="92">
        <f>SUM(COUNTIF('Round 2 - RIVER'!B135,"&lt;"&amp;$B$2-1.9))+(COUNTIF('Round 2 - RIVER'!C135,"&lt;"&amp;$C$2-1.9))+(COUNTIF('Round 2 - RIVER'!D135,"&lt;"&amp;$D$2-1.9))+(COUNTIF('Round 2 - RIVER'!E135,"&lt;"&amp;$E$2-1.9))+(COUNTIF('Round 2 - RIVER'!F135,"&lt;"&amp;$F$2-1.9))+(COUNTIF('Round 2 - RIVER'!G135,"&lt;"&amp;$G$2-1.9))+(COUNTIF('Round 2 - RIVER'!H135,"&lt;"&amp;$H$2-1.9))+(COUNTIF('Round 2 - RIVER'!I135,"&lt;"&amp;$I$2-1.9))+(COUNTIF('Round 2 - RIVER'!J135,"&lt;"&amp;$J$2-1.9))+(COUNTIF('Round 2 - RIVER'!L135,"&lt;"&amp;$L$2-1.9))+(COUNTIF('Round 2 - RIVER'!M135,"&lt;"&amp;$M$2-1.9))+(COUNTIF('Round 2 - RIVER'!N135,"&lt;"&amp;$N$2-1.9))+(COUNTIF('Round 2 - RIVER'!O135,"&lt;"&amp;$O$2-1.9))+(COUNTIF('Round 2 - RIVER'!P135,"&lt;"&amp;$P$2-1.9))+(COUNTIF('Round 2 - RIVER'!Q135,"&lt;"&amp;$Q$2-1.9))+(COUNTIF('Round 2 - RIVER'!R135,"&lt;"&amp;$R$2-1.9))+(COUNTIF('Round 2 - RIVER'!S135,"&lt;"&amp;$S$2-1.9))+(COUNTIF('Round 2 - RIVER'!T135,"&lt;"&amp;$T$2-1.9))</f>
        <v>0</v>
      </c>
      <c r="K257" s="93">
        <f>SUM(COUNTIF('Round 2 - RIVER'!B135,"="&amp;$B$2-1))+(COUNTIF('Round 2 - RIVER'!C135,"="&amp;$C$2-1))+(COUNTIF('Round 2 - RIVER'!D135,"="&amp;$D$2-1))+(COUNTIF('Round 2 - RIVER'!E135,"="&amp;$E$2-1))+(COUNTIF('Round 2 - RIVER'!F135,"="&amp;$F$2-1))+(COUNTIF('Round 2 - RIVER'!G135,"="&amp;$G$2-1))+(COUNTIF('Round 2 - RIVER'!H135,"="&amp;$H$2-1))+(COUNTIF('Round 2 - RIVER'!I135,"="&amp;$I$2-1))+(COUNTIF('Round 2 - RIVER'!J135,"="&amp;$J$2-1))+(COUNTIF('Round 2 - RIVER'!L135,"="&amp;$L$2-1))+(COUNTIF('Round 2 - RIVER'!M135,"="&amp;$M$2-1))+(COUNTIF('Round 2 - RIVER'!N135,"="&amp;$N$2-1))+(COUNTIF('Round 2 - RIVER'!O135,"="&amp;$O$2-1))+(COUNTIF('Round 2 - RIVER'!P135,"="&amp;$P$2-1))+(COUNTIF('Round 2 - RIVER'!Q135,"="&amp;$Q$2-1))+(COUNTIF('Round 2 - RIVER'!R135,"="&amp;$R$2-1))+(COUNTIF('Round 2 - RIVER'!S135,"="&amp;$S$2-1))+(COUNTIF('Round 2 - RIVER'!T135,"="&amp;$T$2-1))</f>
        <v>0</v>
      </c>
      <c r="L257" s="93">
        <f>SUM(COUNTIF('Round 2 - RIVER'!B135,"="&amp;$B$2))+(COUNTIF('Round 2 - RIVER'!C135,"="&amp;$C$2))+(COUNTIF('Round 2 - RIVER'!D135,"="&amp;$D$2))+(COUNTIF('Round 2 - RIVER'!E135,"="&amp;$E$2))+(COUNTIF('Round 2 - RIVER'!F135,"="&amp;$F$2))+(COUNTIF('Round 2 - RIVER'!G135,"="&amp;$G$2))+(COUNTIF('Round 2 - RIVER'!H135,"="&amp;$H$2))+(COUNTIF('Round 2 - RIVER'!I135,"="&amp;$I$2))+(COUNTIF('Round 2 - RIVER'!J135,"="&amp;$J$2))+(COUNTIF('Round 2 - RIVER'!L135,"="&amp;$L$2))+(COUNTIF('Round 2 - RIVER'!M135,"="&amp;$M$2))+(COUNTIF('Round 2 - RIVER'!N135,"="&amp;$N$2))+(COUNTIF('Round 2 - RIVER'!O135,"="&amp;$O$2))+(COUNTIF('Round 2 - RIVER'!P135,"="&amp;$P$2))+(COUNTIF('Round 2 - RIVER'!Q135,"="&amp;$Q$2))+(COUNTIF('Round 2 - RIVER'!R135,"="&amp;$R$2))+(COUNTIF('Round 2 - RIVER'!S135,"="&amp;$S$2))+(COUNTIF('Round 2 - RIVER'!T135,"="&amp;$T$2))</f>
        <v>0</v>
      </c>
      <c r="M257" s="93">
        <f>SUM(COUNTIF('Round 2 - RIVER'!B135,"="&amp;$B$2+1))+(COUNTIF('Round 2 - RIVER'!C135,"="&amp;$C$2+1))+(COUNTIF('Round 2 - RIVER'!D135,"="&amp;$D$2+1))+(COUNTIF('Round 2 - RIVER'!E135,"="&amp;$E$2+1))+(COUNTIF('Round 2 - RIVER'!F135,"="&amp;$F$2+1))+(COUNTIF('Round 2 - RIVER'!G135,"="&amp;$G$2+1))+(COUNTIF('Round 2 - RIVER'!H135,"="&amp;$H$2+1))+(COUNTIF('Round 2 - RIVER'!I135,"="&amp;$I$2+1))+(COUNTIF('Round 2 - RIVER'!J135,"="&amp;$J$2+1))+(COUNTIF('Round 2 - RIVER'!L135,"="&amp;$L$2+1))+(COUNTIF('Round 2 - RIVER'!M135,"="&amp;$M$2+1))+(COUNTIF('Round 2 - RIVER'!N135,"="&amp;$N$2+1))+(COUNTIF('Round 2 - RIVER'!O135,"="&amp;$O$2+1))+(COUNTIF('Round 2 - RIVER'!P135,"="&amp;$P$2+1))+(COUNTIF('Round 2 - RIVER'!Q135,"="&amp;$Q$2+1))+(COUNTIF('Round 2 - RIVER'!R135,"="&amp;$R$2+1))+(COUNTIF('Round 2 - RIVER'!S135,"="&amp;$S$2+1))+(COUNTIF('Round 2 - RIVER'!T135,"="&amp;$T$2+1))</f>
        <v>0</v>
      </c>
      <c r="N257" s="93">
        <f>SUM(COUNTIF('Round 2 - RIVER'!B135,"="&amp;$B$2+2))+(COUNTIF('Round 2 - RIVER'!C135,"="&amp;$C$2+2))+(COUNTIF('Round 2 - RIVER'!D135,"="&amp;$D$2+2))+(COUNTIF('Round 2 - RIVER'!E135,"="&amp;$E$2+2))+(COUNTIF('Round 2 - RIVER'!F135,"="&amp;$F$2+2))+(COUNTIF('Round 2 - RIVER'!G135,"="&amp;$G$2+2))+(COUNTIF('Round 2 - RIVER'!H135,"="&amp;$H$2+2))+(COUNTIF('Round 2 - RIVER'!I135,"="&amp;$I$2+2))+(COUNTIF('Round 2 - RIVER'!J135,"="&amp;$J$2+2))+(COUNTIF('Round 2 - RIVER'!L135,"="&amp;$L$2+2))+(COUNTIF('Round 2 - RIVER'!M135,"="&amp;$M$2+2))+(COUNTIF('Round 2 - RIVER'!N135,"="&amp;$N$2+2))+(COUNTIF('Round 2 - RIVER'!O135,"="&amp;$O$2+2))+(COUNTIF('Round 2 - RIVER'!P135,"="&amp;$P$2+2))+(COUNTIF('Round 2 - RIVER'!Q135,"="&amp;$Q$2+2))+(COUNTIF('Round 2 - RIVER'!R135,"="&amp;$R$2+2))+(COUNTIF('Round 2 - RIVER'!S135,"="&amp;$S$2+2))+(COUNTIF('Round 2 - RIVER'!T135,"="&amp;$T$2+2))</f>
        <v>0</v>
      </c>
      <c r="O257" s="93">
        <f>SUM(COUNTIF('Round 2 - RIVER'!B135,"&gt;"&amp;$B$2+2.1))+(COUNTIF('Round 2 - RIVER'!C135,"&gt;"&amp;$C$2+2.1))+(COUNTIF('Round 2 - RIVER'!D135,"&gt;"&amp;$D$2+2.1))+(COUNTIF('Round 2 - RIVER'!E135,"&gt;"&amp;$E$2+2.1))+(COUNTIF('Round 2 - RIVER'!F135,"&gt;"&amp;$F$2+2.1))+(COUNTIF('Round 2 - RIVER'!G135,"&gt;"&amp;$G$2+2.1))+(COUNTIF('Round 2 - RIVER'!H135,"&gt;"&amp;$H$2+2.1))+(COUNTIF('Round 2 - RIVER'!I135,"&gt;"&amp;$I$2+2.1))+(COUNTIF('Round 2 - RIVER'!J135,"&gt;"&amp;$J$2+2.1))+(COUNTIF('Round 2 - RIVER'!L135,"&gt;"&amp;$L$2+2.1))+(COUNTIF('Round 2 - RIVER'!M135,"&gt;"&amp;$M$2+2.1))+(COUNTIF('Round 2 - RIVER'!N135,"&gt;"&amp;$N$2+2.1))+(COUNTIF('Round 2 - RIVER'!O135,"&gt;"&amp;$O$2+2.1))+(COUNTIF('Round 2 - RIVER'!P135,"&gt;"&amp;$P$2+2.1))+(COUNTIF('Round 2 - RIVER'!Q135,"&gt;"&amp;$Q$2+2.1))+(COUNTIF('Round 2 - RIVER'!R135,"&gt;"&amp;$R$2+2.1))+(COUNTIF('Round 2 - RIVER'!S135,"&gt;"&amp;$S$2+2.1))+(COUNTIF('Round 2 - RIVER'!T135,"&gt;"&amp;$T$2+2.1))</f>
        <v>0</v>
      </c>
      <c r="Q257" s="92"/>
      <c r="R257" s="93"/>
      <c r="S257" s="93"/>
      <c r="T257" s="93"/>
      <c r="U257" s="93"/>
      <c r="V257" s="93"/>
      <c r="X257" s="92">
        <f t="shared" si="274"/>
        <v>0</v>
      </c>
      <c r="Y257" s="93">
        <f t="shared" si="270"/>
        <v>0</v>
      </c>
      <c r="Z257" s="93">
        <f t="shared" si="271"/>
        <v>0</v>
      </c>
      <c r="AA257" s="93">
        <f t="shared" si="272"/>
        <v>0</v>
      </c>
      <c r="AB257" s="93">
        <f t="shared" si="273"/>
        <v>0</v>
      </c>
      <c r="AC257" s="93">
        <f t="shared" si="275"/>
        <v>0</v>
      </c>
    </row>
    <row r="259" spans="1:29" ht="15.75" x14ac:dyDescent="0.25">
      <c r="A259" s="108" t="e">
        <f>'Players by Team'!#REF!</f>
        <v>#REF!</v>
      </c>
      <c r="C259" s="90" t="e">
        <f t="shared" ref="C259:H259" si="276">SUM(C260:C264)</f>
        <v>#REF!</v>
      </c>
      <c r="D259" s="90" t="e">
        <f t="shared" si="276"/>
        <v>#REF!</v>
      </c>
      <c r="E259" s="90" t="e">
        <f t="shared" si="276"/>
        <v>#REF!</v>
      </c>
      <c r="F259" s="90" t="e">
        <f t="shared" si="276"/>
        <v>#REF!</v>
      </c>
      <c r="G259" s="90" t="e">
        <f t="shared" si="276"/>
        <v>#REF!</v>
      </c>
      <c r="H259" s="90" t="e">
        <f t="shared" si="276"/>
        <v>#REF!</v>
      </c>
      <c r="J259" s="90">
        <f t="shared" ref="J259:O259" si="277">SUM(J260:J264)</f>
        <v>0</v>
      </c>
      <c r="K259" s="90">
        <f t="shared" si="277"/>
        <v>0</v>
      </c>
      <c r="L259" s="90">
        <f t="shared" si="277"/>
        <v>0</v>
      </c>
      <c r="M259" s="90">
        <f t="shared" si="277"/>
        <v>0</v>
      </c>
      <c r="N259" s="90">
        <f t="shared" si="277"/>
        <v>0</v>
      </c>
      <c r="O259" s="90">
        <f t="shared" si="277"/>
        <v>0</v>
      </c>
      <c r="Q259" s="90">
        <f t="shared" ref="Q259:V259" si="278">SUM(Q260:Q264)</f>
        <v>0</v>
      </c>
      <c r="R259" s="90">
        <f t="shared" si="278"/>
        <v>0</v>
      </c>
      <c r="S259" s="90">
        <f t="shared" si="278"/>
        <v>0</v>
      </c>
      <c r="T259" s="90">
        <f t="shared" si="278"/>
        <v>0</v>
      </c>
      <c r="U259" s="90">
        <f t="shared" si="278"/>
        <v>0</v>
      </c>
      <c r="V259" s="90">
        <f t="shared" si="278"/>
        <v>0</v>
      </c>
      <c r="X259" s="90" t="e">
        <f t="shared" ref="X259:AC259" si="279">SUM(X260:X264)</f>
        <v>#REF!</v>
      </c>
      <c r="Y259" s="90" t="e">
        <f t="shared" si="279"/>
        <v>#REF!</v>
      </c>
      <c r="Z259" s="90" t="e">
        <f t="shared" si="279"/>
        <v>#REF!</v>
      </c>
      <c r="AA259" s="90" t="e">
        <f t="shared" si="279"/>
        <v>#REF!</v>
      </c>
      <c r="AB259" s="90" t="e">
        <f t="shared" si="279"/>
        <v>#REF!</v>
      </c>
      <c r="AC259" s="90" t="e">
        <f t="shared" si="279"/>
        <v>#REF!</v>
      </c>
    </row>
    <row r="260" spans="1:29" x14ac:dyDescent="0.2">
      <c r="A260" s="35" t="e">
        <f>'Players by Team'!#REF!</f>
        <v>#REF!</v>
      </c>
      <c r="B260" s="95"/>
      <c r="C260" s="99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60" s="100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60" s="100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60" s="100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60" s="100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60" s="100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I260" s="77"/>
      <c r="J260" s="99">
        <f>SUM(COUNTIF('Round 2 - HILLS'!B124,"&lt;"&amp;$B$3-1.9))+(COUNTIF('Round 2 - HILLS'!C124,"&lt;"&amp;$C$3-1.9))+(COUNTIF('Round 2 - HILLS'!D124,"&lt;"&amp;$D$3-1.9))+(COUNTIF('Round 2 - HILLS'!E124,"&lt;"&amp;$E$3-1.9))+(COUNTIF('Round 2 - HILLS'!F124,"&lt;"&amp;$F$3-1.9))+(COUNTIF('Round 2 - HILLS'!G124,"&lt;"&amp;$G$3-1.9))+(COUNTIF('Round 2 - HILLS'!H124,"&lt;"&amp;$H$3-1.9))+(COUNTIF('Round 2 - HILLS'!I124,"&lt;"&amp;$I$3-1.9))+(COUNTIF('Round 2 - HILLS'!J124,"&lt;"&amp;$J$3-1.9))+(COUNTIF('Round 2 - HILLS'!L124,"&lt;"&amp;$L$3-1.9))+(COUNTIF('Round 2 - HILLS'!M124,"&lt;"&amp;$M$3-1.9))+(COUNTIF('Round 2 - HILLS'!N124,"&lt;"&amp;$N$3-1.9))+(COUNTIF('Round 2 - HILLS'!O124,"&lt;"&amp;$O$3-1.9))+(COUNTIF('Round 2 - HILLS'!P124,"&lt;"&amp;$P$3-1.9))+(COUNTIF('Round 2 - HILLS'!Q124,"&lt;"&amp;$Q$3-1.9))+(COUNTIF('Round 2 - HILLS'!R124,"&lt;"&amp;$R$3-1.9))+(COUNTIF('Round 2 - HILLS'!S124,"&lt;"&amp;$S$3-1.9))+(COUNTIF('Round 2 - HILLS'!T124,"&lt;"&amp;$T$3-1.9))</f>
        <v>0</v>
      </c>
      <c r="K260" s="100">
        <f>SUM(COUNTIF('Round 2 - HILLS'!B124,"="&amp;$B$3-1))+(COUNTIF('Round 2 - HILLS'!C124,"="&amp;$C$3-1))+(COUNTIF('Round 2 - HILLS'!D124,"="&amp;$D$3-1))+(COUNTIF('Round 2 - HILLS'!E124,"="&amp;$E$3-1))+(COUNTIF('Round 2 - HILLS'!F124,"="&amp;$F$3-1))+(COUNTIF('Round 2 - HILLS'!G124,"="&amp;$G$3-1))+(COUNTIF('Round 2 - HILLS'!H124,"="&amp;$H$3-1))+(COUNTIF('Round 2 - HILLS'!I124,"="&amp;$I$3-1))+(COUNTIF('Round 2 - HILLS'!J124,"="&amp;$J$3-1))+(COUNTIF('Round 2 - HILLS'!L124,"="&amp;$L$3-1))+(COUNTIF('Round 2 - HILLS'!M124,"="&amp;$M$3-1))+(COUNTIF('Round 2 - HILLS'!N124,"="&amp;$N$3-1))+(COUNTIF('Round 2 - HILLS'!O124,"="&amp;$O$3-1))+(COUNTIF('Round 2 - HILLS'!P124,"="&amp;$P$3-1))+(COUNTIF('Round 2 - HILLS'!Q124,"="&amp;$Q$3-1))+(COUNTIF('Round 2 - HILLS'!R124,"="&amp;$R$3-1))+(COUNTIF('Round 2 - HILLS'!S124,"="&amp;$S$3-1))+(COUNTIF('Round 2 - HILLS'!T124,"="&amp;$T$3-1))</f>
        <v>0</v>
      </c>
      <c r="L260" s="100">
        <f>SUM(COUNTIF('Round 2 - HILLS'!B124,"="&amp;$B$3))+(COUNTIF('Round 2 - HILLS'!C124,"="&amp;$C$3))+(COUNTIF('Round 2 - HILLS'!D124,"="&amp;$D$3))+(COUNTIF('Round 2 - HILLS'!E124,"="&amp;$E$3))+(COUNTIF('Round 2 - HILLS'!F124,"="&amp;$F$3))+(COUNTIF('Round 2 - HILLS'!G124,"="&amp;$G$3))+(COUNTIF('Round 2 - HILLS'!H124,"="&amp;$H$3))+(COUNTIF('Round 2 - HILLS'!I124,"="&amp;$I$3))+(COUNTIF('Round 2 - HILLS'!J124,"="&amp;$J$3))+(COUNTIF('Round 2 - HILLS'!L124,"="&amp;$L$3))+(COUNTIF('Round 2 - HILLS'!M124,"="&amp;$M$3))+(COUNTIF('Round 2 - HILLS'!N124,"="&amp;$N$3))+(COUNTIF('Round 2 - HILLS'!O124,"="&amp;$O$3))+(COUNTIF('Round 2 - HILLS'!P124,"="&amp;$P$3))+(COUNTIF('Round 2 - HILLS'!Q124,"="&amp;$Q$3))+(COUNTIF('Round 2 - HILLS'!R124,"="&amp;$R$3))+(COUNTIF('Round 2 - HILLS'!S124,"="&amp;$S$3))+(COUNTIF('Round 2 - HILLS'!T124,"="&amp;$T$3))</f>
        <v>0</v>
      </c>
      <c r="M260" s="100">
        <f>SUM(COUNTIF('Round 2 - HILLS'!B124,"="&amp;$B$3+1))+(COUNTIF('Round 2 - HILLS'!C124,"="&amp;$C$3+1))+(COUNTIF('Round 2 - HILLS'!D124,"="&amp;$D$3+1))+(COUNTIF('Round 2 - HILLS'!E124,"="&amp;$E$3+1))+(COUNTIF('Round 2 - HILLS'!F124,"="&amp;$F$3+1))+(COUNTIF('Round 2 - HILLS'!G124,"="&amp;$G$3+1))+(COUNTIF('Round 2 - HILLS'!H124,"="&amp;$H$3+1))+(COUNTIF('Round 2 - HILLS'!I124,"="&amp;$I$3+1))+(COUNTIF('Round 2 - HILLS'!J124,"="&amp;$J$3+1))+(COUNTIF('Round 2 - HILLS'!L124,"="&amp;$L$3+1))+(COUNTIF('Round 2 - HILLS'!M124,"="&amp;$M$3+1))+(COUNTIF('Round 2 - HILLS'!N124,"="&amp;$N$3+1))+(COUNTIF('Round 2 - HILLS'!O124,"="&amp;$O$3+1))+(COUNTIF('Round 2 - HILLS'!P124,"="&amp;$P$3+1))+(COUNTIF('Round 2 - HILLS'!Q124,"="&amp;$Q$3+1))+(COUNTIF('Round 2 - HILLS'!R124,"="&amp;$R$3+1))+(COUNTIF('Round 2 - HILLS'!S124,"="&amp;$S$3+1))+(COUNTIF('Round 2 - HILLS'!T124,"="&amp;$T$3+1))</f>
        <v>0</v>
      </c>
      <c r="N260" s="100">
        <f>SUM(COUNTIF('Round 2 - HILLS'!B124,"="&amp;$B$3+2))+(COUNTIF('Round 2 - HILLS'!C124,"="&amp;$C$3+2))+(COUNTIF('Round 2 - HILLS'!D124,"="&amp;$D$3+2))+(COUNTIF('Round 2 - HILLS'!E124,"="&amp;$E$3+2))+(COUNTIF('Round 2 - HILLS'!F124,"="&amp;$F$3+2))+(COUNTIF('Round 2 - HILLS'!G124,"="&amp;$G$3+2))+(COUNTIF('Round 2 - HILLS'!H124,"="&amp;$H$3+2))+(COUNTIF('Round 2 - HILLS'!I124,"="&amp;$I$3+2))+(COUNTIF('Round 2 - HILLS'!J124,"="&amp;$J$3+2))+(COUNTIF('Round 2 - HILLS'!L124,"="&amp;$L$3+2))+(COUNTIF('Round 2 - HILLS'!M124,"="&amp;$M$3+2))+(COUNTIF('Round 2 - HILLS'!N124,"="&amp;$N$3+2))+(COUNTIF('Round 2 - HILLS'!O124,"="&amp;$O$3+2))+(COUNTIF('Round 2 - HILLS'!P124,"="&amp;$P$3+2))+(COUNTIF('Round 2 - HILLS'!Q124,"="&amp;$Q$3+2))+(COUNTIF('Round 2 - HILLS'!R124,"="&amp;$R$3+2))+(COUNTIF('Round 2 - HILLS'!S124,"="&amp;$S$3+2))+(COUNTIF('Round 2 - HILLS'!T124,"="&amp;$T$3+2))</f>
        <v>0</v>
      </c>
      <c r="O260" s="100">
        <f>SUM(COUNTIF('Round 2 - HILLS'!B124,"&gt;"&amp;$B$3+2.1))+(COUNTIF('Round 2 - HILLS'!C124,"&gt;"&amp;$C$3+2.1))+(COUNTIF('Round 2 - HILLS'!D124,"&gt;"&amp;$D$3+2.1))+(COUNTIF('Round 2 - HILLS'!E124,"&gt;"&amp;$E$3+2.1))+(COUNTIF('Round 2 - HILLS'!F124,"&gt;"&amp;$F$3+2.1))+(COUNTIF('Round 2 - HILLS'!G124,"&gt;"&amp;$G$3+2.1))+(COUNTIF('Round 2 - HILLS'!H124,"&gt;"&amp;$H$3+2.1))+(COUNTIF('Round 2 - HILLS'!I124,"&gt;"&amp;$I$3+2.1))+(COUNTIF('Round 2 - HILLS'!J124,"&gt;"&amp;$J$3+2.1))+(COUNTIF('Round 2 - HILLS'!L124,"&gt;"&amp;$L$3+2.1))+(COUNTIF('Round 2 - HILLS'!M124,"&gt;"&amp;$M$3+2.1))+(COUNTIF('Round 2 - HILLS'!N124,"&gt;"&amp;$N$3+2.1))+(COUNTIF('Round 2 - HILLS'!O124,"&gt;"&amp;$O$3+2.1))+(COUNTIF('Round 2 - HILLS'!P124,"&gt;"&amp;$P$3+2.1))+(COUNTIF('Round 2 - HILLS'!Q124,"&gt;"&amp;$Q$3+2.1))+(COUNTIF('Round 2 - HILLS'!R124,"&gt;"&amp;$R$3+2.1))+(COUNTIF('Round 2 - HILLS'!S124,"&gt;"&amp;$S$3+2.1))+(COUNTIF('Round 2 - HILLS'!T124,"&gt;"&amp;$T$3+2.1))</f>
        <v>0</v>
      </c>
      <c r="Q260" s="92"/>
      <c r="R260" s="93"/>
      <c r="S260" s="93"/>
      <c r="T260" s="93"/>
      <c r="U260" s="93"/>
      <c r="V260" s="93"/>
      <c r="X260" s="92" t="e">
        <f>SUM(C260,J260,Q260)</f>
        <v>#REF!</v>
      </c>
      <c r="Y260" s="93" t="e">
        <f t="shared" ref="Y260:Y264" si="280">SUM(D260,K260,R260)</f>
        <v>#REF!</v>
      </c>
      <c r="Z260" s="93" t="e">
        <f t="shared" ref="Z260:Z264" si="281">SUM(E260,L260,S260)</f>
        <v>#REF!</v>
      </c>
      <c r="AA260" s="93" t="e">
        <f t="shared" ref="AA260:AA264" si="282">SUM(F260,M260,T260)</f>
        <v>#REF!</v>
      </c>
      <c r="AB260" s="93" t="e">
        <f t="shared" ref="AB260:AB264" si="283">SUM(G260,N260,U260)</f>
        <v>#REF!</v>
      </c>
      <c r="AC260" s="93" t="e">
        <f>SUM(H260,O260,V260)</f>
        <v>#REF!</v>
      </c>
    </row>
    <row r="261" spans="1:29" x14ac:dyDescent="0.2">
      <c r="A261" s="35" t="e">
        <f>'Players by Team'!#REF!</f>
        <v>#REF!</v>
      </c>
      <c r="B261" s="95"/>
      <c r="C261" s="105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61" s="106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61" s="106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61" s="106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61" s="106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61" s="106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I261" s="77"/>
      <c r="J261" s="105">
        <f>SUM(COUNTIF('Round 2 - HILLS'!B125,"&lt;"&amp;$B$3-1.9))+(COUNTIF('Round 2 - HILLS'!C125,"&lt;"&amp;$C$3-1.9))+(COUNTIF('Round 2 - HILLS'!D125,"&lt;"&amp;$D$3-1.9))+(COUNTIF('Round 2 - HILLS'!E125,"&lt;"&amp;$E$3-1.9))+(COUNTIF('Round 2 - HILLS'!F125,"&lt;"&amp;$F$3-1.9))+(COUNTIF('Round 2 - HILLS'!G125,"&lt;"&amp;$G$3-1.9))+(COUNTIF('Round 2 - HILLS'!H125,"&lt;"&amp;$H$3-1.9))+(COUNTIF('Round 2 - HILLS'!I125,"&lt;"&amp;$I$3-1.9))+(COUNTIF('Round 2 - HILLS'!J125,"&lt;"&amp;$J$3-1.9))+(COUNTIF('Round 2 - HILLS'!L125,"&lt;"&amp;$L$3-1.9))+(COUNTIF('Round 2 - HILLS'!M125,"&lt;"&amp;$M$3-1.9))+(COUNTIF('Round 2 - HILLS'!N125,"&lt;"&amp;$N$3-1.9))+(COUNTIF('Round 2 - HILLS'!O125,"&lt;"&amp;$O$3-1.9))+(COUNTIF('Round 2 - HILLS'!P125,"&lt;"&amp;$P$3-1.9))+(COUNTIF('Round 2 - HILLS'!Q125,"&lt;"&amp;$Q$3-1.9))+(COUNTIF('Round 2 - HILLS'!R125,"&lt;"&amp;$R$3-1.9))+(COUNTIF('Round 2 - HILLS'!S125,"&lt;"&amp;$S$3-1.9))+(COUNTIF('Round 2 - HILLS'!T125,"&lt;"&amp;$T$3-1.9))</f>
        <v>0</v>
      </c>
      <c r="K261" s="106">
        <f>SUM(COUNTIF('Round 2 - HILLS'!B125,"="&amp;$B$3-1))+(COUNTIF('Round 2 - HILLS'!C125,"="&amp;$C$3-1))+(COUNTIF('Round 2 - HILLS'!D125,"="&amp;$D$3-1))+(COUNTIF('Round 2 - HILLS'!E125,"="&amp;$E$3-1))+(COUNTIF('Round 2 - HILLS'!F125,"="&amp;$F$3-1))+(COUNTIF('Round 2 - HILLS'!G125,"="&amp;$G$3-1))+(COUNTIF('Round 2 - HILLS'!H125,"="&amp;$H$3-1))+(COUNTIF('Round 2 - HILLS'!I125,"="&amp;$I$3-1))+(COUNTIF('Round 2 - HILLS'!J125,"="&amp;$J$3-1))+(COUNTIF('Round 2 - HILLS'!L125,"="&amp;$L$3-1))+(COUNTIF('Round 2 - HILLS'!M125,"="&amp;$M$3-1))+(COUNTIF('Round 2 - HILLS'!N125,"="&amp;$N$3-1))+(COUNTIF('Round 2 - HILLS'!O125,"="&amp;$O$3-1))+(COUNTIF('Round 2 - HILLS'!P125,"="&amp;$P$3-1))+(COUNTIF('Round 2 - HILLS'!Q125,"="&amp;$Q$3-1))+(COUNTIF('Round 2 - HILLS'!R125,"="&amp;$R$3-1))+(COUNTIF('Round 2 - HILLS'!S125,"="&amp;$S$3-1))+(COUNTIF('Round 2 - HILLS'!T125,"="&amp;$T$3-1))</f>
        <v>0</v>
      </c>
      <c r="L261" s="106">
        <f>SUM(COUNTIF('Round 2 - HILLS'!B125,"="&amp;$B$3))+(COUNTIF('Round 2 - HILLS'!C125,"="&amp;$C$3))+(COUNTIF('Round 2 - HILLS'!D125,"="&amp;$D$3))+(COUNTIF('Round 2 - HILLS'!E125,"="&amp;$E$3))+(COUNTIF('Round 2 - HILLS'!F125,"="&amp;$F$3))+(COUNTIF('Round 2 - HILLS'!G125,"="&amp;$G$3))+(COUNTIF('Round 2 - HILLS'!H125,"="&amp;$H$3))+(COUNTIF('Round 2 - HILLS'!I125,"="&amp;$I$3))+(COUNTIF('Round 2 - HILLS'!J125,"="&amp;$J$3))+(COUNTIF('Round 2 - HILLS'!L125,"="&amp;$L$3))+(COUNTIF('Round 2 - HILLS'!M125,"="&amp;$M$3))+(COUNTIF('Round 2 - HILLS'!N125,"="&amp;$N$3))+(COUNTIF('Round 2 - HILLS'!O125,"="&amp;$O$3))+(COUNTIF('Round 2 - HILLS'!P125,"="&amp;$P$3))+(COUNTIF('Round 2 - HILLS'!Q125,"="&amp;$Q$3))+(COUNTIF('Round 2 - HILLS'!R125,"="&amp;$R$3))+(COUNTIF('Round 2 - HILLS'!S125,"="&amp;$S$3))+(COUNTIF('Round 2 - HILLS'!T125,"="&amp;$T$3))</f>
        <v>0</v>
      </c>
      <c r="M261" s="106">
        <f>SUM(COUNTIF('Round 2 - HILLS'!B125,"="&amp;$B$3+1))+(COUNTIF('Round 2 - HILLS'!C125,"="&amp;$C$3+1))+(COUNTIF('Round 2 - HILLS'!D125,"="&amp;$D$3+1))+(COUNTIF('Round 2 - HILLS'!E125,"="&amp;$E$3+1))+(COUNTIF('Round 2 - HILLS'!F125,"="&amp;$F$3+1))+(COUNTIF('Round 2 - HILLS'!G125,"="&amp;$G$3+1))+(COUNTIF('Round 2 - HILLS'!H125,"="&amp;$H$3+1))+(COUNTIF('Round 2 - HILLS'!I125,"="&amp;$I$3+1))+(COUNTIF('Round 2 - HILLS'!J125,"="&amp;$J$3+1))+(COUNTIF('Round 2 - HILLS'!L125,"="&amp;$L$3+1))+(COUNTIF('Round 2 - HILLS'!M125,"="&amp;$M$3+1))+(COUNTIF('Round 2 - HILLS'!N125,"="&amp;$N$3+1))+(COUNTIF('Round 2 - HILLS'!O125,"="&amp;$O$3+1))+(COUNTIF('Round 2 - HILLS'!P125,"="&amp;$P$3+1))+(COUNTIF('Round 2 - HILLS'!Q125,"="&amp;$Q$3+1))+(COUNTIF('Round 2 - HILLS'!R125,"="&amp;$R$3+1))+(COUNTIF('Round 2 - HILLS'!S125,"="&amp;$S$3+1))+(COUNTIF('Round 2 - HILLS'!T125,"="&amp;$T$3+1))</f>
        <v>0</v>
      </c>
      <c r="N261" s="106">
        <f>SUM(COUNTIF('Round 2 - HILLS'!B125,"="&amp;$B$3+2))+(COUNTIF('Round 2 - HILLS'!C125,"="&amp;$C$3+2))+(COUNTIF('Round 2 - HILLS'!D125,"="&amp;$D$3+2))+(COUNTIF('Round 2 - HILLS'!E125,"="&amp;$E$3+2))+(COUNTIF('Round 2 - HILLS'!F125,"="&amp;$F$3+2))+(COUNTIF('Round 2 - HILLS'!G125,"="&amp;$G$3+2))+(COUNTIF('Round 2 - HILLS'!H125,"="&amp;$H$3+2))+(COUNTIF('Round 2 - HILLS'!I125,"="&amp;$I$3+2))+(COUNTIF('Round 2 - HILLS'!J125,"="&amp;$J$3+2))+(COUNTIF('Round 2 - HILLS'!L125,"="&amp;$L$3+2))+(COUNTIF('Round 2 - HILLS'!M125,"="&amp;$M$3+2))+(COUNTIF('Round 2 - HILLS'!N125,"="&amp;$N$3+2))+(COUNTIF('Round 2 - HILLS'!O125,"="&amp;$O$3+2))+(COUNTIF('Round 2 - HILLS'!P125,"="&amp;$P$3+2))+(COUNTIF('Round 2 - HILLS'!Q125,"="&amp;$Q$3+2))+(COUNTIF('Round 2 - HILLS'!R125,"="&amp;$R$3+2))+(COUNTIF('Round 2 - HILLS'!S125,"="&amp;$S$3+2))+(COUNTIF('Round 2 - HILLS'!T125,"="&amp;$T$3+2))</f>
        <v>0</v>
      </c>
      <c r="O261" s="106">
        <f>SUM(COUNTIF('Round 2 - HILLS'!B125,"&gt;"&amp;$B$3+2.1))+(COUNTIF('Round 2 - HILLS'!C125,"&gt;"&amp;$C$3+2.1))+(COUNTIF('Round 2 - HILLS'!D125,"&gt;"&amp;$D$3+2.1))+(COUNTIF('Round 2 - HILLS'!E125,"&gt;"&amp;$E$3+2.1))+(COUNTIF('Round 2 - HILLS'!F125,"&gt;"&amp;$F$3+2.1))+(COUNTIF('Round 2 - HILLS'!G125,"&gt;"&amp;$G$3+2.1))+(COUNTIF('Round 2 - HILLS'!H125,"&gt;"&amp;$H$3+2.1))+(COUNTIF('Round 2 - HILLS'!I125,"&gt;"&amp;$I$3+2.1))+(COUNTIF('Round 2 - HILLS'!J125,"&gt;"&amp;$J$3+2.1))+(COUNTIF('Round 2 - HILLS'!L125,"&gt;"&amp;$L$3+2.1))+(COUNTIF('Round 2 - HILLS'!M125,"&gt;"&amp;$M$3+2.1))+(COUNTIF('Round 2 - HILLS'!N125,"&gt;"&amp;$N$3+2.1))+(COUNTIF('Round 2 - HILLS'!O125,"&gt;"&amp;$O$3+2.1))+(COUNTIF('Round 2 - HILLS'!P125,"&gt;"&amp;$P$3+2.1))+(COUNTIF('Round 2 - HILLS'!Q125,"&gt;"&amp;$Q$3+2.1))+(COUNTIF('Round 2 - HILLS'!R125,"&gt;"&amp;$R$3+2.1))+(COUNTIF('Round 2 - HILLS'!S125,"&gt;"&amp;$S$3+2.1))+(COUNTIF('Round 2 - HILLS'!T125,"&gt;"&amp;$T$3+2.1))</f>
        <v>0</v>
      </c>
      <c r="Q261" s="94"/>
      <c r="R261" s="94"/>
      <c r="S261" s="94"/>
      <c r="T261" s="94"/>
      <c r="U261" s="94"/>
      <c r="V261" s="94"/>
      <c r="X261" s="99" t="e">
        <f t="shared" ref="X261:X264" si="284">SUM(C261,J261,Q261)</f>
        <v>#REF!</v>
      </c>
      <c r="Y261" s="100" t="e">
        <f t="shared" si="280"/>
        <v>#REF!</v>
      </c>
      <c r="Z261" s="100" t="e">
        <f t="shared" si="281"/>
        <v>#REF!</v>
      </c>
      <c r="AA261" s="100" t="e">
        <f t="shared" si="282"/>
        <v>#REF!</v>
      </c>
      <c r="AB261" s="100" t="e">
        <f t="shared" si="283"/>
        <v>#REF!</v>
      </c>
      <c r="AC261" s="100" t="e">
        <f t="shared" ref="AC261:AC264" si="285">SUM(H261,O261,V261)</f>
        <v>#REF!</v>
      </c>
    </row>
    <row r="262" spans="1:29" x14ac:dyDescent="0.2">
      <c r="A262" s="35" t="e">
        <f>'Players by Team'!#REF!</f>
        <v>#REF!</v>
      </c>
      <c r="B262" s="95"/>
      <c r="C262" s="99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62" s="100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62" s="100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62" s="100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62" s="100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62" s="100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I262" s="77"/>
      <c r="J262" s="99">
        <f>SUM(COUNTIF('Round 2 - HILLS'!B126,"&lt;"&amp;$B$3-1.9))+(COUNTIF('Round 2 - HILLS'!C126,"&lt;"&amp;$C$3-1.9))+(COUNTIF('Round 2 - HILLS'!D126,"&lt;"&amp;$D$3-1.9))+(COUNTIF('Round 2 - HILLS'!E126,"&lt;"&amp;$E$3-1.9))+(COUNTIF('Round 2 - HILLS'!F126,"&lt;"&amp;$F$3-1.9))+(COUNTIF('Round 2 - HILLS'!G126,"&lt;"&amp;$G$3-1.9))+(COUNTIF('Round 2 - HILLS'!H126,"&lt;"&amp;$H$3-1.9))+(COUNTIF('Round 2 - HILLS'!I126,"&lt;"&amp;$I$3-1.9))+(COUNTIF('Round 2 - HILLS'!J126,"&lt;"&amp;$J$3-1.9))+(COUNTIF('Round 2 - HILLS'!L126,"&lt;"&amp;$L$3-1.9))+(COUNTIF('Round 2 - HILLS'!M126,"&lt;"&amp;$M$3-1.9))+(COUNTIF('Round 2 - HILLS'!N126,"&lt;"&amp;$N$3-1.9))+(COUNTIF('Round 2 - HILLS'!O126,"&lt;"&amp;$O$3-1.9))+(COUNTIF('Round 2 - HILLS'!P126,"&lt;"&amp;$P$3-1.9))+(COUNTIF('Round 2 - HILLS'!Q126,"&lt;"&amp;$Q$3-1.9))+(COUNTIF('Round 2 - HILLS'!R126,"&lt;"&amp;$R$3-1.9))+(COUNTIF('Round 2 - HILLS'!S126,"&lt;"&amp;$S$3-1.9))+(COUNTIF('Round 2 - HILLS'!T126,"&lt;"&amp;$T$3-1.9))</f>
        <v>0</v>
      </c>
      <c r="K262" s="100">
        <f>SUM(COUNTIF('Round 2 - HILLS'!B126,"="&amp;$B$3-1))+(COUNTIF('Round 2 - HILLS'!C126,"="&amp;$C$3-1))+(COUNTIF('Round 2 - HILLS'!D126,"="&amp;$D$3-1))+(COUNTIF('Round 2 - HILLS'!E126,"="&amp;$E$3-1))+(COUNTIF('Round 2 - HILLS'!F126,"="&amp;$F$3-1))+(COUNTIF('Round 2 - HILLS'!G126,"="&amp;$G$3-1))+(COUNTIF('Round 2 - HILLS'!H126,"="&amp;$H$3-1))+(COUNTIF('Round 2 - HILLS'!I126,"="&amp;$I$3-1))+(COUNTIF('Round 2 - HILLS'!J126,"="&amp;$J$3-1))+(COUNTIF('Round 2 - HILLS'!L126,"="&amp;$L$3-1))+(COUNTIF('Round 2 - HILLS'!M126,"="&amp;$M$3-1))+(COUNTIF('Round 2 - HILLS'!N126,"="&amp;$N$3-1))+(COUNTIF('Round 2 - HILLS'!O126,"="&amp;$O$3-1))+(COUNTIF('Round 2 - HILLS'!P126,"="&amp;$P$3-1))+(COUNTIF('Round 2 - HILLS'!Q126,"="&amp;$Q$3-1))+(COUNTIF('Round 2 - HILLS'!R126,"="&amp;$R$3-1))+(COUNTIF('Round 2 - HILLS'!S126,"="&amp;$S$3-1))+(COUNTIF('Round 2 - HILLS'!T126,"="&amp;$T$3-1))</f>
        <v>0</v>
      </c>
      <c r="L262" s="100">
        <f>SUM(COUNTIF('Round 2 - HILLS'!B126,"="&amp;$B$3))+(COUNTIF('Round 2 - HILLS'!C126,"="&amp;$C$3))+(COUNTIF('Round 2 - HILLS'!D126,"="&amp;$D$3))+(COUNTIF('Round 2 - HILLS'!E126,"="&amp;$E$3))+(COUNTIF('Round 2 - HILLS'!F126,"="&amp;$F$3))+(COUNTIF('Round 2 - HILLS'!G126,"="&amp;$G$3))+(COUNTIF('Round 2 - HILLS'!H126,"="&amp;$H$3))+(COUNTIF('Round 2 - HILLS'!I126,"="&amp;$I$3))+(COUNTIF('Round 2 - HILLS'!J126,"="&amp;$J$3))+(COUNTIF('Round 2 - HILLS'!L126,"="&amp;$L$3))+(COUNTIF('Round 2 - HILLS'!M126,"="&amp;$M$3))+(COUNTIF('Round 2 - HILLS'!N126,"="&amp;$N$3))+(COUNTIF('Round 2 - HILLS'!O126,"="&amp;$O$3))+(COUNTIF('Round 2 - HILLS'!P126,"="&amp;$P$3))+(COUNTIF('Round 2 - HILLS'!Q126,"="&amp;$Q$3))+(COUNTIF('Round 2 - HILLS'!R126,"="&amp;$R$3))+(COUNTIF('Round 2 - HILLS'!S126,"="&amp;$S$3))+(COUNTIF('Round 2 - HILLS'!T126,"="&amp;$T$3))</f>
        <v>0</v>
      </c>
      <c r="M262" s="100">
        <f>SUM(COUNTIF('Round 2 - HILLS'!B126,"="&amp;$B$3+1))+(COUNTIF('Round 2 - HILLS'!C126,"="&amp;$C$3+1))+(COUNTIF('Round 2 - HILLS'!D126,"="&amp;$D$3+1))+(COUNTIF('Round 2 - HILLS'!E126,"="&amp;$E$3+1))+(COUNTIF('Round 2 - HILLS'!F126,"="&amp;$F$3+1))+(COUNTIF('Round 2 - HILLS'!G126,"="&amp;$G$3+1))+(COUNTIF('Round 2 - HILLS'!H126,"="&amp;$H$3+1))+(COUNTIF('Round 2 - HILLS'!I126,"="&amp;$I$3+1))+(COUNTIF('Round 2 - HILLS'!J126,"="&amp;$J$3+1))+(COUNTIF('Round 2 - HILLS'!L126,"="&amp;$L$3+1))+(COUNTIF('Round 2 - HILLS'!M126,"="&amp;$M$3+1))+(COUNTIF('Round 2 - HILLS'!N126,"="&amp;$N$3+1))+(COUNTIF('Round 2 - HILLS'!O126,"="&amp;$O$3+1))+(COUNTIF('Round 2 - HILLS'!P126,"="&amp;$P$3+1))+(COUNTIF('Round 2 - HILLS'!Q126,"="&amp;$Q$3+1))+(COUNTIF('Round 2 - HILLS'!R126,"="&amp;$R$3+1))+(COUNTIF('Round 2 - HILLS'!S126,"="&amp;$S$3+1))+(COUNTIF('Round 2 - HILLS'!T126,"="&amp;$T$3+1))</f>
        <v>0</v>
      </c>
      <c r="N262" s="100">
        <f>SUM(COUNTIF('Round 2 - HILLS'!B126,"="&amp;$B$3+2))+(COUNTIF('Round 2 - HILLS'!C126,"="&amp;$C$3+2))+(COUNTIF('Round 2 - HILLS'!D126,"="&amp;$D$3+2))+(COUNTIF('Round 2 - HILLS'!E126,"="&amp;$E$3+2))+(COUNTIF('Round 2 - HILLS'!F126,"="&amp;$F$3+2))+(COUNTIF('Round 2 - HILLS'!G126,"="&amp;$G$3+2))+(COUNTIF('Round 2 - HILLS'!H126,"="&amp;$H$3+2))+(COUNTIF('Round 2 - HILLS'!I126,"="&amp;$I$3+2))+(COUNTIF('Round 2 - HILLS'!J126,"="&amp;$J$3+2))+(COUNTIF('Round 2 - HILLS'!L126,"="&amp;$L$3+2))+(COUNTIF('Round 2 - HILLS'!M126,"="&amp;$M$3+2))+(COUNTIF('Round 2 - HILLS'!N126,"="&amp;$N$3+2))+(COUNTIF('Round 2 - HILLS'!O126,"="&amp;$O$3+2))+(COUNTIF('Round 2 - HILLS'!P126,"="&amp;$P$3+2))+(COUNTIF('Round 2 - HILLS'!Q126,"="&amp;$Q$3+2))+(COUNTIF('Round 2 - HILLS'!R126,"="&amp;$R$3+2))+(COUNTIF('Round 2 - HILLS'!S126,"="&amp;$S$3+2))+(COUNTIF('Round 2 - HILLS'!T126,"="&amp;$T$3+2))</f>
        <v>0</v>
      </c>
      <c r="O262" s="100">
        <f>SUM(COUNTIF('Round 2 - HILLS'!B126,"&gt;"&amp;$B$3+2.1))+(COUNTIF('Round 2 - HILLS'!C126,"&gt;"&amp;$C$3+2.1))+(COUNTIF('Round 2 - HILLS'!D126,"&gt;"&amp;$D$3+2.1))+(COUNTIF('Round 2 - HILLS'!E126,"&gt;"&amp;$E$3+2.1))+(COUNTIF('Round 2 - HILLS'!F126,"&gt;"&amp;$F$3+2.1))+(COUNTIF('Round 2 - HILLS'!G126,"&gt;"&amp;$G$3+2.1))+(COUNTIF('Round 2 - HILLS'!H126,"&gt;"&amp;$H$3+2.1))+(COUNTIF('Round 2 - HILLS'!I126,"&gt;"&amp;$I$3+2.1))+(COUNTIF('Round 2 - HILLS'!J126,"&gt;"&amp;$J$3+2.1))+(COUNTIF('Round 2 - HILLS'!L126,"&gt;"&amp;$L$3+2.1))+(COUNTIF('Round 2 - HILLS'!M126,"&gt;"&amp;$M$3+2.1))+(COUNTIF('Round 2 - HILLS'!N126,"&gt;"&amp;$N$3+2.1))+(COUNTIF('Round 2 - HILLS'!O126,"&gt;"&amp;$O$3+2.1))+(COUNTIF('Round 2 - HILLS'!P126,"&gt;"&amp;$P$3+2.1))+(COUNTIF('Round 2 - HILLS'!Q126,"&gt;"&amp;$Q$3+2.1))+(COUNTIF('Round 2 - HILLS'!R126,"&gt;"&amp;$R$3+2.1))+(COUNTIF('Round 2 - HILLS'!S126,"&gt;"&amp;$S$3+2.1))+(COUNTIF('Round 2 - HILLS'!T126,"&gt;"&amp;$T$3+2.1))</f>
        <v>0</v>
      </c>
      <c r="Q262" s="92"/>
      <c r="R262" s="93"/>
      <c r="S262" s="93"/>
      <c r="T262" s="93"/>
      <c r="U262" s="93"/>
      <c r="V262" s="93"/>
      <c r="X262" s="92" t="e">
        <f t="shared" si="284"/>
        <v>#REF!</v>
      </c>
      <c r="Y262" s="93" t="e">
        <f t="shared" si="280"/>
        <v>#REF!</v>
      </c>
      <c r="Z262" s="93" t="e">
        <f t="shared" si="281"/>
        <v>#REF!</v>
      </c>
      <c r="AA262" s="93" t="e">
        <f t="shared" si="282"/>
        <v>#REF!</v>
      </c>
      <c r="AB262" s="93" t="e">
        <f t="shared" si="283"/>
        <v>#REF!</v>
      </c>
      <c r="AC262" s="93" t="e">
        <f t="shared" si="285"/>
        <v>#REF!</v>
      </c>
    </row>
    <row r="263" spans="1:29" x14ac:dyDescent="0.2">
      <c r="A263" s="35" t="e">
        <f>'Players by Team'!#REF!</f>
        <v>#REF!</v>
      </c>
      <c r="B263" s="95"/>
      <c r="C263" s="105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63" s="106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63" s="106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63" s="106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63" s="106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63" s="106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I263" s="77"/>
      <c r="J263" s="105">
        <f>SUM(COUNTIF('Round 2 - HILLS'!B127,"&lt;"&amp;$B$3-1.9))+(COUNTIF('Round 2 - HILLS'!C127,"&lt;"&amp;$C$3-1.9))+(COUNTIF('Round 2 - HILLS'!D127,"&lt;"&amp;$D$3-1.9))+(COUNTIF('Round 2 - HILLS'!E127,"&lt;"&amp;$E$3-1.9))+(COUNTIF('Round 2 - HILLS'!F127,"&lt;"&amp;$F$3-1.9))+(COUNTIF('Round 2 - HILLS'!G127,"&lt;"&amp;$G$3-1.9))+(COUNTIF('Round 2 - HILLS'!H127,"&lt;"&amp;$H$3-1.9))+(COUNTIF('Round 2 - HILLS'!I127,"&lt;"&amp;$I$3-1.9))+(COUNTIF('Round 2 - HILLS'!J127,"&lt;"&amp;$J$3-1.9))+(COUNTIF('Round 2 - HILLS'!L127,"&lt;"&amp;$L$3-1.9))+(COUNTIF('Round 2 - HILLS'!M127,"&lt;"&amp;$M$3-1.9))+(COUNTIF('Round 2 - HILLS'!N127,"&lt;"&amp;$N$3-1.9))+(COUNTIF('Round 2 - HILLS'!O127,"&lt;"&amp;$O$3-1.9))+(COUNTIF('Round 2 - HILLS'!P127,"&lt;"&amp;$P$3-1.9))+(COUNTIF('Round 2 - HILLS'!Q127,"&lt;"&amp;$Q$3-1.9))+(COUNTIF('Round 2 - HILLS'!R127,"&lt;"&amp;$R$3-1.9))+(COUNTIF('Round 2 - HILLS'!S127,"&lt;"&amp;$S$3-1.9))+(COUNTIF('Round 2 - HILLS'!T127,"&lt;"&amp;$T$3-1.9))</f>
        <v>0</v>
      </c>
      <c r="K263" s="106">
        <f>SUM(COUNTIF('Round 2 - HILLS'!B127,"="&amp;$B$3-1))+(COUNTIF('Round 2 - HILLS'!C127,"="&amp;$C$3-1))+(COUNTIF('Round 2 - HILLS'!D127,"="&amp;$D$3-1))+(COUNTIF('Round 2 - HILLS'!E127,"="&amp;$E$3-1))+(COUNTIF('Round 2 - HILLS'!F127,"="&amp;$F$3-1))+(COUNTIF('Round 2 - HILLS'!G127,"="&amp;$G$3-1))+(COUNTIF('Round 2 - HILLS'!H127,"="&amp;$H$3-1))+(COUNTIF('Round 2 - HILLS'!I127,"="&amp;$I$3-1))+(COUNTIF('Round 2 - HILLS'!J127,"="&amp;$J$3-1))+(COUNTIF('Round 2 - HILLS'!L127,"="&amp;$L$3-1))+(COUNTIF('Round 2 - HILLS'!M127,"="&amp;$M$3-1))+(COUNTIF('Round 2 - HILLS'!N127,"="&amp;$N$3-1))+(COUNTIF('Round 2 - HILLS'!O127,"="&amp;$O$3-1))+(COUNTIF('Round 2 - HILLS'!P127,"="&amp;$P$3-1))+(COUNTIF('Round 2 - HILLS'!Q127,"="&amp;$Q$3-1))+(COUNTIF('Round 2 - HILLS'!R127,"="&amp;$R$3-1))+(COUNTIF('Round 2 - HILLS'!S127,"="&amp;$S$3-1))+(COUNTIF('Round 2 - HILLS'!T127,"="&amp;$T$3-1))</f>
        <v>0</v>
      </c>
      <c r="L263" s="106">
        <f>SUM(COUNTIF('Round 2 - HILLS'!B127,"="&amp;$B$3))+(COUNTIF('Round 2 - HILLS'!C127,"="&amp;$C$3))+(COUNTIF('Round 2 - HILLS'!D127,"="&amp;$D$3))+(COUNTIF('Round 2 - HILLS'!E127,"="&amp;$E$3))+(COUNTIF('Round 2 - HILLS'!F127,"="&amp;$F$3))+(COUNTIF('Round 2 - HILLS'!G127,"="&amp;$G$3))+(COUNTIF('Round 2 - HILLS'!H127,"="&amp;$H$3))+(COUNTIF('Round 2 - HILLS'!I127,"="&amp;$I$3))+(COUNTIF('Round 2 - HILLS'!J127,"="&amp;$J$3))+(COUNTIF('Round 2 - HILLS'!L127,"="&amp;$L$3))+(COUNTIF('Round 2 - HILLS'!M127,"="&amp;$M$3))+(COUNTIF('Round 2 - HILLS'!N127,"="&amp;$N$3))+(COUNTIF('Round 2 - HILLS'!O127,"="&amp;$O$3))+(COUNTIF('Round 2 - HILLS'!P127,"="&amp;$P$3))+(COUNTIF('Round 2 - HILLS'!Q127,"="&amp;$Q$3))+(COUNTIF('Round 2 - HILLS'!R127,"="&amp;$R$3))+(COUNTIF('Round 2 - HILLS'!S127,"="&amp;$S$3))+(COUNTIF('Round 2 - HILLS'!T127,"="&amp;$T$3))</f>
        <v>0</v>
      </c>
      <c r="M263" s="106">
        <f>SUM(COUNTIF('Round 2 - HILLS'!B127,"="&amp;$B$3+1))+(COUNTIF('Round 2 - HILLS'!C127,"="&amp;$C$3+1))+(COUNTIF('Round 2 - HILLS'!D127,"="&amp;$D$3+1))+(COUNTIF('Round 2 - HILLS'!E127,"="&amp;$E$3+1))+(COUNTIF('Round 2 - HILLS'!F127,"="&amp;$F$3+1))+(COUNTIF('Round 2 - HILLS'!G127,"="&amp;$G$3+1))+(COUNTIF('Round 2 - HILLS'!H127,"="&amp;$H$3+1))+(COUNTIF('Round 2 - HILLS'!I127,"="&amp;$I$3+1))+(COUNTIF('Round 2 - HILLS'!J127,"="&amp;$J$3+1))+(COUNTIF('Round 2 - HILLS'!L127,"="&amp;$L$3+1))+(COUNTIF('Round 2 - HILLS'!M127,"="&amp;$M$3+1))+(COUNTIF('Round 2 - HILLS'!N127,"="&amp;$N$3+1))+(COUNTIF('Round 2 - HILLS'!O127,"="&amp;$O$3+1))+(COUNTIF('Round 2 - HILLS'!P127,"="&amp;$P$3+1))+(COUNTIF('Round 2 - HILLS'!Q127,"="&amp;$Q$3+1))+(COUNTIF('Round 2 - HILLS'!R127,"="&amp;$R$3+1))+(COUNTIF('Round 2 - HILLS'!S127,"="&amp;$S$3+1))+(COUNTIF('Round 2 - HILLS'!T127,"="&amp;$T$3+1))</f>
        <v>0</v>
      </c>
      <c r="N263" s="106">
        <f>SUM(COUNTIF('Round 2 - HILLS'!B127,"="&amp;$B$3+2))+(COUNTIF('Round 2 - HILLS'!C127,"="&amp;$C$3+2))+(COUNTIF('Round 2 - HILLS'!D127,"="&amp;$D$3+2))+(COUNTIF('Round 2 - HILLS'!E127,"="&amp;$E$3+2))+(COUNTIF('Round 2 - HILLS'!F127,"="&amp;$F$3+2))+(COUNTIF('Round 2 - HILLS'!G127,"="&amp;$G$3+2))+(COUNTIF('Round 2 - HILLS'!H127,"="&amp;$H$3+2))+(COUNTIF('Round 2 - HILLS'!I127,"="&amp;$I$3+2))+(COUNTIF('Round 2 - HILLS'!J127,"="&amp;$J$3+2))+(COUNTIF('Round 2 - HILLS'!L127,"="&amp;$L$3+2))+(COUNTIF('Round 2 - HILLS'!M127,"="&amp;$M$3+2))+(COUNTIF('Round 2 - HILLS'!N127,"="&amp;$N$3+2))+(COUNTIF('Round 2 - HILLS'!O127,"="&amp;$O$3+2))+(COUNTIF('Round 2 - HILLS'!P127,"="&amp;$P$3+2))+(COUNTIF('Round 2 - HILLS'!Q127,"="&amp;$Q$3+2))+(COUNTIF('Round 2 - HILLS'!R127,"="&amp;$R$3+2))+(COUNTIF('Round 2 - HILLS'!S127,"="&amp;$S$3+2))+(COUNTIF('Round 2 - HILLS'!T127,"="&amp;$T$3+2))</f>
        <v>0</v>
      </c>
      <c r="O263" s="106">
        <f>SUM(COUNTIF('Round 2 - HILLS'!B127,"&gt;"&amp;$B$3+2.1))+(COUNTIF('Round 2 - HILLS'!C127,"&gt;"&amp;$C$3+2.1))+(COUNTIF('Round 2 - HILLS'!D127,"&gt;"&amp;$D$3+2.1))+(COUNTIF('Round 2 - HILLS'!E127,"&gt;"&amp;$E$3+2.1))+(COUNTIF('Round 2 - HILLS'!F127,"&gt;"&amp;$F$3+2.1))+(COUNTIF('Round 2 - HILLS'!G127,"&gt;"&amp;$G$3+2.1))+(COUNTIF('Round 2 - HILLS'!H127,"&gt;"&amp;$H$3+2.1))+(COUNTIF('Round 2 - HILLS'!I127,"&gt;"&amp;$I$3+2.1))+(COUNTIF('Round 2 - HILLS'!J127,"&gt;"&amp;$J$3+2.1))+(COUNTIF('Round 2 - HILLS'!L127,"&gt;"&amp;$L$3+2.1))+(COUNTIF('Round 2 - HILLS'!M127,"&gt;"&amp;$M$3+2.1))+(COUNTIF('Round 2 - HILLS'!N127,"&gt;"&amp;$N$3+2.1))+(COUNTIF('Round 2 - HILLS'!O127,"&gt;"&amp;$O$3+2.1))+(COUNTIF('Round 2 - HILLS'!P127,"&gt;"&amp;$P$3+2.1))+(COUNTIF('Round 2 - HILLS'!Q127,"&gt;"&amp;$Q$3+2.1))+(COUNTIF('Round 2 - HILLS'!R127,"&gt;"&amp;$R$3+2.1))+(COUNTIF('Round 2 - HILLS'!S127,"&gt;"&amp;$S$3+2.1))+(COUNTIF('Round 2 - HILLS'!T127,"&gt;"&amp;$T$3+2.1))</f>
        <v>0</v>
      </c>
      <c r="Q263" s="94"/>
      <c r="R263" s="94"/>
      <c r="S263" s="94"/>
      <c r="T263" s="94"/>
      <c r="U263" s="94"/>
      <c r="V263" s="94"/>
      <c r="X263" s="99" t="e">
        <f t="shared" si="284"/>
        <v>#REF!</v>
      </c>
      <c r="Y263" s="100" t="e">
        <f t="shared" si="280"/>
        <v>#REF!</v>
      </c>
      <c r="Z263" s="100" t="e">
        <f t="shared" si="281"/>
        <v>#REF!</v>
      </c>
      <c r="AA263" s="100" t="e">
        <f t="shared" si="282"/>
        <v>#REF!</v>
      </c>
      <c r="AB263" s="100" t="e">
        <f t="shared" si="283"/>
        <v>#REF!</v>
      </c>
      <c r="AC263" s="100" t="e">
        <f t="shared" si="285"/>
        <v>#REF!</v>
      </c>
    </row>
    <row r="264" spans="1:29" x14ac:dyDescent="0.2">
      <c r="A264" s="35" t="e">
        <f>'Players by Team'!#REF!</f>
        <v>#REF!</v>
      </c>
      <c r="B264" s="95"/>
      <c r="C264" s="99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64" s="100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64" s="100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64" s="100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64" s="100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64" s="100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I264" s="77"/>
      <c r="J264" s="99">
        <f>SUM(COUNTIF('Round 2 - HILLS'!B128,"&lt;"&amp;$B$3-1.9))+(COUNTIF('Round 2 - HILLS'!C128,"&lt;"&amp;$C$3-1.9))+(COUNTIF('Round 2 - HILLS'!D128,"&lt;"&amp;$D$3-1.9))+(COUNTIF('Round 2 - HILLS'!E128,"&lt;"&amp;$E$3-1.9))+(COUNTIF('Round 2 - HILLS'!F128,"&lt;"&amp;$F$3-1.9))+(COUNTIF('Round 2 - HILLS'!G128,"&lt;"&amp;$G$3-1.9))+(COUNTIF('Round 2 - HILLS'!H128,"&lt;"&amp;$H$3-1.9))+(COUNTIF('Round 2 - HILLS'!I128,"&lt;"&amp;$I$3-1.9))+(COUNTIF('Round 2 - HILLS'!J128,"&lt;"&amp;$J$3-1.9))+(COUNTIF('Round 2 - HILLS'!L128,"&lt;"&amp;$L$3-1.9))+(COUNTIF('Round 2 - HILLS'!M128,"&lt;"&amp;$M$3-1.9))+(COUNTIF('Round 2 - HILLS'!N128,"&lt;"&amp;$N$3-1.9))+(COUNTIF('Round 2 - HILLS'!O128,"&lt;"&amp;$O$3-1.9))+(COUNTIF('Round 2 - HILLS'!P128,"&lt;"&amp;$P$3-1.9))+(COUNTIF('Round 2 - HILLS'!Q128,"&lt;"&amp;$Q$3-1.9))+(COUNTIF('Round 2 - HILLS'!R128,"&lt;"&amp;$R$3-1.9))+(COUNTIF('Round 2 - HILLS'!S128,"&lt;"&amp;$S$3-1.9))+(COUNTIF('Round 2 - HILLS'!T128,"&lt;"&amp;$T$3-1.9))</f>
        <v>0</v>
      </c>
      <c r="K264" s="100">
        <f>SUM(COUNTIF('Round 2 - HILLS'!B128,"="&amp;$B$3-1))+(COUNTIF('Round 2 - HILLS'!C128,"="&amp;$C$3-1))+(COUNTIF('Round 2 - HILLS'!D128,"="&amp;$D$3-1))+(COUNTIF('Round 2 - HILLS'!E128,"="&amp;$E$3-1))+(COUNTIF('Round 2 - HILLS'!F128,"="&amp;$F$3-1))+(COUNTIF('Round 2 - HILLS'!G128,"="&amp;$G$3-1))+(COUNTIF('Round 2 - HILLS'!H128,"="&amp;$H$3-1))+(COUNTIF('Round 2 - HILLS'!I128,"="&amp;$I$3-1))+(COUNTIF('Round 2 - HILLS'!J128,"="&amp;$J$3-1))+(COUNTIF('Round 2 - HILLS'!L128,"="&amp;$L$3-1))+(COUNTIF('Round 2 - HILLS'!M128,"="&amp;$M$3-1))+(COUNTIF('Round 2 - HILLS'!N128,"="&amp;$N$3-1))+(COUNTIF('Round 2 - HILLS'!O128,"="&amp;$O$3-1))+(COUNTIF('Round 2 - HILLS'!P128,"="&amp;$P$3-1))+(COUNTIF('Round 2 - HILLS'!Q128,"="&amp;$Q$3-1))+(COUNTIF('Round 2 - HILLS'!R128,"="&amp;$R$3-1))+(COUNTIF('Round 2 - HILLS'!S128,"="&amp;$S$3-1))+(COUNTIF('Round 2 - HILLS'!T128,"="&amp;$T$3-1))</f>
        <v>0</v>
      </c>
      <c r="L264" s="100">
        <f>SUM(COUNTIF('Round 2 - HILLS'!B128,"="&amp;$B$3))+(COUNTIF('Round 2 - HILLS'!C128,"="&amp;$C$3))+(COUNTIF('Round 2 - HILLS'!D128,"="&amp;$D$3))+(COUNTIF('Round 2 - HILLS'!E128,"="&amp;$E$3))+(COUNTIF('Round 2 - HILLS'!F128,"="&amp;$F$3))+(COUNTIF('Round 2 - HILLS'!G128,"="&amp;$G$3))+(COUNTIF('Round 2 - HILLS'!H128,"="&amp;$H$3))+(COUNTIF('Round 2 - HILLS'!I128,"="&amp;$I$3))+(COUNTIF('Round 2 - HILLS'!J128,"="&amp;$J$3))+(COUNTIF('Round 2 - HILLS'!L128,"="&amp;$L$3))+(COUNTIF('Round 2 - HILLS'!M128,"="&amp;$M$3))+(COUNTIF('Round 2 - HILLS'!N128,"="&amp;$N$3))+(COUNTIF('Round 2 - HILLS'!O128,"="&amp;$O$3))+(COUNTIF('Round 2 - HILLS'!P128,"="&amp;$P$3))+(COUNTIF('Round 2 - HILLS'!Q128,"="&amp;$Q$3))+(COUNTIF('Round 2 - HILLS'!R128,"="&amp;$R$3))+(COUNTIF('Round 2 - HILLS'!S128,"="&amp;$S$3))+(COUNTIF('Round 2 - HILLS'!T128,"="&amp;$T$3))</f>
        <v>0</v>
      </c>
      <c r="M264" s="100">
        <f>SUM(COUNTIF('Round 2 - HILLS'!B128,"="&amp;$B$3+1))+(COUNTIF('Round 2 - HILLS'!C128,"="&amp;$C$3+1))+(COUNTIF('Round 2 - HILLS'!D128,"="&amp;$D$3+1))+(COUNTIF('Round 2 - HILLS'!E128,"="&amp;$E$3+1))+(COUNTIF('Round 2 - HILLS'!F128,"="&amp;$F$3+1))+(COUNTIF('Round 2 - HILLS'!G128,"="&amp;$G$3+1))+(COUNTIF('Round 2 - HILLS'!H128,"="&amp;$H$3+1))+(COUNTIF('Round 2 - HILLS'!I128,"="&amp;$I$3+1))+(COUNTIF('Round 2 - HILLS'!J128,"="&amp;$J$3+1))+(COUNTIF('Round 2 - HILLS'!L128,"="&amp;$L$3+1))+(COUNTIF('Round 2 - HILLS'!M128,"="&amp;$M$3+1))+(COUNTIF('Round 2 - HILLS'!N128,"="&amp;$N$3+1))+(COUNTIF('Round 2 - HILLS'!O128,"="&amp;$O$3+1))+(COUNTIF('Round 2 - HILLS'!P128,"="&amp;$P$3+1))+(COUNTIF('Round 2 - HILLS'!Q128,"="&amp;$Q$3+1))+(COUNTIF('Round 2 - HILLS'!R128,"="&amp;$R$3+1))+(COUNTIF('Round 2 - HILLS'!S128,"="&amp;$S$3+1))+(COUNTIF('Round 2 - HILLS'!T128,"="&amp;$T$3+1))</f>
        <v>0</v>
      </c>
      <c r="N264" s="100">
        <f>SUM(COUNTIF('Round 2 - HILLS'!B128,"="&amp;$B$3+2))+(COUNTIF('Round 2 - HILLS'!C128,"="&amp;$C$3+2))+(COUNTIF('Round 2 - HILLS'!D128,"="&amp;$D$3+2))+(COUNTIF('Round 2 - HILLS'!E128,"="&amp;$E$3+2))+(COUNTIF('Round 2 - HILLS'!F128,"="&amp;$F$3+2))+(COUNTIF('Round 2 - HILLS'!G128,"="&amp;$G$3+2))+(COUNTIF('Round 2 - HILLS'!H128,"="&amp;$H$3+2))+(COUNTIF('Round 2 - HILLS'!I128,"="&amp;$I$3+2))+(COUNTIF('Round 2 - HILLS'!J128,"="&amp;$J$3+2))+(COUNTIF('Round 2 - HILLS'!L128,"="&amp;$L$3+2))+(COUNTIF('Round 2 - HILLS'!M128,"="&amp;$M$3+2))+(COUNTIF('Round 2 - HILLS'!N128,"="&amp;$N$3+2))+(COUNTIF('Round 2 - HILLS'!O128,"="&amp;$O$3+2))+(COUNTIF('Round 2 - HILLS'!P128,"="&amp;$P$3+2))+(COUNTIF('Round 2 - HILLS'!Q128,"="&amp;$Q$3+2))+(COUNTIF('Round 2 - HILLS'!R128,"="&amp;$R$3+2))+(COUNTIF('Round 2 - HILLS'!S128,"="&amp;$S$3+2))+(COUNTIF('Round 2 - HILLS'!T128,"="&amp;$T$3+2))</f>
        <v>0</v>
      </c>
      <c r="O264" s="100">
        <f>SUM(COUNTIF('Round 2 - HILLS'!B128,"&gt;"&amp;$B$3+2.1))+(COUNTIF('Round 2 - HILLS'!C128,"&gt;"&amp;$C$3+2.1))+(COUNTIF('Round 2 - HILLS'!D128,"&gt;"&amp;$D$3+2.1))+(COUNTIF('Round 2 - HILLS'!E128,"&gt;"&amp;$E$3+2.1))+(COUNTIF('Round 2 - HILLS'!F128,"&gt;"&amp;$F$3+2.1))+(COUNTIF('Round 2 - HILLS'!G128,"&gt;"&amp;$G$3+2.1))+(COUNTIF('Round 2 - HILLS'!H128,"&gt;"&amp;$H$3+2.1))+(COUNTIF('Round 2 - HILLS'!I128,"&gt;"&amp;$I$3+2.1))+(COUNTIF('Round 2 - HILLS'!J128,"&gt;"&amp;$J$3+2.1))+(COUNTIF('Round 2 - HILLS'!L128,"&gt;"&amp;$L$3+2.1))+(COUNTIF('Round 2 - HILLS'!M128,"&gt;"&amp;$M$3+2.1))+(COUNTIF('Round 2 - HILLS'!N128,"&gt;"&amp;$N$3+2.1))+(COUNTIF('Round 2 - HILLS'!O128,"&gt;"&amp;$O$3+2.1))+(COUNTIF('Round 2 - HILLS'!P128,"&gt;"&amp;$P$3+2.1))+(COUNTIF('Round 2 - HILLS'!Q128,"&gt;"&amp;$Q$3+2.1))+(COUNTIF('Round 2 - HILLS'!R128,"&gt;"&amp;$R$3+2.1))+(COUNTIF('Round 2 - HILLS'!S128,"&gt;"&amp;$S$3+2.1))+(COUNTIF('Round 2 - HILLS'!T128,"&gt;"&amp;$T$3+2.1))</f>
        <v>0</v>
      </c>
      <c r="Q264" s="92"/>
      <c r="R264" s="93"/>
      <c r="S264" s="93"/>
      <c r="T264" s="93"/>
      <c r="U264" s="93"/>
      <c r="V264" s="93"/>
      <c r="X264" s="92" t="e">
        <f t="shared" si="284"/>
        <v>#REF!</v>
      </c>
      <c r="Y264" s="93" t="e">
        <f t="shared" si="280"/>
        <v>#REF!</v>
      </c>
      <c r="Z264" s="93" t="e">
        <f t="shared" si="281"/>
        <v>#REF!</v>
      </c>
      <c r="AA264" s="93" t="e">
        <f t="shared" si="282"/>
        <v>#REF!</v>
      </c>
      <c r="AB264" s="93" t="e">
        <f t="shared" si="283"/>
        <v>#REF!</v>
      </c>
      <c r="AC264" s="93" t="e">
        <f t="shared" si="285"/>
        <v>#REF!</v>
      </c>
    </row>
    <row r="266" spans="1:29" ht="15.75" x14ac:dyDescent="0.25">
      <c r="A266" s="108" t="e">
        <f>'Players by Team'!#REF!</f>
        <v>#REF!</v>
      </c>
      <c r="C266" s="90" t="e">
        <f t="shared" ref="C266:H266" si="286">SUM(C267:C271)</f>
        <v>#REF!</v>
      </c>
      <c r="D266" s="90" t="e">
        <f t="shared" si="286"/>
        <v>#REF!</v>
      </c>
      <c r="E266" s="90" t="e">
        <f t="shared" si="286"/>
        <v>#REF!</v>
      </c>
      <c r="F266" s="90" t="e">
        <f t="shared" si="286"/>
        <v>#REF!</v>
      </c>
      <c r="G266" s="90" t="e">
        <f t="shared" si="286"/>
        <v>#REF!</v>
      </c>
      <c r="H266" s="90" t="e">
        <f t="shared" si="286"/>
        <v>#REF!</v>
      </c>
      <c r="J266" s="90">
        <f t="shared" ref="J266:O266" si="287">SUM(J267:J271)</f>
        <v>0</v>
      </c>
      <c r="K266" s="90">
        <f t="shared" si="287"/>
        <v>0</v>
      </c>
      <c r="L266" s="90">
        <f t="shared" si="287"/>
        <v>0</v>
      </c>
      <c r="M266" s="90">
        <f t="shared" si="287"/>
        <v>0</v>
      </c>
      <c r="N266" s="90">
        <f t="shared" si="287"/>
        <v>0</v>
      </c>
      <c r="O266" s="90">
        <f t="shared" si="287"/>
        <v>0</v>
      </c>
      <c r="Q266" s="90">
        <f t="shared" ref="Q266:V266" si="288">SUM(Q267:Q271)</f>
        <v>0</v>
      </c>
      <c r="R266" s="90">
        <f t="shared" si="288"/>
        <v>0</v>
      </c>
      <c r="S266" s="90">
        <f t="shared" si="288"/>
        <v>0</v>
      </c>
      <c r="T266" s="90">
        <f t="shared" si="288"/>
        <v>0</v>
      </c>
      <c r="U266" s="90">
        <f t="shared" si="288"/>
        <v>0</v>
      </c>
      <c r="V266" s="90">
        <f t="shared" si="288"/>
        <v>0</v>
      </c>
      <c r="X266" s="90" t="e">
        <f t="shared" ref="X266:AC266" si="289">SUM(X267:X271)</f>
        <v>#REF!</v>
      </c>
      <c r="Y266" s="90" t="e">
        <f t="shared" si="289"/>
        <v>#REF!</v>
      </c>
      <c r="Z266" s="90" t="e">
        <f t="shared" si="289"/>
        <v>#REF!</v>
      </c>
      <c r="AA266" s="90" t="e">
        <f t="shared" si="289"/>
        <v>#REF!</v>
      </c>
      <c r="AB266" s="90" t="e">
        <f t="shared" si="289"/>
        <v>#REF!</v>
      </c>
      <c r="AC266" s="90" t="e">
        <f t="shared" si="289"/>
        <v>#REF!</v>
      </c>
    </row>
    <row r="267" spans="1:29" x14ac:dyDescent="0.2">
      <c r="A267" s="35" t="e">
        <f>'Players by Team'!#REF!</f>
        <v>#REF!</v>
      </c>
      <c r="B267" s="95"/>
      <c r="C267" s="92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67" s="93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67" s="93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67" s="93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67" s="93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67" s="93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J267" s="92">
        <f>SUM(COUNTIF('Round 2 - HILLS'!B131,"&lt;"&amp;$B$3-1.9))+(COUNTIF('Round 2 - HILLS'!C131,"&lt;"&amp;$C$3-1.9))+(COUNTIF('Round 2 - HILLS'!D131,"&lt;"&amp;$D$3-1.9))+(COUNTIF('Round 2 - HILLS'!E131,"&lt;"&amp;$E$3-1.9))+(COUNTIF('Round 2 - HILLS'!F131,"&lt;"&amp;$F$3-1.9))+(COUNTIF('Round 2 - HILLS'!G131,"&lt;"&amp;$G$3-1.9))+(COUNTIF('Round 2 - HILLS'!H131,"&lt;"&amp;$H$3-1.9))+(COUNTIF('Round 2 - HILLS'!I131,"&lt;"&amp;$I$3-1.9))+(COUNTIF('Round 2 - HILLS'!J131,"&lt;"&amp;$J$3-1.9))+(COUNTIF('Round 2 - HILLS'!L131,"&lt;"&amp;$L$3-1.9))+(COUNTIF('Round 2 - HILLS'!M131,"&lt;"&amp;$M$3-1.9))+(COUNTIF('Round 2 - HILLS'!N131,"&lt;"&amp;$N$3-1.9))+(COUNTIF('Round 2 - HILLS'!O131,"&lt;"&amp;$O$3-1.9))+(COUNTIF('Round 2 - HILLS'!P131,"&lt;"&amp;$P$3-1.9))+(COUNTIF('Round 2 - HILLS'!Q131,"&lt;"&amp;$Q$3-1.9))+(COUNTIF('Round 2 - HILLS'!R131,"&lt;"&amp;$R$3-1.9))+(COUNTIF('Round 2 - HILLS'!S131,"&lt;"&amp;$S$3-1.9))+(COUNTIF('Round 2 - HILLS'!T131,"&lt;"&amp;$T$3-1.9))</f>
        <v>0</v>
      </c>
      <c r="K267" s="93">
        <f>SUM(COUNTIF('Round 2 - HILLS'!B131,"="&amp;$B$3-1))+(COUNTIF('Round 2 - HILLS'!C131,"="&amp;$C$3-1))+(COUNTIF('Round 2 - HILLS'!D131,"="&amp;$D$3-1))+(COUNTIF('Round 2 - HILLS'!E131,"="&amp;$E$3-1))+(COUNTIF('Round 2 - HILLS'!F131,"="&amp;$F$3-1))+(COUNTIF('Round 2 - HILLS'!G131,"="&amp;$G$3-1))+(COUNTIF('Round 2 - HILLS'!H131,"="&amp;$H$3-1))+(COUNTIF('Round 2 - HILLS'!I131,"="&amp;$I$3-1))+(COUNTIF('Round 2 - HILLS'!J131,"="&amp;$J$3-1))+(COUNTIF('Round 2 - HILLS'!L131,"="&amp;$L$3-1))+(COUNTIF('Round 2 - HILLS'!M131,"="&amp;$M$3-1))+(COUNTIF('Round 2 - HILLS'!N131,"="&amp;$N$3-1))+(COUNTIF('Round 2 - HILLS'!O131,"="&amp;$O$3-1))+(COUNTIF('Round 2 - HILLS'!P131,"="&amp;$P$3-1))+(COUNTIF('Round 2 - HILLS'!Q131,"="&amp;$Q$3-1))+(COUNTIF('Round 2 - HILLS'!R131,"="&amp;$R$3-1))+(COUNTIF('Round 2 - HILLS'!S131,"="&amp;$S$3-1))+(COUNTIF('Round 2 - HILLS'!T131,"="&amp;$T$3-1))</f>
        <v>0</v>
      </c>
      <c r="L267" s="93">
        <f>SUM(COUNTIF('Round 2 - HILLS'!B131,"="&amp;$B$3))+(COUNTIF('Round 2 - HILLS'!C131,"="&amp;$C$3))+(COUNTIF('Round 2 - HILLS'!D131,"="&amp;$D$3))+(COUNTIF('Round 2 - HILLS'!E131,"="&amp;$E$3))+(COUNTIF('Round 2 - HILLS'!F131,"="&amp;$F$3))+(COUNTIF('Round 2 - HILLS'!G131,"="&amp;$G$3))+(COUNTIF('Round 2 - HILLS'!H131,"="&amp;$H$3))+(COUNTIF('Round 2 - HILLS'!I131,"="&amp;$I$3))+(COUNTIF('Round 2 - HILLS'!J131,"="&amp;$J$3))+(COUNTIF('Round 2 - HILLS'!L131,"="&amp;$L$3))+(COUNTIF('Round 2 - HILLS'!M131,"="&amp;$M$3))+(COUNTIF('Round 2 - HILLS'!N131,"="&amp;$N$3))+(COUNTIF('Round 2 - HILLS'!O131,"="&amp;$O$3))+(COUNTIF('Round 2 - HILLS'!P131,"="&amp;$P$3))+(COUNTIF('Round 2 - HILLS'!Q131,"="&amp;$Q$3))+(COUNTIF('Round 2 - HILLS'!R131,"="&amp;$R$3))+(COUNTIF('Round 2 - HILLS'!S131,"="&amp;$S$3))+(COUNTIF('Round 2 - HILLS'!T131,"="&amp;$T$3))</f>
        <v>0</v>
      </c>
      <c r="M267" s="93">
        <f>SUM(COUNTIF('Round 2 - HILLS'!B131,"="&amp;$B$3+1))+(COUNTIF('Round 2 - HILLS'!C131,"="&amp;$C$3+1))+(COUNTIF('Round 2 - HILLS'!D131,"="&amp;$D$3+1))+(COUNTIF('Round 2 - HILLS'!E131,"="&amp;$E$3+1))+(COUNTIF('Round 2 - HILLS'!F131,"="&amp;$F$3+1))+(COUNTIF('Round 2 - HILLS'!G131,"="&amp;$G$3+1))+(COUNTIF('Round 2 - HILLS'!H131,"="&amp;$H$3+1))+(COUNTIF('Round 2 - HILLS'!I131,"="&amp;$I$3+1))+(COUNTIF('Round 2 - HILLS'!J131,"="&amp;$J$3+1))+(COUNTIF('Round 2 - HILLS'!L131,"="&amp;$L$3+1))+(COUNTIF('Round 2 - HILLS'!M131,"="&amp;$M$3+1))+(COUNTIF('Round 2 - HILLS'!N131,"="&amp;$N$3+1))+(COUNTIF('Round 2 - HILLS'!O131,"="&amp;$O$3+1))+(COUNTIF('Round 2 - HILLS'!P131,"="&amp;$P$3+1))+(COUNTIF('Round 2 - HILLS'!Q131,"="&amp;$Q$3+1))+(COUNTIF('Round 2 - HILLS'!R131,"="&amp;$R$3+1))+(COUNTIF('Round 2 - HILLS'!S131,"="&amp;$S$3+1))+(COUNTIF('Round 2 - HILLS'!T131,"="&amp;$T$3+1))</f>
        <v>0</v>
      </c>
      <c r="N267" s="93">
        <f>SUM(COUNTIF('Round 2 - HILLS'!B131,"="&amp;$B$3+2))+(COUNTIF('Round 2 - HILLS'!C131,"="&amp;$C$3+2))+(COUNTIF('Round 2 - HILLS'!D131,"="&amp;$D$3+2))+(COUNTIF('Round 2 - HILLS'!E131,"="&amp;$E$3+2))+(COUNTIF('Round 2 - HILLS'!F131,"="&amp;$F$3+2))+(COUNTIF('Round 2 - HILLS'!G131,"="&amp;$G$3+2))+(COUNTIF('Round 2 - HILLS'!H131,"="&amp;$H$3+2))+(COUNTIF('Round 2 - HILLS'!I131,"="&amp;$I$3+2))+(COUNTIF('Round 2 - HILLS'!J131,"="&amp;$J$3+2))+(COUNTIF('Round 2 - HILLS'!L131,"="&amp;$L$3+2))+(COUNTIF('Round 2 - HILLS'!M131,"="&amp;$M$3+2))+(COUNTIF('Round 2 - HILLS'!N131,"="&amp;$N$3+2))+(COUNTIF('Round 2 - HILLS'!O131,"="&amp;$O$3+2))+(COUNTIF('Round 2 - HILLS'!P131,"="&amp;$P$3+2))+(COUNTIF('Round 2 - HILLS'!Q131,"="&amp;$Q$3+2))+(COUNTIF('Round 2 - HILLS'!R131,"="&amp;$R$3+2))+(COUNTIF('Round 2 - HILLS'!S131,"="&amp;$S$3+2))+(COUNTIF('Round 2 - HILLS'!T131,"="&amp;$T$3+2))</f>
        <v>0</v>
      </c>
      <c r="O267" s="93">
        <f>SUM(COUNTIF('Round 2 - HILLS'!B131,"&gt;"&amp;$B$3+2.1))+(COUNTIF('Round 2 - HILLS'!C131,"&gt;"&amp;$C$3+2.1))+(COUNTIF('Round 2 - HILLS'!D131,"&gt;"&amp;$D$3+2.1))+(COUNTIF('Round 2 - HILLS'!E131,"&gt;"&amp;$E$3+2.1))+(COUNTIF('Round 2 - HILLS'!F131,"&gt;"&amp;$F$3+2.1))+(COUNTIF('Round 2 - HILLS'!G131,"&gt;"&amp;$G$3+2.1))+(COUNTIF('Round 2 - HILLS'!H131,"&gt;"&amp;$H$3+2.1))+(COUNTIF('Round 2 - HILLS'!I131,"&gt;"&amp;$I$3+2.1))+(COUNTIF('Round 2 - HILLS'!J131,"&gt;"&amp;$J$3+2.1))+(COUNTIF('Round 2 - HILLS'!L131,"&gt;"&amp;$L$3+2.1))+(COUNTIF('Round 2 - HILLS'!M131,"&gt;"&amp;$M$3+2.1))+(COUNTIF('Round 2 - HILLS'!N131,"&gt;"&amp;$N$3+2.1))+(COUNTIF('Round 2 - HILLS'!O131,"&gt;"&amp;$O$3+2.1))+(COUNTIF('Round 2 - HILLS'!P131,"&gt;"&amp;$P$3+2.1))+(COUNTIF('Round 2 - HILLS'!Q131,"&gt;"&amp;$Q$3+2.1))+(COUNTIF('Round 2 - HILLS'!R131,"&gt;"&amp;$R$3+2.1))+(COUNTIF('Round 2 - HILLS'!S131,"&gt;"&amp;$S$3+2.1))+(COUNTIF('Round 2 - HILLS'!T131,"&gt;"&amp;$T$3+2.1))</f>
        <v>0</v>
      </c>
      <c r="Q267" s="92"/>
      <c r="R267" s="93"/>
      <c r="S267" s="93"/>
      <c r="T267" s="93"/>
      <c r="U267" s="93"/>
      <c r="V267" s="93"/>
      <c r="X267" s="92" t="e">
        <f>SUM(C267,J267,Q267)</f>
        <v>#REF!</v>
      </c>
      <c r="Y267" s="93" t="e">
        <f t="shared" ref="Y267:Y271" si="290">SUM(D267,K267,R267)</f>
        <v>#REF!</v>
      </c>
      <c r="Z267" s="93" t="e">
        <f t="shared" ref="Z267:Z271" si="291">SUM(E267,L267,S267)</f>
        <v>#REF!</v>
      </c>
      <c r="AA267" s="93" t="e">
        <f t="shared" ref="AA267:AA271" si="292">SUM(F267,M267,T267)</f>
        <v>#REF!</v>
      </c>
      <c r="AB267" s="93" t="e">
        <f t="shared" ref="AB267:AB271" si="293">SUM(G267,N267,U267)</f>
        <v>#REF!</v>
      </c>
      <c r="AC267" s="93" t="e">
        <f>SUM(H267,O267,V267)</f>
        <v>#REF!</v>
      </c>
    </row>
    <row r="268" spans="1:29" x14ac:dyDescent="0.2">
      <c r="A268" s="35" t="e">
        <f>'Players by Team'!#REF!</f>
        <v>#REF!</v>
      </c>
      <c r="B268" s="95"/>
      <c r="C268" s="99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68" s="100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68" s="100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68" s="100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68" s="100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68" s="100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J268" s="99">
        <f>SUM(COUNTIF('Round 2 - HILLS'!B132,"&lt;"&amp;$B$3-1.9))+(COUNTIF('Round 2 - HILLS'!C132,"&lt;"&amp;$C$3-1.9))+(COUNTIF('Round 2 - HILLS'!D132,"&lt;"&amp;$D$3-1.9))+(COUNTIF('Round 2 - HILLS'!E132,"&lt;"&amp;$E$3-1.9))+(COUNTIF('Round 2 - HILLS'!F132,"&lt;"&amp;$F$3-1.9))+(COUNTIF('Round 2 - HILLS'!G132,"&lt;"&amp;$G$3-1.9))+(COUNTIF('Round 2 - HILLS'!H132,"&lt;"&amp;$H$3-1.9))+(COUNTIF('Round 2 - HILLS'!I132,"&lt;"&amp;$I$3-1.9))+(COUNTIF('Round 2 - HILLS'!J132,"&lt;"&amp;$J$3-1.9))+(COUNTIF('Round 2 - HILLS'!L132,"&lt;"&amp;$L$3-1.9))+(COUNTIF('Round 2 - HILLS'!M132,"&lt;"&amp;$M$3-1.9))+(COUNTIF('Round 2 - HILLS'!N132,"&lt;"&amp;$N$3-1.9))+(COUNTIF('Round 2 - HILLS'!O132,"&lt;"&amp;$O$3-1.9))+(COUNTIF('Round 2 - HILLS'!P132,"&lt;"&amp;$P$3-1.9))+(COUNTIF('Round 2 - HILLS'!Q132,"&lt;"&amp;$Q$3-1.9))+(COUNTIF('Round 2 - HILLS'!R132,"&lt;"&amp;$R$3-1.9))+(COUNTIF('Round 2 - HILLS'!S132,"&lt;"&amp;$S$3-1.9))+(COUNTIF('Round 2 - HILLS'!T132,"&lt;"&amp;$T$3-1.9))</f>
        <v>0</v>
      </c>
      <c r="K268" s="100">
        <f>SUM(COUNTIF('Round 2 - HILLS'!B132,"="&amp;$B$3-1))+(COUNTIF('Round 2 - HILLS'!C132,"="&amp;$C$3-1))+(COUNTIF('Round 2 - HILLS'!D132,"="&amp;$D$3-1))+(COUNTIF('Round 2 - HILLS'!E132,"="&amp;$E$3-1))+(COUNTIF('Round 2 - HILLS'!F132,"="&amp;$F$3-1))+(COUNTIF('Round 2 - HILLS'!G132,"="&amp;$G$3-1))+(COUNTIF('Round 2 - HILLS'!H132,"="&amp;$H$3-1))+(COUNTIF('Round 2 - HILLS'!I132,"="&amp;$I$3-1))+(COUNTIF('Round 2 - HILLS'!J132,"="&amp;$J$3-1))+(COUNTIF('Round 2 - HILLS'!L132,"="&amp;$L$3-1))+(COUNTIF('Round 2 - HILLS'!M132,"="&amp;$M$3-1))+(COUNTIF('Round 2 - HILLS'!N132,"="&amp;$N$3-1))+(COUNTIF('Round 2 - HILLS'!O132,"="&amp;$O$3-1))+(COUNTIF('Round 2 - HILLS'!P132,"="&amp;$P$3-1))+(COUNTIF('Round 2 - HILLS'!Q132,"="&amp;$Q$3-1))+(COUNTIF('Round 2 - HILLS'!R132,"="&amp;$R$3-1))+(COUNTIF('Round 2 - HILLS'!S132,"="&amp;$S$3-1))+(COUNTIF('Round 2 - HILLS'!T132,"="&amp;$T$3-1))</f>
        <v>0</v>
      </c>
      <c r="L268" s="100">
        <f>SUM(COUNTIF('Round 2 - HILLS'!B132,"="&amp;$B$3))+(COUNTIF('Round 2 - HILLS'!C132,"="&amp;$C$3))+(COUNTIF('Round 2 - HILLS'!D132,"="&amp;$D$3))+(COUNTIF('Round 2 - HILLS'!E132,"="&amp;$E$3))+(COUNTIF('Round 2 - HILLS'!F132,"="&amp;$F$3))+(COUNTIF('Round 2 - HILLS'!G132,"="&amp;$G$3))+(COUNTIF('Round 2 - HILLS'!H132,"="&amp;$H$3))+(COUNTIF('Round 2 - HILLS'!I132,"="&amp;$I$3))+(COUNTIF('Round 2 - HILLS'!J132,"="&amp;$J$3))+(COUNTIF('Round 2 - HILLS'!L132,"="&amp;$L$3))+(COUNTIF('Round 2 - HILLS'!M132,"="&amp;$M$3))+(COUNTIF('Round 2 - HILLS'!N132,"="&amp;$N$3))+(COUNTIF('Round 2 - HILLS'!O132,"="&amp;$O$3))+(COUNTIF('Round 2 - HILLS'!P132,"="&amp;$P$3))+(COUNTIF('Round 2 - HILLS'!Q132,"="&amp;$Q$3))+(COUNTIF('Round 2 - HILLS'!R132,"="&amp;$R$3))+(COUNTIF('Round 2 - HILLS'!S132,"="&amp;$S$3))+(COUNTIF('Round 2 - HILLS'!T132,"="&amp;$T$3))</f>
        <v>0</v>
      </c>
      <c r="M268" s="100">
        <f>SUM(COUNTIF('Round 2 - HILLS'!B132,"="&amp;$B$3+1))+(COUNTIF('Round 2 - HILLS'!C132,"="&amp;$C$3+1))+(COUNTIF('Round 2 - HILLS'!D132,"="&amp;$D$3+1))+(COUNTIF('Round 2 - HILLS'!E132,"="&amp;$E$3+1))+(COUNTIF('Round 2 - HILLS'!F132,"="&amp;$F$3+1))+(COUNTIF('Round 2 - HILLS'!G132,"="&amp;$G$3+1))+(COUNTIF('Round 2 - HILLS'!H132,"="&amp;$H$3+1))+(COUNTIF('Round 2 - HILLS'!I132,"="&amp;$I$3+1))+(COUNTIF('Round 2 - HILLS'!J132,"="&amp;$J$3+1))+(COUNTIF('Round 2 - HILLS'!L132,"="&amp;$L$3+1))+(COUNTIF('Round 2 - HILLS'!M132,"="&amp;$M$3+1))+(COUNTIF('Round 2 - HILLS'!N132,"="&amp;$N$3+1))+(COUNTIF('Round 2 - HILLS'!O132,"="&amp;$O$3+1))+(COUNTIF('Round 2 - HILLS'!P132,"="&amp;$P$3+1))+(COUNTIF('Round 2 - HILLS'!Q132,"="&amp;$Q$3+1))+(COUNTIF('Round 2 - HILLS'!R132,"="&amp;$R$3+1))+(COUNTIF('Round 2 - HILLS'!S132,"="&amp;$S$3+1))+(COUNTIF('Round 2 - HILLS'!T132,"="&amp;$T$3+1))</f>
        <v>0</v>
      </c>
      <c r="N268" s="100">
        <f>SUM(COUNTIF('Round 2 - HILLS'!B132,"="&amp;$B$3+2))+(COUNTIF('Round 2 - HILLS'!C132,"="&amp;$C$3+2))+(COUNTIF('Round 2 - HILLS'!D132,"="&amp;$D$3+2))+(COUNTIF('Round 2 - HILLS'!E132,"="&amp;$E$3+2))+(COUNTIF('Round 2 - HILLS'!F132,"="&amp;$F$3+2))+(COUNTIF('Round 2 - HILLS'!G132,"="&amp;$G$3+2))+(COUNTIF('Round 2 - HILLS'!H132,"="&amp;$H$3+2))+(COUNTIF('Round 2 - HILLS'!I132,"="&amp;$I$3+2))+(COUNTIF('Round 2 - HILLS'!J132,"="&amp;$J$3+2))+(COUNTIF('Round 2 - HILLS'!L132,"="&amp;$L$3+2))+(COUNTIF('Round 2 - HILLS'!M132,"="&amp;$M$3+2))+(COUNTIF('Round 2 - HILLS'!N132,"="&amp;$N$3+2))+(COUNTIF('Round 2 - HILLS'!O132,"="&amp;$O$3+2))+(COUNTIF('Round 2 - HILLS'!P132,"="&amp;$P$3+2))+(COUNTIF('Round 2 - HILLS'!Q132,"="&amp;$Q$3+2))+(COUNTIF('Round 2 - HILLS'!R132,"="&amp;$R$3+2))+(COUNTIF('Round 2 - HILLS'!S132,"="&amp;$S$3+2))+(COUNTIF('Round 2 - HILLS'!T132,"="&amp;$T$3+2))</f>
        <v>0</v>
      </c>
      <c r="O268" s="100">
        <f>SUM(COUNTIF('Round 2 - HILLS'!B132,"&gt;"&amp;$B$3+2.1))+(COUNTIF('Round 2 - HILLS'!C132,"&gt;"&amp;$C$3+2.1))+(COUNTIF('Round 2 - HILLS'!D132,"&gt;"&amp;$D$3+2.1))+(COUNTIF('Round 2 - HILLS'!E132,"&gt;"&amp;$E$3+2.1))+(COUNTIF('Round 2 - HILLS'!F132,"&gt;"&amp;$F$3+2.1))+(COUNTIF('Round 2 - HILLS'!G132,"&gt;"&amp;$G$3+2.1))+(COUNTIF('Round 2 - HILLS'!H132,"&gt;"&amp;$H$3+2.1))+(COUNTIF('Round 2 - HILLS'!I132,"&gt;"&amp;$I$3+2.1))+(COUNTIF('Round 2 - HILLS'!J132,"&gt;"&amp;$J$3+2.1))+(COUNTIF('Round 2 - HILLS'!L132,"&gt;"&amp;$L$3+2.1))+(COUNTIF('Round 2 - HILLS'!M132,"&gt;"&amp;$M$3+2.1))+(COUNTIF('Round 2 - HILLS'!N132,"&gt;"&amp;$N$3+2.1))+(COUNTIF('Round 2 - HILLS'!O132,"&gt;"&amp;$O$3+2.1))+(COUNTIF('Round 2 - HILLS'!P132,"&gt;"&amp;$P$3+2.1))+(COUNTIF('Round 2 - HILLS'!Q132,"&gt;"&amp;$Q$3+2.1))+(COUNTIF('Round 2 - HILLS'!R132,"&gt;"&amp;$R$3+2.1))+(COUNTIF('Round 2 - HILLS'!S132,"&gt;"&amp;$S$3+2.1))+(COUNTIF('Round 2 - HILLS'!T132,"&gt;"&amp;$T$3+2.1))</f>
        <v>0</v>
      </c>
      <c r="Q268" s="94"/>
      <c r="R268" s="94"/>
      <c r="S268" s="94"/>
      <c r="T268" s="94"/>
      <c r="U268" s="94"/>
      <c r="V268" s="94"/>
      <c r="X268" s="99" t="e">
        <f t="shared" ref="X268:X271" si="294">SUM(C268,J268,Q268)</f>
        <v>#REF!</v>
      </c>
      <c r="Y268" s="100" t="e">
        <f t="shared" si="290"/>
        <v>#REF!</v>
      </c>
      <c r="Z268" s="100" t="e">
        <f t="shared" si="291"/>
        <v>#REF!</v>
      </c>
      <c r="AA268" s="100" t="e">
        <f t="shared" si="292"/>
        <v>#REF!</v>
      </c>
      <c r="AB268" s="100" t="e">
        <f t="shared" si="293"/>
        <v>#REF!</v>
      </c>
      <c r="AC268" s="100" t="e">
        <f t="shared" ref="AC268:AC271" si="295">SUM(H268,O268,V268)</f>
        <v>#REF!</v>
      </c>
    </row>
    <row r="269" spans="1:29" x14ac:dyDescent="0.2">
      <c r="A269" s="35" t="e">
        <f>'Players by Team'!#REF!</f>
        <v>#REF!</v>
      </c>
      <c r="B269" s="95"/>
      <c r="C269" s="92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69" s="93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69" s="93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69" s="93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69" s="93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69" s="93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J269" s="92">
        <f>SUM(COUNTIF('Round 2 - HILLS'!B133,"&lt;"&amp;$B$3-1.9))+(COUNTIF('Round 2 - HILLS'!C133,"&lt;"&amp;$C$3-1.9))+(COUNTIF('Round 2 - HILLS'!D133,"&lt;"&amp;$D$3-1.9))+(COUNTIF('Round 2 - HILLS'!E133,"&lt;"&amp;$E$3-1.9))+(COUNTIF('Round 2 - HILLS'!F133,"&lt;"&amp;$F$3-1.9))+(COUNTIF('Round 2 - HILLS'!G133,"&lt;"&amp;$G$3-1.9))+(COUNTIF('Round 2 - HILLS'!H133,"&lt;"&amp;$H$3-1.9))+(COUNTIF('Round 2 - HILLS'!I133,"&lt;"&amp;$I$3-1.9))+(COUNTIF('Round 2 - HILLS'!J133,"&lt;"&amp;$J$3-1.9))+(COUNTIF('Round 2 - HILLS'!L133,"&lt;"&amp;$L$3-1.9))+(COUNTIF('Round 2 - HILLS'!M133,"&lt;"&amp;$M$3-1.9))+(COUNTIF('Round 2 - HILLS'!N133,"&lt;"&amp;$N$3-1.9))+(COUNTIF('Round 2 - HILLS'!O133,"&lt;"&amp;$O$3-1.9))+(COUNTIF('Round 2 - HILLS'!P133,"&lt;"&amp;$P$3-1.9))+(COUNTIF('Round 2 - HILLS'!Q133,"&lt;"&amp;$Q$3-1.9))+(COUNTIF('Round 2 - HILLS'!R133,"&lt;"&amp;$R$3-1.9))+(COUNTIF('Round 2 - HILLS'!S133,"&lt;"&amp;$S$3-1.9))+(COUNTIF('Round 2 - HILLS'!T133,"&lt;"&amp;$T$3-1.9))</f>
        <v>0</v>
      </c>
      <c r="K269" s="93">
        <f>SUM(COUNTIF('Round 2 - HILLS'!B133,"="&amp;$B$3-1))+(COUNTIF('Round 2 - HILLS'!C133,"="&amp;$C$3-1))+(COUNTIF('Round 2 - HILLS'!D133,"="&amp;$D$3-1))+(COUNTIF('Round 2 - HILLS'!E133,"="&amp;$E$3-1))+(COUNTIF('Round 2 - HILLS'!F133,"="&amp;$F$3-1))+(COUNTIF('Round 2 - HILLS'!G133,"="&amp;$G$3-1))+(COUNTIF('Round 2 - HILLS'!H133,"="&amp;$H$3-1))+(COUNTIF('Round 2 - HILLS'!I133,"="&amp;$I$3-1))+(COUNTIF('Round 2 - HILLS'!J133,"="&amp;$J$3-1))+(COUNTIF('Round 2 - HILLS'!L133,"="&amp;$L$3-1))+(COUNTIF('Round 2 - HILLS'!M133,"="&amp;$M$3-1))+(COUNTIF('Round 2 - HILLS'!N133,"="&amp;$N$3-1))+(COUNTIF('Round 2 - HILLS'!O133,"="&amp;$O$3-1))+(COUNTIF('Round 2 - HILLS'!P133,"="&amp;$P$3-1))+(COUNTIF('Round 2 - HILLS'!Q133,"="&amp;$Q$3-1))+(COUNTIF('Round 2 - HILLS'!R133,"="&amp;$R$3-1))+(COUNTIF('Round 2 - HILLS'!S133,"="&amp;$S$3-1))+(COUNTIF('Round 2 - HILLS'!T133,"="&amp;$T$3-1))</f>
        <v>0</v>
      </c>
      <c r="L269" s="93">
        <f>SUM(COUNTIF('Round 2 - HILLS'!B133,"="&amp;$B$3))+(COUNTIF('Round 2 - HILLS'!C133,"="&amp;$C$3))+(COUNTIF('Round 2 - HILLS'!D133,"="&amp;$D$3))+(COUNTIF('Round 2 - HILLS'!E133,"="&amp;$E$3))+(COUNTIF('Round 2 - HILLS'!F133,"="&amp;$F$3))+(COUNTIF('Round 2 - HILLS'!G133,"="&amp;$G$3))+(COUNTIF('Round 2 - HILLS'!H133,"="&amp;$H$3))+(COUNTIF('Round 2 - HILLS'!I133,"="&amp;$I$3))+(COUNTIF('Round 2 - HILLS'!J133,"="&amp;$J$3))+(COUNTIF('Round 2 - HILLS'!L133,"="&amp;$L$3))+(COUNTIF('Round 2 - HILLS'!M133,"="&amp;$M$3))+(COUNTIF('Round 2 - HILLS'!N133,"="&amp;$N$3))+(COUNTIF('Round 2 - HILLS'!O133,"="&amp;$O$3))+(COUNTIF('Round 2 - HILLS'!P133,"="&amp;$P$3))+(COUNTIF('Round 2 - HILLS'!Q133,"="&amp;$Q$3))+(COUNTIF('Round 2 - HILLS'!R133,"="&amp;$R$3))+(COUNTIF('Round 2 - HILLS'!S133,"="&amp;$S$3))+(COUNTIF('Round 2 - HILLS'!T133,"="&amp;$T$3))</f>
        <v>0</v>
      </c>
      <c r="M269" s="93">
        <f>SUM(COUNTIF('Round 2 - HILLS'!B133,"="&amp;$B$3+1))+(COUNTIF('Round 2 - HILLS'!C133,"="&amp;$C$3+1))+(COUNTIF('Round 2 - HILLS'!D133,"="&amp;$D$3+1))+(COUNTIF('Round 2 - HILLS'!E133,"="&amp;$E$3+1))+(COUNTIF('Round 2 - HILLS'!F133,"="&amp;$F$3+1))+(COUNTIF('Round 2 - HILLS'!G133,"="&amp;$G$3+1))+(COUNTIF('Round 2 - HILLS'!H133,"="&amp;$H$3+1))+(COUNTIF('Round 2 - HILLS'!I133,"="&amp;$I$3+1))+(COUNTIF('Round 2 - HILLS'!J133,"="&amp;$J$3+1))+(COUNTIF('Round 2 - HILLS'!L133,"="&amp;$L$3+1))+(COUNTIF('Round 2 - HILLS'!M133,"="&amp;$M$3+1))+(COUNTIF('Round 2 - HILLS'!N133,"="&amp;$N$3+1))+(COUNTIF('Round 2 - HILLS'!O133,"="&amp;$O$3+1))+(COUNTIF('Round 2 - HILLS'!P133,"="&amp;$P$3+1))+(COUNTIF('Round 2 - HILLS'!Q133,"="&amp;$Q$3+1))+(COUNTIF('Round 2 - HILLS'!R133,"="&amp;$R$3+1))+(COUNTIF('Round 2 - HILLS'!S133,"="&amp;$S$3+1))+(COUNTIF('Round 2 - HILLS'!T133,"="&amp;$T$3+1))</f>
        <v>0</v>
      </c>
      <c r="N269" s="93">
        <f>SUM(COUNTIF('Round 2 - HILLS'!B133,"="&amp;$B$3+2))+(COUNTIF('Round 2 - HILLS'!C133,"="&amp;$C$3+2))+(COUNTIF('Round 2 - HILLS'!D133,"="&amp;$D$3+2))+(COUNTIF('Round 2 - HILLS'!E133,"="&amp;$E$3+2))+(COUNTIF('Round 2 - HILLS'!F133,"="&amp;$F$3+2))+(COUNTIF('Round 2 - HILLS'!G133,"="&amp;$G$3+2))+(COUNTIF('Round 2 - HILLS'!H133,"="&amp;$H$3+2))+(COUNTIF('Round 2 - HILLS'!I133,"="&amp;$I$3+2))+(COUNTIF('Round 2 - HILLS'!J133,"="&amp;$J$3+2))+(COUNTIF('Round 2 - HILLS'!L133,"="&amp;$L$3+2))+(COUNTIF('Round 2 - HILLS'!M133,"="&amp;$M$3+2))+(COUNTIF('Round 2 - HILLS'!N133,"="&amp;$N$3+2))+(COUNTIF('Round 2 - HILLS'!O133,"="&amp;$O$3+2))+(COUNTIF('Round 2 - HILLS'!P133,"="&amp;$P$3+2))+(COUNTIF('Round 2 - HILLS'!Q133,"="&amp;$Q$3+2))+(COUNTIF('Round 2 - HILLS'!R133,"="&amp;$R$3+2))+(COUNTIF('Round 2 - HILLS'!S133,"="&amp;$S$3+2))+(COUNTIF('Round 2 - HILLS'!T133,"="&amp;$T$3+2))</f>
        <v>0</v>
      </c>
      <c r="O269" s="93">
        <f>SUM(COUNTIF('Round 2 - HILLS'!B133,"&gt;"&amp;$B$3+2.1))+(COUNTIF('Round 2 - HILLS'!C133,"&gt;"&amp;$C$3+2.1))+(COUNTIF('Round 2 - HILLS'!D133,"&gt;"&amp;$D$3+2.1))+(COUNTIF('Round 2 - HILLS'!E133,"&gt;"&amp;$E$3+2.1))+(COUNTIF('Round 2 - HILLS'!F133,"&gt;"&amp;$F$3+2.1))+(COUNTIF('Round 2 - HILLS'!G133,"&gt;"&amp;$G$3+2.1))+(COUNTIF('Round 2 - HILLS'!H133,"&gt;"&amp;$H$3+2.1))+(COUNTIF('Round 2 - HILLS'!I133,"&gt;"&amp;$I$3+2.1))+(COUNTIF('Round 2 - HILLS'!J133,"&gt;"&amp;$J$3+2.1))+(COUNTIF('Round 2 - HILLS'!L133,"&gt;"&amp;$L$3+2.1))+(COUNTIF('Round 2 - HILLS'!M133,"&gt;"&amp;$M$3+2.1))+(COUNTIF('Round 2 - HILLS'!N133,"&gt;"&amp;$N$3+2.1))+(COUNTIF('Round 2 - HILLS'!O133,"&gt;"&amp;$O$3+2.1))+(COUNTIF('Round 2 - HILLS'!P133,"&gt;"&amp;$P$3+2.1))+(COUNTIF('Round 2 - HILLS'!Q133,"&gt;"&amp;$Q$3+2.1))+(COUNTIF('Round 2 - HILLS'!R133,"&gt;"&amp;$R$3+2.1))+(COUNTIF('Round 2 - HILLS'!S133,"&gt;"&amp;$S$3+2.1))+(COUNTIF('Round 2 - HILLS'!T133,"&gt;"&amp;$T$3+2.1))</f>
        <v>0</v>
      </c>
      <c r="Q269" s="92"/>
      <c r="R269" s="93"/>
      <c r="S269" s="93"/>
      <c r="T269" s="93"/>
      <c r="U269" s="93"/>
      <c r="V269" s="93"/>
      <c r="X269" s="92" t="e">
        <f t="shared" si="294"/>
        <v>#REF!</v>
      </c>
      <c r="Y269" s="93" t="e">
        <f t="shared" si="290"/>
        <v>#REF!</v>
      </c>
      <c r="Z269" s="93" t="e">
        <f t="shared" si="291"/>
        <v>#REF!</v>
      </c>
      <c r="AA269" s="93" t="e">
        <f t="shared" si="292"/>
        <v>#REF!</v>
      </c>
      <c r="AB269" s="93" t="e">
        <f t="shared" si="293"/>
        <v>#REF!</v>
      </c>
      <c r="AC269" s="93" t="e">
        <f t="shared" si="295"/>
        <v>#REF!</v>
      </c>
    </row>
    <row r="270" spans="1:29" x14ac:dyDescent="0.2">
      <c r="A270" s="35" t="e">
        <f>'Players by Team'!#REF!</f>
        <v>#REF!</v>
      </c>
      <c r="B270" s="95"/>
      <c r="C270" s="99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70" s="100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70" s="100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70" s="100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70" s="100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70" s="100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J270" s="99">
        <f>SUM(COUNTIF('Round 2 - HILLS'!B134,"&lt;"&amp;$B$3-1.9))+(COUNTIF('Round 2 - HILLS'!C134,"&lt;"&amp;$C$3-1.9))+(COUNTIF('Round 2 - HILLS'!D134,"&lt;"&amp;$D$3-1.9))+(COUNTIF('Round 2 - HILLS'!E134,"&lt;"&amp;$E$3-1.9))+(COUNTIF('Round 2 - HILLS'!F134,"&lt;"&amp;$F$3-1.9))+(COUNTIF('Round 2 - HILLS'!G134,"&lt;"&amp;$G$3-1.9))+(COUNTIF('Round 2 - HILLS'!H134,"&lt;"&amp;$H$3-1.9))+(COUNTIF('Round 2 - HILLS'!I134,"&lt;"&amp;$I$3-1.9))+(COUNTIF('Round 2 - HILLS'!J134,"&lt;"&amp;$J$3-1.9))+(COUNTIF('Round 2 - HILLS'!L134,"&lt;"&amp;$L$3-1.9))+(COUNTIF('Round 2 - HILLS'!M134,"&lt;"&amp;$M$3-1.9))+(COUNTIF('Round 2 - HILLS'!N134,"&lt;"&amp;$N$3-1.9))+(COUNTIF('Round 2 - HILLS'!O134,"&lt;"&amp;$O$3-1.9))+(COUNTIF('Round 2 - HILLS'!P134,"&lt;"&amp;$P$3-1.9))+(COUNTIF('Round 2 - HILLS'!Q134,"&lt;"&amp;$Q$3-1.9))+(COUNTIF('Round 2 - HILLS'!R134,"&lt;"&amp;$R$3-1.9))+(COUNTIF('Round 2 - HILLS'!S134,"&lt;"&amp;$S$3-1.9))+(COUNTIF('Round 2 - HILLS'!T134,"&lt;"&amp;$T$3-1.9))</f>
        <v>0</v>
      </c>
      <c r="K270" s="100">
        <f>SUM(COUNTIF('Round 2 - HILLS'!B134,"="&amp;$B$3-1))+(COUNTIF('Round 2 - HILLS'!C134,"="&amp;$C$3-1))+(COUNTIF('Round 2 - HILLS'!D134,"="&amp;$D$3-1))+(COUNTIF('Round 2 - HILLS'!E134,"="&amp;$E$3-1))+(COUNTIF('Round 2 - HILLS'!F134,"="&amp;$F$3-1))+(COUNTIF('Round 2 - HILLS'!G134,"="&amp;$G$3-1))+(COUNTIF('Round 2 - HILLS'!H134,"="&amp;$H$3-1))+(COUNTIF('Round 2 - HILLS'!I134,"="&amp;$I$3-1))+(COUNTIF('Round 2 - HILLS'!J134,"="&amp;$J$3-1))+(COUNTIF('Round 2 - HILLS'!L134,"="&amp;$L$3-1))+(COUNTIF('Round 2 - HILLS'!M134,"="&amp;$M$3-1))+(COUNTIF('Round 2 - HILLS'!N134,"="&amp;$N$3-1))+(COUNTIF('Round 2 - HILLS'!O134,"="&amp;$O$3-1))+(COUNTIF('Round 2 - HILLS'!P134,"="&amp;$P$3-1))+(COUNTIF('Round 2 - HILLS'!Q134,"="&amp;$Q$3-1))+(COUNTIF('Round 2 - HILLS'!R134,"="&amp;$R$3-1))+(COUNTIF('Round 2 - HILLS'!S134,"="&amp;$S$3-1))+(COUNTIF('Round 2 - HILLS'!T134,"="&amp;$T$3-1))</f>
        <v>0</v>
      </c>
      <c r="L270" s="100">
        <f>SUM(COUNTIF('Round 2 - HILLS'!B134,"="&amp;$B$3))+(COUNTIF('Round 2 - HILLS'!C134,"="&amp;$C$3))+(COUNTIF('Round 2 - HILLS'!D134,"="&amp;$D$3))+(COUNTIF('Round 2 - HILLS'!E134,"="&amp;$E$3))+(COUNTIF('Round 2 - HILLS'!F134,"="&amp;$F$3))+(COUNTIF('Round 2 - HILLS'!G134,"="&amp;$G$3))+(COUNTIF('Round 2 - HILLS'!H134,"="&amp;$H$3))+(COUNTIF('Round 2 - HILLS'!I134,"="&amp;$I$3))+(COUNTIF('Round 2 - HILLS'!J134,"="&amp;$J$3))+(COUNTIF('Round 2 - HILLS'!L134,"="&amp;$L$3))+(COUNTIF('Round 2 - HILLS'!M134,"="&amp;$M$3))+(COUNTIF('Round 2 - HILLS'!N134,"="&amp;$N$3))+(COUNTIF('Round 2 - HILLS'!O134,"="&amp;$O$3))+(COUNTIF('Round 2 - HILLS'!P134,"="&amp;$P$3))+(COUNTIF('Round 2 - HILLS'!Q134,"="&amp;$Q$3))+(COUNTIF('Round 2 - HILLS'!R134,"="&amp;$R$3))+(COUNTIF('Round 2 - HILLS'!S134,"="&amp;$S$3))+(COUNTIF('Round 2 - HILLS'!T134,"="&amp;$T$3))</f>
        <v>0</v>
      </c>
      <c r="M270" s="100">
        <f>SUM(COUNTIF('Round 2 - HILLS'!B134,"="&amp;$B$3+1))+(COUNTIF('Round 2 - HILLS'!C134,"="&amp;$C$3+1))+(COUNTIF('Round 2 - HILLS'!D134,"="&amp;$D$3+1))+(COUNTIF('Round 2 - HILLS'!E134,"="&amp;$E$3+1))+(COUNTIF('Round 2 - HILLS'!F134,"="&amp;$F$3+1))+(COUNTIF('Round 2 - HILLS'!G134,"="&amp;$G$3+1))+(COUNTIF('Round 2 - HILLS'!H134,"="&amp;$H$3+1))+(COUNTIF('Round 2 - HILLS'!I134,"="&amp;$I$3+1))+(COUNTIF('Round 2 - HILLS'!J134,"="&amp;$J$3+1))+(COUNTIF('Round 2 - HILLS'!L134,"="&amp;$L$3+1))+(COUNTIF('Round 2 - HILLS'!M134,"="&amp;$M$3+1))+(COUNTIF('Round 2 - HILLS'!N134,"="&amp;$N$3+1))+(COUNTIF('Round 2 - HILLS'!O134,"="&amp;$O$3+1))+(COUNTIF('Round 2 - HILLS'!P134,"="&amp;$P$3+1))+(COUNTIF('Round 2 - HILLS'!Q134,"="&amp;$Q$3+1))+(COUNTIF('Round 2 - HILLS'!R134,"="&amp;$R$3+1))+(COUNTIF('Round 2 - HILLS'!S134,"="&amp;$S$3+1))+(COUNTIF('Round 2 - HILLS'!T134,"="&amp;$T$3+1))</f>
        <v>0</v>
      </c>
      <c r="N270" s="100">
        <f>SUM(COUNTIF('Round 2 - HILLS'!B134,"="&amp;$B$3+2))+(COUNTIF('Round 2 - HILLS'!C134,"="&amp;$C$3+2))+(COUNTIF('Round 2 - HILLS'!D134,"="&amp;$D$3+2))+(COUNTIF('Round 2 - HILLS'!E134,"="&amp;$E$3+2))+(COUNTIF('Round 2 - HILLS'!F134,"="&amp;$F$3+2))+(COUNTIF('Round 2 - HILLS'!G134,"="&amp;$G$3+2))+(COUNTIF('Round 2 - HILLS'!H134,"="&amp;$H$3+2))+(COUNTIF('Round 2 - HILLS'!I134,"="&amp;$I$3+2))+(COUNTIF('Round 2 - HILLS'!J134,"="&amp;$J$3+2))+(COUNTIF('Round 2 - HILLS'!L134,"="&amp;$L$3+2))+(COUNTIF('Round 2 - HILLS'!M134,"="&amp;$M$3+2))+(COUNTIF('Round 2 - HILLS'!N134,"="&amp;$N$3+2))+(COUNTIF('Round 2 - HILLS'!O134,"="&amp;$O$3+2))+(COUNTIF('Round 2 - HILLS'!P134,"="&amp;$P$3+2))+(COUNTIF('Round 2 - HILLS'!Q134,"="&amp;$Q$3+2))+(COUNTIF('Round 2 - HILLS'!R134,"="&amp;$R$3+2))+(COUNTIF('Round 2 - HILLS'!S134,"="&amp;$S$3+2))+(COUNTIF('Round 2 - HILLS'!T134,"="&amp;$T$3+2))</f>
        <v>0</v>
      </c>
      <c r="O270" s="100">
        <f>SUM(COUNTIF('Round 2 - HILLS'!B134,"&gt;"&amp;$B$3+2.1))+(COUNTIF('Round 2 - HILLS'!C134,"&gt;"&amp;$C$3+2.1))+(COUNTIF('Round 2 - HILLS'!D134,"&gt;"&amp;$D$3+2.1))+(COUNTIF('Round 2 - HILLS'!E134,"&gt;"&amp;$E$3+2.1))+(COUNTIF('Round 2 - HILLS'!F134,"&gt;"&amp;$F$3+2.1))+(COUNTIF('Round 2 - HILLS'!G134,"&gt;"&amp;$G$3+2.1))+(COUNTIF('Round 2 - HILLS'!H134,"&gt;"&amp;$H$3+2.1))+(COUNTIF('Round 2 - HILLS'!I134,"&gt;"&amp;$I$3+2.1))+(COUNTIF('Round 2 - HILLS'!J134,"&gt;"&amp;$J$3+2.1))+(COUNTIF('Round 2 - HILLS'!L134,"&gt;"&amp;$L$3+2.1))+(COUNTIF('Round 2 - HILLS'!M134,"&gt;"&amp;$M$3+2.1))+(COUNTIF('Round 2 - HILLS'!N134,"&gt;"&amp;$N$3+2.1))+(COUNTIF('Round 2 - HILLS'!O134,"&gt;"&amp;$O$3+2.1))+(COUNTIF('Round 2 - HILLS'!P134,"&gt;"&amp;$P$3+2.1))+(COUNTIF('Round 2 - HILLS'!Q134,"&gt;"&amp;$Q$3+2.1))+(COUNTIF('Round 2 - HILLS'!R134,"&gt;"&amp;$R$3+2.1))+(COUNTIF('Round 2 - HILLS'!S134,"&gt;"&amp;$S$3+2.1))+(COUNTIF('Round 2 - HILLS'!T134,"&gt;"&amp;$T$3+2.1))</f>
        <v>0</v>
      </c>
      <c r="Q270" s="94"/>
      <c r="R270" s="94"/>
      <c r="S270" s="94"/>
      <c r="T270" s="94"/>
      <c r="U270" s="94"/>
      <c r="V270" s="94"/>
      <c r="X270" s="99" t="e">
        <f t="shared" si="294"/>
        <v>#REF!</v>
      </c>
      <c r="Y270" s="100" t="e">
        <f t="shared" si="290"/>
        <v>#REF!</v>
      </c>
      <c r="Z270" s="100" t="e">
        <f t="shared" si="291"/>
        <v>#REF!</v>
      </c>
      <c r="AA270" s="100" t="e">
        <f t="shared" si="292"/>
        <v>#REF!</v>
      </c>
      <c r="AB270" s="100" t="e">
        <f t="shared" si="293"/>
        <v>#REF!</v>
      </c>
      <c r="AC270" s="100" t="e">
        <f t="shared" si="295"/>
        <v>#REF!</v>
      </c>
    </row>
    <row r="271" spans="1:29" x14ac:dyDescent="0.2">
      <c r="A271" s="35" t="e">
        <f>'Players by Team'!#REF!</f>
        <v>#REF!</v>
      </c>
      <c r="B271" s="95"/>
      <c r="C271" s="92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71" s="93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71" s="93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71" s="93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71" s="93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71" s="93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J271" s="92">
        <f>SUM(COUNTIF('Round 2 - HILLS'!B135,"&lt;"&amp;$B$3-1.9))+(COUNTIF('Round 2 - HILLS'!C135,"&lt;"&amp;$C$3-1.9))+(COUNTIF('Round 2 - HILLS'!D135,"&lt;"&amp;$D$3-1.9))+(COUNTIF('Round 2 - HILLS'!E135,"&lt;"&amp;$E$3-1.9))+(COUNTIF('Round 2 - HILLS'!F135,"&lt;"&amp;$F$3-1.9))+(COUNTIF('Round 2 - HILLS'!G135,"&lt;"&amp;$G$3-1.9))+(COUNTIF('Round 2 - HILLS'!H135,"&lt;"&amp;$H$3-1.9))+(COUNTIF('Round 2 - HILLS'!I135,"&lt;"&amp;$I$3-1.9))+(COUNTIF('Round 2 - HILLS'!J135,"&lt;"&amp;$J$3-1.9))+(COUNTIF('Round 2 - HILLS'!L135,"&lt;"&amp;$L$3-1.9))+(COUNTIF('Round 2 - HILLS'!M135,"&lt;"&amp;$M$3-1.9))+(COUNTIF('Round 2 - HILLS'!N135,"&lt;"&amp;$N$3-1.9))+(COUNTIF('Round 2 - HILLS'!O135,"&lt;"&amp;$O$3-1.9))+(COUNTIF('Round 2 - HILLS'!P135,"&lt;"&amp;$P$3-1.9))+(COUNTIF('Round 2 - HILLS'!Q135,"&lt;"&amp;$Q$3-1.9))+(COUNTIF('Round 2 - HILLS'!R135,"&lt;"&amp;$R$3-1.9))+(COUNTIF('Round 2 - HILLS'!S135,"&lt;"&amp;$S$3-1.9))+(COUNTIF('Round 2 - HILLS'!T135,"&lt;"&amp;$T$3-1.9))</f>
        <v>0</v>
      </c>
      <c r="K271" s="93">
        <f>SUM(COUNTIF('Round 2 - HILLS'!B135,"="&amp;$B$3-1))+(COUNTIF('Round 2 - HILLS'!C135,"="&amp;$C$3-1))+(COUNTIF('Round 2 - HILLS'!D135,"="&amp;$D$3-1))+(COUNTIF('Round 2 - HILLS'!E135,"="&amp;$E$3-1))+(COUNTIF('Round 2 - HILLS'!F135,"="&amp;$F$3-1))+(COUNTIF('Round 2 - HILLS'!G135,"="&amp;$G$3-1))+(COUNTIF('Round 2 - HILLS'!H135,"="&amp;$H$3-1))+(COUNTIF('Round 2 - HILLS'!I135,"="&amp;$I$3-1))+(COUNTIF('Round 2 - HILLS'!J135,"="&amp;$J$3-1))+(COUNTIF('Round 2 - HILLS'!L135,"="&amp;$L$3-1))+(COUNTIF('Round 2 - HILLS'!M135,"="&amp;$M$3-1))+(COUNTIF('Round 2 - HILLS'!N135,"="&amp;$N$3-1))+(COUNTIF('Round 2 - HILLS'!O135,"="&amp;$O$3-1))+(COUNTIF('Round 2 - HILLS'!P135,"="&amp;$P$3-1))+(COUNTIF('Round 2 - HILLS'!Q135,"="&amp;$Q$3-1))+(COUNTIF('Round 2 - HILLS'!R135,"="&amp;$R$3-1))+(COUNTIF('Round 2 - HILLS'!S135,"="&amp;$S$3-1))+(COUNTIF('Round 2 - HILLS'!T135,"="&amp;$T$3-1))</f>
        <v>0</v>
      </c>
      <c r="L271" s="93">
        <f>SUM(COUNTIF('Round 2 - HILLS'!B135,"="&amp;$B$3))+(COUNTIF('Round 2 - HILLS'!C135,"="&amp;$C$3))+(COUNTIF('Round 2 - HILLS'!D135,"="&amp;$D$3))+(COUNTIF('Round 2 - HILLS'!E135,"="&amp;$E$3))+(COUNTIF('Round 2 - HILLS'!F135,"="&amp;$F$3))+(COUNTIF('Round 2 - HILLS'!G135,"="&amp;$G$3))+(COUNTIF('Round 2 - HILLS'!H135,"="&amp;$H$3))+(COUNTIF('Round 2 - HILLS'!I135,"="&amp;$I$3))+(COUNTIF('Round 2 - HILLS'!J135,"="&amp;$J$3))+(COUNTIF('Round 2 - HILLS'!L135,"="&amp;$L$3))+(COUNTIF('Round 2 - HILLS'!M135,"="&amp;$M$3))+(COUNTIF('Round 2 - HILLS'!N135,"="&amp;$N$3))+(COUNTIF('Round 2 - HILLS'!O135,"="&amp;$O$3))+(COUNTIF('Round 2 - HILLS'!P135,"="&amp;$P$3))+(COUNTIF('Round 2 - HILLS'!Q135,"="&amp;$Q$3))+(COUNTIF('Round 2 - HILLS'!R135,"="&amp;$R$3))+(COUNTIF('Round 2 - HILLS'!S135,"="&amp;$S$3))+(COUNTIF('Round 2 - HILLS'!T135,"="&amp;$T$3))</f>
        <v>0</v>
      </c>
      <c r="M271" s="93">
        <f>SUM(COUNTIF('Round 2 - HILLS'!B135,"="&amp;$B$3+1))+(COUNTIF('Round 2 - HILLS'!C135,"="&amp;$C$3+1))+(COUNTIF('Round 2 - HILLS'!D135,"="&amp;$D$3+1))+(COUNTIF('Round 2 - HILLS'!E135,"="&amp;$E$3+1))+(COUNTIF('Round 2 - HILLS'!F135,"="&amp;$F$3+1))+(COUNTIF('Round 2 - HILLS'!G135,"="&amp;$G$3+1))+(COUNTIF('Round 2 - HILLS'!H135,"="&amp;$H$3+1))+(COUNTIF('Round 2 - HILLS'!I135,"="&amp;$I$3+1))+(COUNTIF('Round 2 - HILLS'!J135,"="&amp;$J$3+1))+(COUNTIF('Round 2 - HILLS'!L135,"="&amp;$L$3+1))+(COUNTIF('Round 2 - HILLS'!M135,"="&amp;$M$3+1))+(COUNTIF('Round 2 - HILLS'!N135,"="&amp;$N$3+1))+(COUNTIF('Round 2 - HILLS'!O135,"="&amp;$O$3+1))+(COUNTIF('Round 2 - HILLS'!P135,"="&amp;$P$3+1))+(COUNTIF('Round 2 - HILLS'!Q135,"="&amp;$Q$3+1))+(COUNTIF('Round 2 - HILLS'!R135,"="&amp;$R$3+1))+(COUNTIF('Round 2 - HILLS'!S135,"="&amp;$S$3+1))+(COUNTIF('Round 2 - HILLS'!T135,"="&amp;$T$3+1))</f>
        <v>0</v>
      </c>
      <c r="N271" s="93">
        <f>SUM(COUNTIF('Round 2 - HILLS'!B135,"="&amp;$B$3+2))+(COUNTIF('Round 2 - HILLS'!C135,"="&amp;$C$3+2))+(COUNTIF('Round 2 - HILLS'!D135,"="&amp;$D$3+2))+(COUNTIF('Round 2 - HILLS'!E135,"="&amp;$E$3+2))+(COUNTIF('Round 2 - HILLS'!F135,"="&amp;$F$3+2))+(COUNTIF('Round 2 - HILLS'!G135,"="&amp;$G$3+2))+(COUNTIF('Round 2 - HILLS'!H135,"="&amp;$H$3+2))+(COUNTIF('Round 2 - HILLS'!I135,"="&amp;$I$3+2))+(COUNTIF('Round 2 - HILLS'!J135,"="&amp;$J$3+2))+(COUNTIF('Round 2 - HILLS'!L135,"="&amp;$L$3+2))+(COUNTIF('Round 2 - HILLS'!M135,"="&amp;$M$3+2))+(COUNTIF('Round 2 - HILLS'!N135,"="&amp;$N$3+2))+(COUNTIF('Round 2 - HILLS'!O135,"="&amp;$O$3+2))+(COUNTIF('Round 2 - HILLS'!P135,"="&amp;$P$3+2))+(COUNTIF('Round 2 - HILLS'!Q135,"="&amp;$Q$3+2))+(COUNTIF('Round 2 - HILLS'!R135,"="&amp;$R$3+2))+(COUNTIF('Round 2 - HILLS'!S135,"="&amp;$S$3+2))+(COUNTIF('Round 2 - HILLS'!T135,"="&amp;$T$3+2))</f>
        <v>0</v>
      </c>
      <c r="O271" s="93">
        <f>SUM(COUNTIF('Round 2 - HILLS'!B135,"&gt;"&amp;$B$3+2.1))+(COUNTIF('Round 2 - HILLS'!C135,"&gt;"&amp;$C$3+2.1))+(COUNTIF('Round 2 - HILLS'!D135,"&gt;"&amp;$D$3+2.1))+(COUNTIF('Round 2 - HILLS'!E135,"&gt;"&amp;$E$3+2.1))+(COUNTIF('Round 2 - HILLS'!F135,"&gt;"&amp;$F$3+2.1))+(COUNTIF('Round 2 - HILLS'!G135,"&gt;"&amp;$G$3+2.1))+(COUNTIF('Round 2 - HILLS'!H135,"&gt;"&amp;$H$3+2.1))+(COUNTIF('Round 2 - HILLS'!I135,"&gt;"&amp;$I$3+2.1))+(COUNTIF('Round 2 - HILLS'!J135,"&gt;"&amp;$J$3+2.1))+(COUNTIF('Round 2 - HILLS'!L135,"&gt;"&amp;$L$3+2.1))+(COUNTIF('Round 2 - HILLS'!M135,"&gt;"&amp;$M$3+2.1))+(COUNTIF('Round 2 - HILLS'!N135,"&gt;"&amp;$N$3+2.1))+(COUNTIF('Round 2 - HILLS'!O135,"&gt;"&amp;$O$3+2.1))+(COUNTIF('Round 2 - HILLS'!P135,"&gt;"&amp;$P$3+2.1))+(COUNTIF('Round 2 - HILLS'!Q135,"&gt;"&amp;$Q$3+2.1))+(COUNTIF('Round 2 - HILLS'!R135,"&gt;"&amp;$R$3+2.1))+(COUNTIF('Round 2 - HILLS'!S135,"&gt;"&amp;$S$3+2.1))+(COUNTIF('Round 2 - HILLS'!T135,"&gt;"&amp;$T$3+2.1))</f>
        <v>0</v>
      </c>
      <c r="Q271" s="92"/>
      <c r="R271" s="93"/>
      <c r="S271" s="93"/>
      <c r="T271" s="93"/>
      <c r="U271" s="93"/>
      <c r="V271" s="93"/>
      <c r="X271" s="92" t="e">
        <f t="shared" si="294"/>
        <v>#REF!</v>
      </c>
      <c r="Y271" s="93" t="e">
        <f t="shared" si="290"/>
        <v>#REF!</v>
      </c>
      <c r="Z271" s="93" t="e">
        <f t="shared" si="291"/>
        <v>#REF!</v>
      </c>
      <c r="AA271" s="93" t="e">
        <f t="shared" si="292"/>
        <v>#REF!</v>
      </c>
      <c r="AB271" s="93" t="e">
        <f t="shared" si="293"/>
        <v>#REF!</v>
      </c>
      <c r="AC271" s="93" t="e">
        <f t="shared" si="295"/>
        <v>#REF!</v>
      </c>
    </row>
    <row r="273" spans="1:29" ht="15.75" x14ac:dyDescent="0.25">
      <c r="A273" s="108" t="e">
        <f>'Players by Team'!#REF!</f>
        <v>#REF!</v>
      </c>
      <c r="C273" s="90" t="e">
        <f t="shared" ref="C273:H273" si="296">SUM(C274:C278)</f>
        <v>#REF!</v>
      </c>
      <c r="D273" s="90" t="e">
        <f t="shared" si="296"/>
        <v>#REF!</v>
      </c>
      <c r="E273" s="90" t="e">
        <f t="shared" si="296"/>
        <v>#REF!</v>
      </c>
      <c r="F273" s="90" t="e">
        <f t="shared" si="296"/>
        <v>#REF!</v>
      </c>
      <c r="G273" s="90" t="e">
        <f t="shared" si="296"/>
        <v>#REF!</v>
      </c>
      <c r="H273" s="90" t="e">
        <f t="shared" si="296"/>
        <v>#REF!</v>
      </c>
      <c r="J273" s="90">
        <f t="shared" ref="J273:O273" si="297">SUM(J274:J278)</f>
        <v>0</v>
      </c>
      <c r="K273" s="90">
        <f t="shared" si="297"/>
        <v>0</v>
      </c>
      <c r="L273" s="90">
        <f t="shared" si="297"/>
        <v>0</v>
      </c>
      <c r="M273" s="90">
        <f t="shared" si="297"/>
        <v>0</v>
      </c>
      <c r="N273" s="90">
        <f t="shared" si="297"/>
        <v>0</v>
      </c>
      <c r="O273" s="90">
        <f t="shared" si="297"/>
        <v>0</v>
      </c>
      <c r="Q273" s="90">
        <f t="shared" ref="Q273:V273" si="298">SUM(Q274:Q278)</f>
        <v>0</v>
      </c>
      <c r="R273" s="90">
        <f t="shared" si="298"/>
        <v>0</v>
      </c>
      <c r="S273" s="90">
        <f t="shared" si="298"/>
        <v>0</v>
      </c>
      <c r="T273" s="90">
        <f t="shared" si="298"/>
        <v>0</v>
      </c>
      <c r="U273" s="90">
        <f t="shared" si="298"/>
        <v>0</v>
      </c>
      <c r="V273" s="90">
        <f t="shared" si="298"/>
        <v>0</v>
      </c>
      <c r="X273" s="90" t="e">
        <f t="shared" ref="X273:AC273" si="299">SUM(X274:X278)</f>
        <v>#REF!</v>
      </c>
      <c r="Y273" s="90" t="e">
        <f t="shared" si="299"/>
        <v>#REF!</v>
      </c>
      <c r="Z273" s="90" t="e">
        <f t="shared" si="299"/>
        <v>#REF!</v>
      </c>
      <c r="AA273" s="90" t="e">
        <f t="shared" si="299"/>
        <v>#REF!</v>
      </c>
      <c r="AB273" s="90" t="e">
        <f t="shared" si="299"/>
        <v>#REF!</v>
      </c>
      <c r="AC273" s="90" t="e">
        <f t="shared" si="299"/>
        <v>#REF!</v>
      </c>
    </row>
    <row r="274" spans="1:29" x14ac:dyDescent="0.2">
      <c r="A274" s="35" t="e">
        <f>'Players by Team'!#REF!</f>
        <v>#REF!</v>
      </c>
      <c r="B274" s="95"/>
      <c r="C274" s="99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74" s="100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74" s="100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74" s="100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74" s="100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74" s="100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I274" s="77"/>
      <c r="J274" s="99">
        <f>SUM(COUNTIF('Round 2 - HILLS'!B138,"&lt;"&amp;$B$3-1.9))+(COUNTIF('Round 2 - HILLS'!C138,"&lt;"&amp;$C$3-1.9))+(COUNTIF('Round 2 - HILLS'!D138,"&lt;"&amp;$D$3-1.9))+(COUNTIF('Round 2 - HILLS'!E138,"&lt;"&amp;$E$3-1.9))+(COUNTIF('Round 2 - HILLS'!F138,"&lt;"&amp;$F$3-1.9))+(COUNTIF('Round 2 - HILLS'!G138,"&lt;"&amp;$G$3-1.9))+(COUNTIF('Round 2 - HILLS'!H138,"&lt;"&amp;$H$3-1.9))+(COUNTIF('Round 2 - HILLS'!I138,"&lt;"&amp;$I$3-1.9))+(COUNTIF('Round 2 - HILLS'!J138,"&lt;"&amp;$J$3-1.9))+(COUNTIF('Round 2 - HILLS'!L138,"&lt;"&amp;$L$3-1.9))+(COUNTIF('Round 2 - HILLS'!M138,"&lt;"&amp;$M$3-1.9))+(COUNTIF('Round 2 - HILLS'!N138,"&lt;"&amp;$N$3-1.9))+(COUNTIF('Round 2 - HILLS'!O138,"&lt;"&amp;$O$3-1.9))+(COUNTIF('Round 2 - HILLS'!P138,"&lt;"&amp;$P$3-1.9))+(COUNTIF('Round 2 - HILLS'!Q138,"&lt;"&amp;$Q$3-1.9))+(COUNTIF('Round 2 - HILLS'!R138,"&lt;"&amp;$R$3-1.9))+(COUNTIF('Round 2 - HILLS'!S138,"&lt;"&amp;$S$3-1.9))+(COUNTIF('Round 2 - HILLS'!T138,"&lt;"&amp;$T$3-1.9))</f>
        <v>0</v>
      </c>
      <c r="K274" s="100">
        <f>SUM(COUNTIF('Round 2 - HILLS'!B138,"="&amp;$B$3-1))+(COUNTIF('Round 2 - HILLS'!C138,"="&amp;$C$3-1))+(COUNTIF('Round 2 - HILLS'!D138,"="&amp;$D$3-1))+(COUNTIF('Round 2 - HILLS'!E138,"="&amp;$E$3-1))+(COUNTIF('Round 2 - HILLS'!F138,"="&amp;$F$3-1))+(COUNTIF('Round 2 - HILLS'!G138,"="&amp;$G$3-1))+(COUNTIF('Round 2 - HILLS'!H138,"="&amp;$H$3-1))+(COUNTIF('Round 2 - HILLS'!I138,"="&amp;$I$3-1))+(COUNTIF('Round 2 - HILLS'!J138,"="&amp;$J$3-1))+(COUNTIF('Round 2 - HILLS'!L138,"="&amp;$L$3-1))+(COUNTIF('Round 2 - HILLS'!M138,"="&amp;$M$3-1))+(COUNTIF('Round 2 - HILLS'!N138,"="&amp;$N$3-1))+(COUNTIF('Round 2 - HILLS'!O138,"="&amp;$O$3-1))+(COUNTIF('Round 2 - HILLS'!P138,"="&amp;$P$3-1))+(COUNTIF('Round 2 - HILLS'!Q138,"="&amp;$Q$3-1))+(COUNTIF('Round 2 - HILLS'!R138,"="&amp;$R$3-1))+(COUNTIF('Round 2 - HILLS'!S138,"="&amp;$S$3-1))+(COUNTIF('Round 2 - HILLS'!T138,"="&amp;$T$3-1))</f>
        <v>0</v>
      </c>
      <c r="L274" s="100">
        <f>SUM(COUNTIF('Round 2 - HILLS'!B138,"="&amp;$B$3))+(COUNTIF('Round 2 - HILLS'!C138,"="&amp;$C$3))+(COUNTIF('Round 2 - HILLS'!D138,"="&amp;$D$3))+(COUNTIF('Round 2 - HILLS'!E138,"="&amp;$E$3))+(COUNTIF('Round 2 - HILLS'!F138,"="&amp;$F$3))+(COUNTIF('Round 2 - HILLS'!G138,"="&amp;$G$3))+(COUNTIF('Round 2 - HILLS'!H138,"="&amp;$H$3))+(COUNTIF('Round 2 - HILLS'!I138,"="&amp;$I$3))+(COUNTIF('Round 2 - HILLS'!J138,"="&amp;$J$3))+(COUNTIF('Round 2 - HILLS'!L138,"="&amp;$L$3))+(COUNTIF('Round 2 - HILLS'!M138,"="&amp;$M$3))+(COUNTIF('Round 2 - HILLS'!N138,"="&amp;$N$3))+(COUNTIF('Round 2 - HILLS'!O138,"="&amp;$O$3))+(COUNTIF('Round 2 - HILLS'!P138,"="&amp;$P$3))+(COUNTIF('Round 2 - HILLS'!Q138,"="&amp;$Q$3))+(COUNTIF('Round 2 - HILLS'!R138,"="&amp;$R$3))+(COUNTIF('Round 2 - HILLS'!S138,"="&amp;$S$3))+(COUNTIF('Round 2 - HILLS'!T138,"="&amp;$T$3))</f>
        <v>0</v>
      </c>
      <c r="M274" s="100">
        <f>SUM(COUNTIF('Round 2 - HILLS'!B138,"="&amp;$B$3+1))+(COUNTIF('Round 2 - HILLS'!C138,"="&amp;$C$3+1))+(COUNTIF('Round 2 - HILLS'!D138,"="&amp;$D$3+1))+(COUNTIF('Round 2 - HILLS'!E138,"="&amp;$E$3+1))+(COUNTIF('Round 2 - HILLS'!F138,"="&amp;$F$3+1))+(COUNTIF('Round 2 - HILLS'!G138,"="&amp;$G$3+1))+(COUNTIF('Round 2 - HILLS'!H138,"="&amp;$H$3+1))+(COUNTIF('Round 2 - HILLS'!I138,"="&amp;$I$3+1))+(COUNTIF('Round 2 - HILLS'!J138,"="&amp;$J$3+1))+(COUNTIF('Round 2 - HILLS'!L138,"="&amp;$L$3+1))+(COUNTIF('Round 2 - HILLS'!M138,"="&amp;$M$3+1))+(COUNTIF('Round 2 - HILLS'!N138,"="&amp;$N$3+1))+(COUNTIF('Round 2 - HILLS'!O138,"="&amp;$O$3+1))+(COUNTIF('Round 2 - HILLS'!P138,"="&amp;$P$3+1))+(COUNTIF('Round 2 - HILLS'!Q138,"="&amp;$Q$3+1))+(COUNTIF('Round 2 - HILLS'!R138,"="&amp;$R$3+1))+(COUNTIF('Round 2 - HILLS'!S138,"="&amp;$S$3+1))+(COUNTIF('Round 2 - HILLS'!T138,"="&amp;$T$3+1))</f>
        <v>0</v>
      </c>
      <c r="N274" s="100">
        <f>SUM(COUNTIF('Round 2 - HILLS'!B138,"="&amp;$B$3+2))+(COUNTIF('Round 2 - HILLS'!C138,"="&amp;$C$3+2))+(COUNTIF('Round 2 - HILLS'!D138,"="&amp;$D$3+2))+(COUNTIF('Round 2 - HILLS'!E138,"="&amp;$E$3+2))+(COUNTIF('Round 2 - HILLS'!F138,"="&amp;$F$3+2))+(COUNTIF('Round 2 - HILLS'!G138,"="&amp;$G$3+2))+(COUNTIF('Round 2 - HILLS'!H138,"="&amp;$H$3+2))+(COUNTIF('Round 2 - HILLS'!I138,"="&amp;$I$3+2))+(COUNTIF('Round 2 - HILLS'!J138,"="&amp;$J$3+2))+(COUNTIF('Round 2 - HILLS'!L138,"="&amp;$L$3+2))+(COUNTIF('Round 2 - HILLS'!M138,"="&amp;$M$3+2))+(COUNTIF('Round 2 - HILLS'!N138,"="&amp;$N$3+2))+(COUNTIF('Round 2 - HILLS'!O138,"="&amp;$O$3+2))+(COUNTIF('Round 2 - HILLS'!P138,"="&amp;$P$3+2))+(COUNTIF('Round 2 - HILLS'!Q138,"="&amp;$Q$3+2))+(COUNTIF('Round 2 - HILLS'!R138,"="&amp;$R$3+2))+(COUNTIF('Round 2 - HILLS'!S138,"="&amp;$S$3+2))+(COUNTIF('Round 2 - HILLS'!T138,"="&amp;$T$3+2))</f>
        <v>0</v>
      </c>
      <c r="O274" s="100">
        <f>SUM(COUNTIF('Round 2 - HILLS'!B138,"&gt;"&amp;$B$3+2.1))+(COUNTIF('Round 2 - HILLS'!C138,"&gt;"&amp;$C$3+2.1))+(COUNTIF('Round 2 - HILLS'!D138,"&gt;"&amp;$D$3+2.1))+(COUNTIF('Round 2 - HILLS'!E138,"&gt;"&amp;$E$3+2.1))+(COUNTIF('Round 2 - HILLS'!F138,"&gt;"&amp;$F$3+2.1))+(COUNTIF('Round 2 - HILLS'!G138,"&gt;"&amp;$G$3+2.1))+(COUNTIF('Round 2 - HILLS'!H138,"&gt;"&amp;$H$3+2.1))+(COUNTIF('Round 2 - HILLS'!I138,"&gt;"&amp;$I$3+2.1))+(COUNTIF('Round 2 - HILLS'!J138,"&gt;"&amp;$J$3+2.1))+(COUNTIF('Round 2 - HILLS'!L138,"&gt;"&amp;$L$3+2.1))+(COUNTIF('Round 2 - HILLS'!M138,"&gt;"&amp;$M$3+2.1))+(COUNTIF('Round 2 - HILLS'!N138,"&gt;"&amp;$N$3+2.1))+(COUNTIF('Round 2 - HILLS'!O138,"&gt;"&amp;$O$3+2.1))+(COUNTIF('Round 2 - HILLS'!P138,"&gt;"&amp;$P$3+2.1))+(COUNTIF('Round 2 - HILLS'!Q138,"&gt;"&amp;$Q$3+2.1))+(COUNTIF('Round 2 - HILLS'!R138,"&gt;"&amp;$R$3+2.1))+(COUNTIF('Round 2 - HILLS'!S138,"&gt;"&amp;$S$3+2.1))+(COUNTIF('Round 2 - HILLS'!T138,"&gt;"&amp;$T$3+2.1))</f>
        <v>0</v>
      </c>
      <c r="Q274" s="92"/>
      <c r="R274" s="93"/>
      <c r="S274" s="93"/>
      <c r="T274" s="93"/>
      <c r="U274" s="93"/>
      <c r="V274" s="93"/>
      <c r="X274" s="92" t="e">
        <f>SUM(C274,J274,Q274)</f>
        <v>#REF!</v>
      </c>
      <c r="Y274" s="93" t="e">
        <f t="shared" ref="Y274:Y278" si="300">SUM(D274,K274,R274)</f>
        <v>#REF!</v>
      </c>
      <c r="Z274" s="93" t="e">
        <f t="shared" ref="Z274:Z278" si="301">SUM(E274,L274,S274)</f>
        <v>#REF!</v>
      </c>
      <c r="AA274" s="93" t="e">
        <f t="shared" ref="AA274:AA278" si="302">SUM(F274,M274,T274)</f>
        <v>#REF!</v>
      </c>
      <c r="AB274" s="93" t="e">
        <f t="shared" ref="AB274:AB278" si="303">SUM(G274,N274,U274)</f>
        <v>#REF!</v>
      </c>
      <c r="AC274" s="93" t="e">
        <f>SUM(H274,O274,V274)</f>
        <v>#REF!</v>
      </c>
    </row>
    <row r="275" spans="1:29" x14ac:dyDescent="0.2">
      <c r="A275" s="35" t="e">
        <f>'Players by Team'!#REF!</f>
        <v>#REF!</v>
      </c>
      <c r="B275" s="95"/>
      <c r="C275" s="105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75" s="106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75" s="106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75" s="106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75" s="106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75" s="106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I275" s="77"/>
      <c r="J275" s="105">
        <f>SUM(COUNTIF('Round 2 - HILLS'!B139,"&lt;"&amp;$B$3-1.9))+(COUNTIF('Round 2 - HILLS'!C139,"&lt;"&amp;$C$3-1.9))+(COUNTIF('Round 2 - HILLS'!D139,"&lt;"&amp;$D$3-1.9))+(COUNTIF('Round 2 - HILLS'!E139,"&lt;"&amp;$E$3-1.9))+(COUNTIF('Round 2 - HILLS'!F139,"&lt;"&amp;$F$3-1.9))+(COUNTIF('Round 2 - HILLS'!G139,"&lt;"&amp;$G$3-1.9))+(COUNTIF('Round 2 - HILLS'!H139,"&lt;"&amp;$H$3-1.9))+(COUNTIF('Round 2 - HILLS'!I139,"&lt;"&amp;$I$3-1.9))+(COUNTIF('Round 2 - HILLS'!J139,"&lt;"&amp;$J$3-1.9))+(COUNTIF('Round 2 - HILLS'!L139,"&lt;"&amp;$L$3-1.9))+(COUNTIF('Round 2 - HILLS'!M139,"&lt;"&amp;$M$3-1.9))+(COUNTIF('Round 2 - HILLS'!N139,"&lt;"&amp;$N$3-1.9))+(COUNTIF('Round 2 - HILLS'!O139,"&lt;"&amp;$O$3-1.9))+(COUNTIF('Round 2 - HILLS'!P139,"&lt;"&amp;$P$3-1.9))+(COUNTIF('Round 2 - HILLS'!Q139,"&lt;"&amp;$Q$3-1.9))+(COUNTIF('Round 2 - HILLS'!R139,"&lt;"&amp;$R$3-1.9))+(COUNTIF('Round 2 - HILLS'!S139,"&lt;"&amp;$S$3-1.9))+(COUNTIF('Round 2 - HILLS'!T139,"&lt;"&amp;$T$3-1.9))</f>
        <v>0</v>
      </c>
      <c r="K275" s="106">
        <f>SUM(COUNTIF('Round 2 - HILLS'!B139,"="&amp;$B$3-1))+(COUNTIF('Round 2 - HILLS'!C139,"="&amp;$C$3-1))+(COUNTIF('Round 2 - HILLS'!D139,"="&amp;$D$3-1))+(COUNTIF('Round 2 - HILLS'!E139,"="&amp;$E$3-1))+(COUNTIF('Round 2 - HILLS'!F139,"="&amp;$F$3-1))+(COUNTIF('Round 2 - HILLS'!G139,"="&amp;$G$3-1))+(COUNTIF('Round 2 - HILLS'!H139,"="&amp;$H$3-1))+(COUNTIF('Round 2 - HILLS'!I139,"="&amp;$I$3-1))+(COUNTIF('Round 2 - HILLS'!J139,"="&amp;$J$3-1))+(COUNTIF('Round 2 - HILLS'!L139,"="&amp;$L$3-1))+(COUNTIF('Round 2 - HILLS'!M139,"="&amp;$M$3-1))+(COUNTIF('Round 2 - HILLS'!N139,"="&amp;$N$3-1))+(COUNTIF('Round 2 - HILLS'!O139,"="&amp;$O$3-1))+(COUNTIF('Round 2 - HILLS'!P139,"="&amp;$P$3-1))+(COUNTIF('Round 2 - HILLS'!Q139,"="&amp;$Q$3-1))+(COUNTIF('Round 2 - HILLS'!R139,"="&amp;$R$3-1))+(COUNTIF('Round 2 - HILLS'!S139,"="&amp;$S$3-1))+(COUNTIF('Round 2 - HILLS'!T139,"="&amp;$T$3-1))</f>
        <v>0</v>
      </c>
      <c r="L275" s="106">
        <f>SUM(COUNTIF('Round 2 - HILLS'!B139,"="&amp;$B$3))+(COUNTIF('Round 2 - HILLS'!C139,"="&amp;$C$3))+(COUNTIF('Round 2 - HILLS'!D139,"="&amp;$D$3))+(COUNTIF('Round 2 - HILLS'!E139,"="&amp;$E$3))+(COUNTIF('Round 2 - HILLS'!F139,"="&amp;$F$3))+(COUNTIF('Round 2 - HILLS'!G139,"="&amp;$G$3))+(COUNTIF('Round 2 - HILLS'!H139,"="&amp;$H$3))+(COUNTIF('Round 2 - HILLS'!I139,"="&amp;$I$3))+(COUNTIF('Round 2 - HILLS'!J139,"="&amp;$J$3))+(COUNTIF('Round 2 - HILLS'!L139,"="&amp;$L$3))+(COUNTIF('Round 2 - HILLS'!M139,"="&amp;$M$3))+(COUNTIF('Round 2 - HILLS'!N139,"="&amp;$N$3))+(COUNTIF('Round 2 - HILLS'!O139,"="&amp;$O$3))+(COUNTIF('Round 2 - HILLS'!P139,"="&amp;$P$3))+(COUNTIF('Round 2 - HILLS'!Q139,"="&amp;$Q$3))+(COUNTIF('Round 2 - HILLS'!R139,"="&amp;$R$3))+(COUNTIF('Round 2 - HILLS'!S139,"="&amp;$S$3))+(COUNTIF('Round 2 - HILLS'!T139,"="&amp;$T$3))</f>
        <v>0</v>
      </c>
      <c r="M275" s="106">
        <f>SUM(COUNTIF('Round 2 - HILLS'!B139,"="&amp;$B$3+1))+(COUNTIF('Round 2 - HILLS'!C139,"="&amp;$C$3+1))+(COUNTIF('Round 2 - HILLS'!D139,"="&amp;$D$3+1))+(COUNTIF('Round 2 - HILLS'!E139,"="&amp;$E$3+1))+(COUNTIF('Round 2 - HILLS'!F139,"="&amp;$F$3+1))+(COUNTIF('Round 2 - HILLS'!G139,"="&amp;$G$3+1))+(COUNTIF('Round 2 - HILLS'!H139,"="&amp;$H$3+1))+(COUNTIF('Round 2 - HILLS'!I139,"="&amp;$I$3+1))+(COUNTIF('Round 2 - HILLS'!J139,"="&amp;$J$3+1))+(COUNTIF('Round 2 - HILLS'!L139,"="&amp;$L$3+1))+(COUNTIF('Round 2 - HILLS'!M139,"="&amp;$M$3+1))+(COUNTIF('Round 2 - HILLS'!N139,"="&amp;$N$3+1))+(COUNTIF('Round 2 - HILLS'!O139,"="&amp;$O$3+1))+(COUNTIF('Round 2 - HILLS'!P139,"="&amp;$P$3+1))+(COUNTIF('Round 2 - HILLS'!Q139,"="&amp;$Q$3+1))+(COUNTIF('Round 2 - HILLS'!R139,"="&amp;$R$3+1))+(COUNTIF('Round 2 - HILLS'!S139,"="&amp;$S$3+1))+(COUNTIF('Round 2 - HILLS'!T139,"="&amp;$T$3+1))</f>
        <v>0</v>
      </c>
      <c r="N275" s="106">
        <f>SUM(COUNTIF('Round 2 - HILLS'!B139,"="&amp;$B$3+2))+(COUNTIF('Round 2 - HILLS'!C139,"="&amp;$C$3+2))+(COUNTIF('Round 2 - HILLS'!D139,"="&amp;$D$3+2))+(COUNTIF('Round 2 - HILLS'!E139,"="&amp;$E$3+2))+(COUNTIF('Round 2 - HILLS'!F139,"="&amp;$F$3+2))+(COUNTIF('Round 2 - HILLS'!G139,"="&amp;$G$3+2))+(COUNTIF('Round 2 - HILLS'!H139,"="&amp;$H$3+2))+(COUNTIF('Round 2 - HILLS'!I139,"="&amp;$I$3+2))+(COUNTIF('Round 2 - HILLS'!J139,"="&amp;$J$3+2))+(COUNTIF('Round 2 - HILLS'!L139,"="&amp;$L$3+2))+(COUNTIF('Round 2 - HILLS'!M139,"="&amp;$M$3+2))+(COUNTIF('Round 2 - HILLS'!N139,"="&amp;$N$3+2))+(COUNTIF('Round 2 - HILLS'!O139,"="&amp;$O$3+2))+(COUNTIF('Round 2 - HILLS'!P139,"="&amp;$P$3+2))+(COUNTIF('Round 2 - HILLS'!Q139,"="&amp;$Q$3+2))+(COUNTIF('Round 2 - HILLS'!R139,"="&amp;$R$3+2))+(COUNTIF('Round 2 - HILLS'!S139,"="&amp;$S$3+2))+(COUNTIF('Round 2 - HILLS'!T139,"="&amp;$T$3+2))</f>
        <v>0</v>
      </c>
      <c r="O275" s="106">
        <f>SUM(COUNTIF('Round 2 - HILLS'!B139,"&gt;"&amp;$B$3+2.1))+(COUNTIF('Round 2 - HILLS'!C139,"&gt;"&amp;$C$3+2.1))+(COUNTIF('Round 2 - HILLS'!D139,"&gt;"&amp;$D$3+2.1))+(COUNTIF('Round 2 - HILLS'!E139,"&gt;"&amp;$E$3+2.1))+(COUNTIF('Round 2 - HILLS'!F139,"&gt;"&amp;$F$3+2.1))+(COUNTIF('Round 2 - HILLS'!G139,"&gt;"&amp;$G$3+2.1))+(COUNTIF('Round 2 - HILLS'!H139,"&gt;"&amp;$H$3+2.1))+(COUNTIF('Round 2 - HILLS'!I139,"&gt;"&amp;$I$3+2.1))+(COUNTIF('Round 2 - HILLS'!J139,"&gt;"&amp;$J$3+2.1))+(COUNTIF('Round 2 - HILLS'!L139,"&gt;"&amp;$L$3+2.1))+(COUNTIF('Round 2 - HILLS'!M139,"&gt;"&amp;$M$3+2.1))+(COUNTIF('Round 2 - HILLS'!N139,"&gt;"&amp;$N$3+2.1))+(COUNTIF('Round 2 - HILLS'!O139,"&gt;"&amp;$O$3+2.1))+(COUNTIF('Round 2 - HILLS'!P139,"&gt;"&amp;$P$3+2.1))+(COUNTIF('Round 2 - HILLS'!Q139,"&gt;"&amp;$Q$3+2.1))+(COUNTIF('Round 2 - HILLS'!R139,"&gt;"&amp;$R$3+2.1))+(COUNTIF('Round 2 - HILLS'!S139,"&gt;"&amp;$S$3+2.1))+(COUNTIF('Round 2 - HILLS'!T139,"&gt;"&amp;$T$3+2.1))</f>
        <v>0</v>
      </c>
      <c r="Q275" s="94"/>
      <c r="R275" s="94"/>
      <c r="S275" s="94"/>
      <c r="T275" s="94"/>
      <c r="U275" s="94"/>
      <c r="V275" s="94"/>
      <c r="X275" s="99" t="e">
        <f t="shared" ref="X275:X278" si="304">SUM(C275,J275,Q275)</f>
        <v>#REF!</v>
      </c>
      <c r="Y275" s="100" t="e">
        <f t="shared" si="300"/>
        <v>#REF!</v>
      </c>
      <c r="Z275" s="100" t="e">
        <f t="shared" si="301"/>
        <v>#REF!</v>
      </c>
      <c r="AA275" s="100" t="e">
        <f t="shared" si="302"/>
        <v>#REF!</v>
      </c>
      <c r="AB275" s="100" t="e">
        <f t="shared" si="303"/>
        <v>#REF!</v>
      </c>
      <c r="AC275" s="100" t="e">
        <f t="shared" ref="AC275:AC278" si="305">SUM(H275,O275,V275)</f>
        <v>#REF!</v>
      </c>
    </row>
    <row r="276" spans="1:29" x14ac:dyDescent="0.2">
      <c r="A276" s="35" t="e">
        <f>'Players by Team'!#REF!</f>
        <v>#REF!</v>
      </c>
      <c r="B276" s="95"/>
      <c r="C276" s="99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76" s="100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76" s="100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76" s="100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76" s="100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76" s="100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I276" s="77"/>
      <c r="J276" s="99">
        <f>SUM(COUNTIF('Round 2 - HILLS'!B140,"&lt;"&amp;$B$3-1.9))+(COUNTIF('Round 2 - HILLS'!C140,"&lt;"&amp;$C$3-1.9))+(COUNTIF('Round 2 - HILLS'!D140,"&lt;"&amp;$D$3-1.9))+(COUNTIF('Round 2 - HILLS'!E140,"&lt;"&amp;$E$3-1.9))+(COUNTIF('Round 2 - HILLS'!F140,"&lt;"&amp;$F$3-1.9))+(COUNTIF('Round 2 - HILLS'!G140,"&lt;"&amp;$G$3-1.9))+(COUNTIF('Round 2 - HILLS'!H140,"&lt;"&amp;$H$3-1.9))+(COUNTIF('Round 2 - HILLS'!I140,"&lt;"&amp;$I$3-1.9))+(COUNTIF('Round 2 - HILLS'!J140,"&lt;"&amp;$J$3-1.9))+(COUNTIF('Round 2 - HILLS'!L140,"&lt;"&amp;$L$3-1.9))+(COUNTIF('Round 2 - HILLS'!M140,"&lt;"&amp;$M$3-1.9))+(COUNTIF('Round 2 - HILLS'!N140,"&lt;"&amp;$N$3-1.9))+(COUNTIF('Round 2 - HILLS'!O140,"&lt;"&amp;$O$3-1.9))+(COUNTIF('Round 2 - HILLS'!P140,"&lt;"&amp;$P$3-1.9))+(COUNTIF('Round 2 - HILLS'!Q140,"&lt;"&amp;$Q$3-1.9))+(COUNTIF('Round 2 - HILLS'!R140,"&lt;"&amp;$R$3-1.9))+(COUNTIF('Round 2 - HILLS'!S140,"&lt;"&amp;$S$3-1.9))+(COUNTIF('Round 2 - HILLS'!T140,"&lt;"&amp;$T$3-1.9))</f>
        <v>0</v>
      </c>
      <c r="K276" s="100">
        <f>SUM(COUNTIF('Round 2 - HILLS'!B140,"="&amp;$B$3-1))+(COUNTIF('Round 2 - HILLS'!C140,"="&amp;$C$3-1))+(COUNTIF('Round 2 - HILLS'!D140,"="&amp;$D$3-1))+(COUNTIF('Round 2 - HILLS'!E140,"="&amp;$E$3-1))+(COUNTIF('Round 2 - HILLS'!F140,"="&amp;$F$3-1))+(COUNTIF('Round 2 - HILLS'!G140,"="&amp;$G$3-1))+(COUNTIF('Round 2 - HILLS'!H140,"="&amp;$H$3-1))+(COUNTIF('Round 2 - HILLS'!I140,"="&amp;$I$3-1))+(COUNTIF('Round 2 - HILLS'!J140,"="&amp;$J$3-1))+(COUNTIF('Round 2 - HILLS'!L140,"="&amp;$L$3-1))+(COUNTIF('Round 2 - HILLS'!M140,"="&amp;$M$3-1))+(COUNTIF('Round 2 - HILLS'!N140,"="&amp;$N$3-1))+(COUNTIF('Round 2 - HILLS'!O140,"="&amp;$O$3-1))+(COUNTIF('Round 2 - HILLS'!P140,"="&amp;$P$3-1))+(COUNTIF('Round 2 - HILLS'!Q140,"="&amp;$Q$3-1))+(COUNTIF('Round 2 - HILLS'!R140,"="&amp;$R$3-1))+(COUNTIF('Round 2 - HILLS'!S140,"="&amp;$S$3-1))+(COUNTIF('Round 2 - HILLS'!T140,"="&amp;$T$3-1))</f>
        <v>0</v>
      </c>
      <c r="L276" s="100">
        <f>SUM(COUNTIF('Round 2 - HILLS'!B140,"="&amp;$B$3))+(COUNTIF('Round 2 - HILLS'!C140,"="&amp;$C$3))+(COUNTIF('Round 2 - HILLS'!D140,"="&amp;$D$3))+(COUNTIF('Round 2 - HILLS'!E140,"="&amp;$E$3))+(COUNTIF('Round 2 - HILLS'!F140,"="&amp;$F$3))+(COUNTIF('Round 2 - HILLS'!G140,"="&amp;$G$3))+(COUNTIF('Round 2 - HILLS'!H140,"="&amp;$H$3))+(COUNTIF('Round 2 - HILLS'!I140,"="&amp;$I$3))+(COUNTIF('Round 2 - HILLS'!J140,"="&amp;$J$3))+(COUNTIF('Round 2 - HILLS'!L140,"="&amp;$L$3))+(COUNTIF('Round 2 - HILLS'!M140,"="&amp;$M$3))+(COUNTIF('Round 2 - HILLS'!N140,"="&amp;$N$3))+(COUNTIF('Round 2 - HILLS'!O140,"="&amp;$O$3))+(COUNTIF('Round 2 - HILLS'!P140,"="&amp;$P$3))+(COUNTIF('Round 2 - HILLS'!Q140,"="&amp;$Q$3))+(COUNTIF('Round 2 - HILLS'!R140,"="&amp;$R$3))+(COUNTIF('Round 2 - HILLS'!S140,"="&amp;$S$3))+(COUNTIF('Round 2 - HILLS'!T140,"="&amp;$T$3))</f>
        <v>0</v>
      </c>
      <c r="M276" s="100">
        <f>SUM(COUNTIF('Round 2 - HILLS'!B140,"="&amp;$B$3+1))+(COUNTIF('Round 2 - HILLS'!C140,"="&amp;$C$3+1))+(COUNTIF('Round 2 - HILLS'!D140,"="&amp;$D$3+1))+(COUNTIF('Round 2 - HILLS'!E140,"="&amp;$E$3+1))+(COUNTIF('Round 2 - HILLS'!F140,"="&amp;$F$3+1))+(COUNTIF('Round 2 - HILLS'!G140,"="&amp;$G$3+1))+(COUNTIF('Round 2 - HILLS'!H140,"="&amp;$H$3+1))+(COUNTIF('Round 2 - HILLS'!I140,"="&amp;$I$3+1))+(COUNTIF('Round 2 - HILLS'!J140,"="&amp;$J$3+1))+(COUNTIF('Round 2 - HILLS'!L140,"="&amp;$L$3+1))+(COUNTIF('Round 2 - HILLS'!M140,"="&amp;$M$3+1))+(COUNTIF('Round 2 - HILLS'!N140,"="&amp;$N$3+1))+(COUNTIF('Round 2 - HILLS'!O140,"="&amp;$O$3+1))+(COUNTIF('Round 2 - HILLS'!P140,"="&amp;$P$3+1))+(COUNTIF('Round 2 - HILLS'!Q140,"="&amp;$Q$3+1))+(COUNTIF('Round 2 - HILLS'!R140,"="&amp;$R$3+1))+(COUNTIF('Round 2 - HILLS'!S140,"="&amp;$S$3+1))+(COUNTIF('Round 2 - HILLS'!T140,"="&amp;$T$3+1))</f>
        <v>0</v>
      </c>
      <c r="N276" s="100">
        <f>SUM(COUNTIF('Round 2 - HILLS'!B140,"="&amp;$B$3+2))+(COUNTIF('Round 2 - HILLS'!C140,"="&amp;$C$3+2))+(COUNTIF('Round 2 - HILLS'!D140,"="&amp;$D$3+2))+(COUNTIF('Round 2 - HILLS'!E140,"="&amp;$E$3+2))+(COUNTIF('Round 2 - HILLS'!F140,"="&amp;$F$3+2))+(COUNTIF('Round 2 - HILLS'!G140,"="&amp;$G$3+2))+(COUNTIF('Round 2 - HILLS'!H140,"="&amp;$H$3+2))+(COUNTIF('Round 2 - HILLS'!I140,"="&amp;$I$3+2))+(COUNTIF('Round 2 - HILLS'!J140,"="&amp;$J$3+2))+(COUNTIF('Round 2 - HILLS'!L140,"="&amp;$L$3+2))+(COUNTIF('Round 2 - HILLS'!M140,"="&amp;$M$3+2))+(COUNTIF('Round 2 - HILLS'!N140,"="&amp;$N$3+2))+(COUNTIF('Round 2 - HILLS'!O140,"="&amp;$O$3+2))+(COUNTIF('Round 2 - HILLS'!P140,"="&amp;$P$3+2))+(COUNTIF('Round 2 - HILLS'!Q140,"="&amp;$Q$3+2))+(COUNTIF('Round 2 - HILLS'!R140,"="&amp;$R$3+2))+(COUNTIF('Round 2 - HILLS'!S140,"="&amp;$S$3+2))+(COUNTIF('Round 2 - HILLS'!T140,"="&amp;$T$3+2))</f>
        <v>0</v>
      </c>
      <c r="O276" s="100">
        <f>SUM(COUNTIF('Round 2 - HILLS'!B140,"&gt;"&amp;$B$3+2.1))+(COUNTIF('Round 2 - HILLS'!C140,"&gt;"&amp;$C$3+2.1))+(COUNTIF('Round 2 - HILLS'!D140,"&gt;"&amp;$D$3+2.1))+(COUNTIF('Round 2 - HILLS'!E140,"&gt;"&amp;$E$3+2.1))+(COUNTIF('Round 2 - HILLS'!F140,"&gt;"&amp;$F$3+2.1))+(COUNTIF('Round 2 - HILLS'!G140,"&gt;"&amp;$G$3+2.1))+(COUNTIF('Round 2 - HILLS'!H140,"&gt;"&amp;$H$3+2.1))+(COUNTIF('Round 2 - HILLS'!I140,"&gt;"&amp;$I$3+2.1))+(COUNTIF('Round 2 - HILLS'!J140,"&gt;"&amp;$J$3+2.1))+(COUNTIF('Round 2 - HILLS'!L140,"&gt;"&amp;$L$3+2.1))+(COUNTIF('Round 2 - HILLS'!M140,"&gt;"&amp;$M$3+2.1))+(COUNTIF('Round 2 - HILLS'!N140,"&gt;"&amp;$N$3+2.1))+(COUNTIF('Round 2 - HILLS'!O140,"&gt;"&amp;$O$3+2.1))+(COUNTIF('Round 2 - HILLS'!P140,"&gt;"&amp;$P$3+2.1))+(COUNTIF('Round 2 - HILLS'!Q140,"&gt;"&amp;$Q$3+2.1))+(COUNTIF('Round 2 - HILLS'!R140,"&gt;"&amp;$R$3+2.1))+(COUNTIF('Round 2 - HILLS'!S140,"&gt;"&amp;$S$3+2.1))+(COUNTIF('Round 2 - HILLS'!T140,"&gt;"&amp;$T$3+2.1))</f>
        <v>0</v>
      </c>
      <c r="Q276" s="92"/>
      <c r="R276" s="93"/>
      <c r="S276" s="93"/>
      <c r="T276" s="93"/>
      <c r="U276" s="93"/>
      <c r="V276" s="93"/>
      <c r="X276" s="92" t="e">
        <f t="shared" si="304"/>
        <v>#REF!</v>
      </c>
      <c r="Y276" s="93" t="e">
        <f t="shared" si="300"/>
        <v>#REF!</v>
      </c>
      <c r="Z276" s="93" t="e">
        <f t="shared" si="301"/>
        <v>#REF!</v>
      </c>
      <c r="AA276" s="93" t="e">
        <f t="shared" si="302"/>
        <v>#REF!</v>
      </c>
      <c r="AB276" s="93" t="e">
        <f t="shared" si="303"/>
        <v>#REF!</v>
      </c>
      <c r="AC276" s="93" t="e">
        <f t="shared" si="305"/>
        <v>#REF!</v>
      </c>
    </row>
    <row r="277" spans="1:29" x14ac:dyDescent="0.2">
      <c r="A277" s="35" t="e">
        <f>'Players by Team'!#REF!</f>
        <v>#REF!</v>
      </c>
      <c r="B277" s="95"/>
      <c r="C277" s="105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77" s="106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77" s="106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77" s="106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77" s="106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77" s="106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I277" s="77"/>
      <c r="J277" s="105">
        <f>SUM(COUNTIF('Round 2 - HILLS'!B141,"&lt;"&amp;$B$3-1.9))+(COUNTIF('Round 2 - HILLS'!C141,"&lt;"&amp;$C$3-1.9))+(COUNTIF('Round 2 - HILLS'!D141,"&lt;"&amp;$D$3-1.9))+(COUNTIF('Round 2 - HILLS'!E141,"&lt;"&amp;$E$3-1.9))+(COUNTIF('Round 2 - HILLS'!F141,"&lt;"&amp;$F$3-1.9))+(COUNTIF('Round 2 - HILLS'!G141,"&lt;"&amp;$G$3-1.9))+(COUNTIF('Round 2 - HILLS'!H141,"&lt;"&amp;$H$3-1.9))+(COUNTIF('Round 2 - HILLS'!I141,"&lt;"&amp;$I$3-1.9))+(COUNTIF('Round 2 - HILLS'!J141,"&lt;"&amp;$J$3-1.9))+(COUNTIF('Round 2 - HILLS'!L141,"&lt;"&amp;$L$3-1.9))+(COUNTIF('Round 2 - HILLS'!M141,"&lt;"&amp;$M$3-1.9))+(COUNTIF('Round 2 - HILLS'!N141,"&lt;"&amp;$N$3-1.9))+(COUNTIF('Round 2 - HILLS'!O141,"&lt;"&amp;$O$3-1.9))+(COUNTIF('Round 2 - HILLS'!P141,"&lt;"&amp;$P$3-1.9))+(COUNTIF('Round 2 - HILLS'!Q141,"&lt;"&amp;$Q$3-1.9))+(COUNTIF('Round 2 - HILLS'!R141,"&lt;"&amp;$R$3-1.9))+(COUNTIF('Round 2 - HILLS'!S141,"&lt;"&amp;$S$3-1.9))+(COUNTIF('Round 2 - HILLS'!T141,"&lt;"&amp;$T$3-1.9))</f>
        <v>0</v>
      </c>
      <c r="K277" s="106">
        <f>SUM(COUNTIF('Round 2 - HILLS'!B141,"="&amp;$B$3-1))+(COUNTIF('Round 2 - HILLS'!C141,"="&amp;$C$3-1))+(COUNTIF('Round 2 - HILLS'!D141,"="&amp;$D$3-1))+(COUNTIF('Round 2 - HILLS'!E141,"="&amp;$E$3-1))+(COUNTIF('Round 2 - HILLS'!F141,"="&amp;$F$3-1))+(COUNTIF('Round 2 - HILLS'!G141,"="&amp;$G$3-1))+(COUNTIF('Round 2 - HILLS'!H141,"="&amp;$H$3-1))+(COUNTIF('Round 2 - HILLS'!I141,"="&amp;$I$3-1))+(COUNTIF('Round 2 - HILLS'!J141,"="&amp;$J$3-1))+(COUNTIF('Round 2 - HILLS'!L141,"="&amp;$L$3-1))+(COUNTIF('Round 2 - HILLS'!M141,"="&amp;$M$3-1))+(COUNTIF('Round 2 - HILLS'!N141,"="&amp;$N$3-1))+(COUNTIF('Round 2 - HILLS'!O141,"="&amp;$O$3-1))+(COUNTIF('Round 2 - HILLS'!P141,"="&amp;$P$3-1))+(COUNTIF('Round 2 - HILLS'!Q141,"="&amp;$Q$3-1))+(COUNTIF('Round 2 - HILLS'!R141,"="&amp;$R$3-1))+(COUNTIF('Round 2 - HILLS'!S141,"="&amp;$S$3-1))+(COUNTIF('Round 2 - HILLS'!T141,"="&amp;$T$3-1))</f>
        <v>0</v>
      </c>
      <c r="L277" s="106">
        <f>SUM(COUNTIF('Round 2 - HILLS'!B141,"="&amp;$B$3))+(COUNTIF('Round 2 - HILLS'!C141,"="&amp;$C$3))+(COUNTIF('Round 2 - HILLS'!D141,"="&amp;$D$3))+(COUNTIF('Round 2 - HILLS'!E141,"="&amp;$E$3))+(COUNTIF('Round 2 - HILLS'!F141,"="&amp;$F$3))+(COUNTIF('Round 2 - HILLS'!G141,"="&amp;$G$3))+(COUNTIF('Round 2 - HILLS'!H141,"="&amp;$H$3))+(COUNTIF('Round 2 - HILLS'!I141,"="&amp;$I$3))+(COUNTIF('Round 2 - HILLS'!J141,"="&amp;$J$3))+(COUNTIF('Round 2 - HILLS'!L141,"="&amp;$L$3))+(COUNTIF('Round 2 - HILLS'!M141,"="&amp;$M$3))+(COUNTIF('Round 2 - HILLS'!N141,"="&amp;$N$3))+(COUNTIF('Round 2 - HILLS'!O141,"="&amp;$O$3))+(COUNTIF('Round 2 - HILLS'!P141,"="&amp;$P$3))+(COUNTIF('Round 2 - HILLS'!Q141,"="&amp;$Q$3))+(COUNTIF('Round 2 - HILLS'!R141,"="&amp;$R$3))+(COUNTIF('Round 2 - HILLS'!S141,"="&amp;$S$3))+(COUNTIF('Round 2 - HILLS'!T141,"="&amp;$T$3))</f>
        <v>0</v>
      </c>
      <c r="M277" s="106">
        <f>SUM(COUNTIF('Round 2 - HILLS'!B141,"="&amp;$B$3+1))+(COUNTIF('Round 2 - HILLS'!C141,"="&amp;$C$3+1))+(COUNTIF('Round 2 - HILLS'!D141,"="&amp;$D$3+1))+(COUNTIF('Round 2 - HILLS'!E141,"="&amp;$E$3+1))+(COUNTIF('Round 2 - HILLS'!F141,"="&amp;$F$3+1))+(COUNTIF('Round 2 - HILLS'!G141,"="&amp;$G$3+1))+(COUNTIF('Round 2 - HILLS'!H141,"="&amp;$H$3+1))+(COUNTIF('Round 2 - HILLS'!I141,"="&amp;$I$3+1))+(COUNTIF('Round 2 - HILLS'!J141,"="&amp;$J$3+1))+(COUNTIF('Round 2 - HILLS'!L141,"="&amp;$L$3+1))+(COUNTIF('Round 2 - HILLS'!M141,"="&amp;$M$3+1))+(COUNTIF('Round 2 - HILLS'!N141,"="&amp;$N$3+1))+(COUNTIF('Round 2 - HILLS'!O141,"="&amp;$O$3+1))+(COUNTIF('Round 2 - HILLS'!P141,"="&amp;$P$3+1))+(COUNTIF('Round 2 - HILLS'!Q141,"="&amp;$Q$3+1))+(COUNTIF('Round 2 - HILLS'!R141,"="&amp;$R$3+1))+(COUNTIF('Round 2 - HILLS'!S141,"="&amp;$S$3+1))+(COUNTIF('Round 2 - HILLS'!T141,"="&amp;$T$3+1))</f>
        <v>0</v>
      </c>
      <c r="N277" s="106">
        <f>SUM(COUNTIF('Round 2 - HILLS'!B141,"="&amp;$B$3+2))+(COUNTIF('Round 2 - HILLS'!C141,"="&amp;$C$3+2))+(COUNTIF('Round 2 - HILLS'!D141,"="&amp;$D$3+2))+(COUNTIF('Round 2 - HILLS'!E141,"="&amp;$E$3+2))+(COUNTIF('Round 2 - HILLS'!F141,"="&amp;$F$3+2))+(COUNTIF('Round 2 - HILLS'!G141,"="&amp;$G$3+2))+(COUNTIF('Round 2 - HILLS'!H141,"="&amp;$H$3+2))+(COUNTIF('Round 2 - HILLS'!I141,"="&amp;$I$3+2))+(COUNTIF('Round 2 - HILLS'!J141,"="&amp;$J$3+2))+(COUNTIF('Round 2 - HILLS'!L141,"="&amp;$L$3+2))+(COUNTIF('Round 2 - HILLS'!M141,"="&amp;$M$3+2))+(COUNTIF('Round 2 - HILLS'!N141,"="&amp;$N$3+2))+(COUNTIF('Round 2 - HILLS'!O141,"="&amp;$O$3+2))+(COUNTIF('Round 2 - HILLS'!P141,"="&amp;$P$3+2))+(COUNTIF('Round 2 - HILLS'!Q141,"="&amp;$Q$3+2))+(COUNTIF('Round 2 - HILLS'!R141,"="&amp;$R$3+2))+(COUNTIF('Round 2 - HILLS'!S141,"="&amp;$S$3+2))+(COUNTIF('Round 2 - HILLS'!T141,"="&amp;$T$3+2))</f>
        <v>0</v>
      </c>
      <c r="O277" s="106">
        <f>SUM(COUNTIF('Round 2 - HILLS'!B141,"&gt;"&amp;$B$3+2.1))+(COUNTIF('Round 2 - HILLS'!C141,"&gt;"&amp;$C$3+2.1))+(COUNTIF('Round 2 - HILLS'!D141,"&gt;"&amp;$D$3+2.1))+(COUNTIF('Round 2 - HILLS'!E141,"&gt;"&amp;$E$3+2.1))+(COUNTIF('Round 2 - HILLS'!F141,"&gt;"&amp;$F$3+2.1))+(COUNTIF('Round 2 - HILLS'!G141,"&gt;"&amp;$G$3+2.1))+(COUNTIF('Round 2 - HILLS'!H141,"&gt;"&amp;$H$3+2.1))+(COUNTIF('Round 2 - HILLS'!I141,"&gt;"&amp;$I$3+2.1))+(COUNTIF('Round 2 - HILLS'!J141,"&gt;"&amp;$J$3+2.1))+(COUNTIF('Round 2 - HILLS'!L141,"&gt;"&amp;$L$3+2.1))+(COUNTIF('Round 2 - HILLS'!M141,"&gt;"&amp;$M$3+2.1))+(COUNTIF('Round 2 - HILLS'!N141,"&gt;"&amp;$N$3+2.1))+(COUNTIF('Round 2 - HILLS'!O141,"&gt;"&amp;$O$3+2.1))+(COUNTIF('Round 2 - HILLS'!P141,"&gt;"&amp;$P$3+2.1))+(COUNTIF('Round 2 - HILLS'!Q141,"&gt;"&amp;$Q$3+2.1))+(COUNTIF('Round 2 - HILLS'!R141,"&gt;"&amp;$R$3+2.1))+(COUNTIF('Round 2 - HILLS'!S141,"&gt;"&amp;$S$3+2.1))+(COUNTIF('Round 2 - HILLS'!T141,"&gt;"&amp;$T$3+2.1))</f>
        <v>0</v>
      </c>
      <c r="Q277" s="94"/>
      <c r="R277" s="94"/>
      <c r="S277" s="94"/>
      <c r="T277" s="94"/>
      <c r="U277" s="94"/>
      <c r="V277" s="94"/>
      <c r="X277" s="99" t="e">
        <f t="shared" si="304"/>
        <v>#REF!</v>
      </c>
      <c r="Y277" s="100" t="e">
        <f t="shared" si="300"/>
        <v>#REF!</v>
      </c>
      <c r="Z277" s="100" t="e">
        <f t="shared" si="301"/>
        <v>#REF!</v>
      </c>
      <c r="AA277" s="100" t="e">
        <f t="shared" si="302"/>
        <v>#REF!</v>
      </c>
      <c r="AB277" s="100" t="e">
        <f t="shared" si="303"/>
        <v>#REF!</v>
      </c>
      <c r="AC277" s="100" t="e">
        <f t="shared" si="305"/>
        <v>#REF!</v>
      </c>
    </row>
    <row r="278" spans="1:29" x14ac:dyDescent="0.2">
      <c r="A278" s="35" t="e">
        <f>'Players by Team'!#REF!</f>
        <v>#REF!</v>
      </c>
      <c r="B278" s="95"/>
      <c r="C278" s="99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78" s="100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78" s="100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78" s="100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78" s="100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78" s="100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I278" s="77"/>
      <c r="J278" s="99">
        <f>SUM(COUNTIF('Round 2 - HILLS'!B142,"&lt;"&amp;$B$3-1.9))+(COUNTIF('Round 2 - HILLS'!C142,"&lt;"&amp;$C$3-1.9))+(COUNTIF('Round 2 - HILLS'!D142,"&lt;"&amp;$D$3-1.9))+(COUNTIF('Round 2 - HILLS'!E142,"&lt;"&amp;$E$3-1.9))+(COUNTIF('Round 2 - HILLS'!F142,"&lt;"&amp;$F$3-1.9))+(COUNTIF('Round 2 - HILLS'!G142,"&lt;"&amp;$G$3-1.9))+(COUNTIF('Round 2 - HILLS'!H142,"&lt;"&amp;$H$3-1.9))+(COUNTIF('Round 2 - HILLS'!I142,"&lt;"&amp;$I$3-1.9))+(COUNTIF('Round 2 - HILLS'!J142,"&lt;"&amp;$J$3-1.9))+(COUNTIF('Round 2 - HILLS'!L142,"&lt;"&amp;$L$3-1.9))+(COUNTIF('Round 2 - HILLS'!M142,"&lt;"&amp;$M$3-1.9))+(COUNTIF('Round 2 - HILLS'!N142,"&lt;"&amp;$N$3-1.9))+(COUNTIF('Round 2 - HILLS'!O142,"&lt;"&amp;$O$3-1.9))+(COUNTIF('Round 2 - HILLS'!P142,"&lt;"&amp;$P$3-1.9))+(COUNTIF('Round 2 - HILLS'!Q142,"&lt;"&amp;$Q$3-1.9))+(COUNTIF('Round 2 - HILLS'!R142,"&lt;"&amp;$R$3-1.9))+(COUNTIF('Round 2 - HILLS'!S142,"&lt;"&amp;$S$3-1.9))+(COUNTIF('Round 2 - HILLS'!T142,"&lt;"&amp;$T$3-1.9))</f>
        <v>0</v>
      </c>
      <c r="K278" s="100">
        <f>SUM(COUNTIF('Round 2 - HILLS'!B142,"="&amp;$B$3-1))+(COUNTIF('Round 2 - HILLS'!C142,"="&amp;$C$3-1))+(COUNTIF('Round 2 - HILLS'!D142,"="&amp;$D$3-1))+(COUNTIF('Round 2 - HILLS'!E142,"="&amp;$E$3-1))+(COUNTIF('Round 2 - HILLS'!F142,"="&amp;$F$3-1))+(COUNTIF('Round 2 - HILLS'!G142,"="&amp;$G$3-1))+(COUNTIF('Round 2 - HILLS'!H142,"="&amp;$H$3-1))+(COUNTIF('Round 2 - HILLS'!I142,"="&amp;$I$3-1))+(COUNTIF('Round 2 - HILLS'!J142,"="&amp;$J$3-1))+(COUNTIF('Round 2 - HILLS'!L142,"="&amp;$L$3-1))+(COUNTIF('Round 2 - HILLS'!M142,"="&amp;$M$3-1))+(COUNTIF('Round 2 - HILLS'!N142,"="&amp;$N$3-1))+(COUNTIF('Round 2 - HILLS'!O142,"="&amp;$O$3-1))+(COUNTIF('Round 2 - HILLS'!P142,"="&amp;$P$3-1))+(COUNTIF('Round 2 - HILLS'!Q142,"="&amp;$Q$3-1))+(COUNTIF('Round 2 - HILLS'!R142,"="&amp;$R$3-1))+(COUNTIF('Round 2 - HILLS'!S142,"="&amp;$S$3-1))+(COUNTIF('Round 2 - HILLS'!T142,"="&amp;$T$3-1))</f>
        <v>0</v>
      </c>
      <c r="L278" s="100">
        <f>SUM(COUNTIF('Round 2 - HILLS'!B142,"="&amp;$B$3))+(COUNTIF('Round 2 - HILLS'!C142,"="&amp;$C$3))+(COUNTIF('Round 2 - HILLS'!D142,"="&amp;$D$3))+(COUNTIF('Round 2 - HILLS'!E142,"="&amp;$E$3))+(COUNTIF('Round 2 - HILLS'!F142,"="&amp;$F$3))+(COUNTIF('Round 2 - HILLS'!G142,"="&amp;$G$3))+(COUNTIF('Round 2 - HILLS'!H142,"="&amp;$H$3))+(COUNTIF('Round 2 - HILLS'!I142,"="&amp;$I$3))+(COUNTIF('Round 2 - HILLS'!J142,"="&amp;$J$3))+(COUNTIF('Round 2 - HILLS'!L142,"="&amp;$L$3))+(COUNTIF('Round 2 - HILLS'!M142,"="&amp;$M$3))+(COUNTIF('Round 2 - HILLS'!N142,"="&amp;$N$3))+(COUNTIF('Round 2 - HILLS'!O142,"="&amp;$O$3))+(COUNTIF('Round 2 - HILLS'!P142,"="&amp;$P$3))+(COUNTIF('Round 2 - HILLS'!Q142,"="&amp;$Q$3))+(COUNTIF('Round 2 - HILLS'!R142,"="&amp;$R$3))+(COUNTIF('Round 2 - HILLS'!S142,"="&amp;$S$3))+(COUNTIF('Round 2 - HILLS'!T142,"="&amp;$T$3))</f>
        <v>0</v>
      </c>
      <c r="M278" s="100">
        <f>SUM(COUNTIF('Round 2 - HILLS'!B142,"="&amp;$B$3+1))+(COUNTIF('Round 2 - HILLS'!C142,"="&amp;$C$3+1))+(COUNTIF('Round 2 - HILLS'!D142,"="&amp;$D$3+1))+(COUNTIF('Round 2 - HILLS'!E142,"="&amp;$E$3+1))+(COUNTIF('Round 2 - HILLS'!F142,"="&amp;$F$3+1))+(COUNTIF('Round 2 - HILLS'!G142,"="&amp;$G$3+1))+(COUNTIF('Round 2 - HILLS'!H142,"="&amp;$H$3+1))+(COUNTIF('Round 2 - HILLS'!I142,"="&amp;$I$3+1))+(COUNTIF('Round 2 - HILLS'!J142,"="&amp;$J$3+1))+(COUNTIF('Round 2 - HILLS'!L142,"="&amp;$L$3+1))+(COUNTIF('Round 2 - HILLS'!M142,"="&amp;$M$3+1))+(COUNTIF('Round 2 - HILLS'!N142,"="&amp;$N$3+1))+(COUNTIF('Round 2 - HILLS'!O142,"="&amp;$O$3+1))+(COUNTIF('Round 2 - HILLS'!P142,"="&amp;$P$3+1))+(COUNTIF('Round 2 - HILLS'!Q142,"="&amp;$Q$3+1))+(COUNTIF('Round 2 - HILLS'!R142,"="&amp;$R$3+1))+(COUNTIF('Round 2 - HILLS'!S142,"="&amp;$S$3+1))+(COUNTIF('Round 2 - HILLS'!T142,"="&amp;$T$3+1))</f>
        <v>0</v>
      </c>
      <c r="N278" s="100">
        <f>SUM(COUNTIF('Round 2 - HILLS'!B142,"="&amp;$B$3+2))+(COUNTIF('Round 2 - HILLS'!C142,"="&amp;$C$3+2))+(COUNTIF('Round 2 - HILLS'!D142,"="&amp;$D$3+2))+(COUNTIF('Round 2 - HILLS'!E142,"="&amp;$E$3+2))+(COUNTIF('Round 2 - HILLS'!F142,"="&amp;$F$3+2))+(COUNTIF('Round 2 - HILLS'!G142,"="&amp;$G$3+2))+(COUNTIF('Round 2 - HILLS'!H142,"="&amp;$H$3+2))+(COUNTIF('Round 2 - HILLS'!I142,"="&amp;$I$3+2))+(COUNTIF('Round 2 - HILLS'!J142,"="&amp;$J$3+2))+(COUNTIF('Round 2 - HILLS'!L142,"="&amp;$L$3+2))+(COUNTIF('Round 2 - HILLS'!M142,"="&amp;$M$3+2))+(COUNTIF('Round 2 - HILLS'!N142,"="&amp;$N$3+2))+(COUNTIF('Round 2 - HILLS'!O142,"="&amp;$O$3+2))+(COUNTIF('Round 2 - HILLS'!P142,"="&amp;$P$3+2))+(COUNTIF('Round 2 - HILLS'!Q142,"="&amp;$Q$3+2))+(COUNTIF('Round 2 - HILLS'!R142,"="&amp;$R$3+2))+(COUNTIF('Round 2 - HILLS'!S142,"="&amp;$S$3+2))+(COUNTIF('Round 2 - HILLS'!T142,"="&amp;$T$3+2))</f>
        <v>0</v>
      </c>
      <c r="O278" s="100">
        <f>SUM(COUNTIF('Round 2 - HILLS'!B142,"&gt;"&amp;$B$3+2.1))+(COUNTIF('Round 2 - HILLS'!C142,"&gt;"&amp;$C$3+2.1))+(COUNTIF('Round 2 - HILLS'!D142,"&gt;"&amp;$D$3+2.1))+(COUNTIF('Round 2 - HILLS'!E142,"&gt;"&amp;$E$3+2.1))+(COUNTIF('Round 2 - HILLS'!F142,"&gt;"&amp;$F$3+2.1))+(COUNTIF('Round 2 - HILLS'!G142,"&gt;"&amp;$G$3+2.1))+(COUNTIF('Round 2 - HILLS'!H142,"&gt;"&amp;$H$3+2.1))+(COUNTIF('Round 2 - HILLS'!I142,"&gt;"&amp;$I$3+2.1))+(COUNTIF('Round 2 - HILLS'!J142,"&gt;"&amp;$J$3+2.1))+(COUNTIF('Round 2 - HILLS'!L142,"&gt;"&amp;$L$3+2.1))+(COUNTIF('Round 2 - HILLS'!M142,"&gt;"&amp;$M$3+2.1))+(COUNTIF('Round 2 - HILLS'!N142,"&gt;"&amp;$N$3+2.1))+(COUNTIF('Round 2 - HILLS'!O142,"&gt;"&amp;$O$3+2.1))+(COUNTIF('Round 2 - HILLS'!P142,"&gt;"&amp;$P$3+2.1))+(COUNTIF('Round 2 - HILLS'!Q142,"&gt;"&amp;$Q$3+2.1))+(COUNTIF('Round 2 - HILLS'!R142,"&gt;"&amp;$R$3+2.1))+(COUNTIF('Round 2 - HILLS'!S142,"&gt;"&amp;$S$3+2.1))+(COUNTIF('Round 2 - HILLS'!T142,"&gt;"&amp;$T$3+2.1))</f>
        <v>0</v>
      </c>
      <c r="Q278" s="92"/>
      <c r="R278" s="93"/>
      <c r="S278" s="93"/>
      <c r="T278" s="93"/>
      <c r="U278" s="93"/>
      <c r="V278" s="93"/>
      <c r="X278" s="92" t="e">
        <f t="shared" si="304"/>
        <v>#REF!</v>
      </c>
      <c r="Y278" s="93" t="e">
        <f t="shared" si="300"/>
        <v>#REF!</v>
      </c>
      <c r="Z278" s="93" t="e">
        <f t="shared" si="301"/>
        <v>#REF!</v>
      </c>
      <c r="AA278" s="93" t="e">
        <f t="shared" si="302"/>
        <v>#REF!</v>
      </c>
      <c r="AB278" s="93" t="e">
        <f t="shared" si="303"/>
        <v>#REF!</v>
      </c>
      <c r="AC278" s="93" t="e">
        <f t="shared" si="305"/>
        <v>#REF!</v>
      </c>
    </row>
    <row r="280" spans="1:29" ht="15.75" x14ac:dyDescent="0.25">
      <c r="A280" s="108" t="e">
        <f>'Players by Team'!#REF!</f>
        <v>#REF!</v>
      </c>
      <c r="C280" s="90" t="e">
        <f t="shared" ref="C280:H280" si="306">SUM(C281:C285)</f>
        <v>#REF!</v>
      </c>
      <c r="D280" s="90" t="e">
        <f t="shared" si="306"/>
        <v>#REF!</v>
      </c>
      <c r="E280" s="90" t="e">
        <f t="shared" si="306"/>
        <v>#REF!</v>
      </c>
      <c r="F280" s="90" t="e">
        <f t="shared" si="306"/>
        <v>#REF!</v>
      </c>
      <c r="G280" s="90" t="e">
        <f t="shared" si="306"/>
        <v>#REF!</v>
      </c>
      <c r="H280" s="90" t="e">
        <f t="shared" si="306"/>
        <v>#REF!</v>
      </c>
      <c r="J280" s="90">
        <f t="shared" ref="J280:O280" si="307">SUM(J281:J285)</f>
        <v>0</v>
      </c>
      <c r="K280" s="90">
        <f t="shared" si="307"/>
        <v>0</v>
      </c>
      <c r="L280" s="90">
        <f t="shared" si="307"/>
        <v>0</v>
      </c>
      <c r="M280" s="90">
        <f t="shared" si="307"/>
        <v>0</v>
      </c>
      <c r="N280" s="90">
        <f t="shared" si="307"/>
        <v>0</v>
      </c>
      <c r="O280" s="90">
        <f t="shared" si="307"/>
        <v>0</v>
      </c>
      <c r="Q280" s="90">
        <f t="shared" ref="Q280:V280" si="308">SUM(Q281:Q285)</f>
        <v>0</v>
      </c>
      <c r="R280" s="90">
        <f t="shared" si="308"/>
        <v>0</v>
      </c>
      <c r="S280" s="90">
        <f t="shared" si="308"/>
        <v>0</v>
      </c>
      <c r="T280" s="90">
        <f t="shared" si="308"/>
        <v>0</v>
      </c>
      <c r="U280" s="90">
        <f t="shared" si="308"/>
        <v>0</v>
      </c>
      <c r="V280" s="90">
        <f t="shared" si="308"/>
        <v>0</v>
      </c>
      <c r="X280" s="90" t="e">
        <f t="shared" ref="X280:AC280" si="309">SUM(X281:X285)</f>
        <v>#REF!</v>
      </c>
      <c r="Y280" s="90" t="e">
        <f t="shared" si="309"/>
        <v>#REF!</v>
      </c>
      <c r="Z280" s="90" t="e">
        <f t="shared" si="309"/>
        <v>#REF!</v>
      </c>
      <c r="AA280" s="90" t="e">
        <f t="shared" si="309"/>
        <v>#REF!</v>
      </c>
      <c r="AB280" s="90" t="e">
        <f t="shared" si="309"/>
        <v>#REF!</v>
      </c>
      <c r="AC280" s="90" t="e">
        <f t="shared" si="309"/>
        <v>#REF!</v>
      </c>
    </row>
    <row r="281" spans="1:29" x14ac:dyDescent="0.2">
      <c r="A281" s="35" t="e">
        <f>'Players by Team'!#REF!</f>
        <v>#REF!</v>
      </c>
      <c r="B281" s="95"/>
      <c r="C281" s="92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81" s="93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81" s="93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81" s="93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81" s="93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81" s="93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J281" s="92">
        <f>SUM(COUNTIF('Round 2 - HILLS'!B145,"&lt;"&amp;$B$3-1.9))+(COUNTIF('Round 2 - HILLS'!C145,"&lt;"&amp;$C$3-1.9))+(COUNTIF('Round 2 - HILLS'!D145,"&lt;"&amp;$D$3-1.9))+(COUNTIF('Round 2 - HILLS'!E145,"&lt;"&amp;$E$3-1.9))+(COUNTIF('Round 2 - HILLS'!F145,"&lt;"&amp;$F$3-1.9))+(COUNTIF('Round 2 - HILLS'!G145,"&lt;"&amp;$G$3-1.9))+(COUNTIF('Round 2 - HILLS'!H145,"&lt;"&amp;$H$3-1.9))+(COUNTIF('Round 2 - HILLS'!I145,"&lt;"&amp;$I$3-1.9))+(COUNTIF('Round 2 - HILLS'!J145,"&lt;"&amp;$J$3-1.9))+(COUNTIF('Round 2 - HILLS'!L145,"&lt;"&amp;$L$3-1.9))+(COUNTIF('Round 2 - HILLS'!M145,"&lt;"&amp;$M$3-1.9))+(COUNTIF('Round 2 - HILLS'!N145,"&lt;"&amp;$N$3-1.9))+(COUNTIF('Round 2 - HILLS'!O145,"&lt;"&amp;$O$3-1.9))+(COUNTIF('Round 2 - HILLS'!P145,"&lt;"&amp;$P$3-1.9))+(COUNTIF('Round 2 - HILLS'!Q145,"&lt;"&amp;$Q$3-1.9))+(COUNTIF('Round 2 - HILLS'!R145,"&lt;"&amp;$R$3-1.9))+(COUNTIF('Round 2 - HILLS'!S145,"&lt;"&amp;$S$3-1.9))+(COUNTIF('Round 2 - HILLS'!T145,"&lt;"&amp;$T$3-1.9))</f>
        <v>0</v>
      </c>
      <c r="K281" s="93">
        <f>SUM(COUNTIF('Round 2 - HILLS'!B145,"="&amp;$B$3-1))+(COUNTIF('Round 2 - HILLS'!C145,"="&amp;$C$3-1))+(COUNTIF('Round 2 - HILLS'!D145,"="&amp;$D$3-1))+(COUNTIF('Round 2 - HILLS'!E145,"="&amp;$E$3-1))+(COUNTIF('Round 2 - HILLS'!F145,"="&amp;$F$3-1))+(COUNTIF('Round 2 - HILLS'!G145,"="&amp;$G$3-1))+(COUNTIF('Round 2 - HILLS'!H145,"="&amp;$H$3-1))+(COUNTIF('Round 2 - HILLS'!I145,"="&amp;$I$3-1))+(COUNTIF('Round 2 - HILLS'!J145,"="&amp;$J$3-1))+(COUNTIF('Round 2 - HILLS'!L145,"="&amp;$L$3-1))+(COUNTIF('Round 2 - HILLS'!M145,"="&amp;$M$3-1))+(COUNTIF('Round 2 - HILLS'!N145,"="&amp;$N$3-1))+(COUNTIF('Round 2 - HILLS'!O145,"="&amp;$O$3-1))+(COUNTIF('Round 2 - HILLS'!P145,"="&amp;$P$3-1))+(COUNTIF('Round 2 - HILLS'!Q145,"="&amp;$Q$3-1))+(COUNTIF('Round 2 - HILLS'!R145,"="&amp;$R$3-1))+(COUNTIF('Round 2 - HILLS'!S145,"="&amp;$S$3-1))+(COUNTIF('Round 2 - HILLS'!T145,"="&amp;$T$3-1))</f>
        <v>0</v>
      </c>
      <c r="L281" s="93">
        <f>SUM(COUNTIF('Round 2 - HILLS'!B145,"="&amp;$B$3))+(COUNTIF('Round 2 - HILLS'!C145,"="&amp;$C$3))+(COUNTIF('Round 2 - HILLS'!D145,"="&amp;$D$3))+(COUNTIF('Round 2 - HILLS'!E145,"="&amp;$E$3))+(COUNTIF('Round 2 - HILLS'!F145,"="&amp;$F$3))+(COUNTIF('Round 2 - HILLS'!G145,"="&amp;$G$3))+(COUNTIF('Round 2 - HILLS'!H145,"="&amp;$H$3))+(COUNTIF('Round 2 - HILLS'!I145,"="&amp;$I$3))+(COUNTIF('Round 2 - HILLS'!J145,"="&amp;$J$3))+(COUNTIF('Round 2 - HILLS'!L145,"="&amp;$L$3))+(COUNTIF('Round 2 - HILLS'!M145,"="&amp;$M$3))+(COUNTIF('Round 2 - HILLS'!N145,"="&amp;$N$3))+(COUNTIF('Round 2 - HILLS'!O145,"="&amp;$O$3))+(COUNTIF('Round 2 - HILLS'!P145,"="&amp;$P$3))+(COUNTIF('Round 2 - HILLS'!Q145,"="&amp;$Q$3))+(COUNTIF('Round 2 - HILLS'!R145,"="&amp;$R$3))+(COUNTIF('Round 2 - HILLS'!S145,"="&amp;$S$3))+(COUNTIF('Round 2 - HILLS'!T145,"="&amp;$T$3))</f>
        <v>0</v>
      </c>
      <c r="M281" s="93">
        <f>SUM(COUNTIF('Round 2 - HILLS'!B145,"="&amp;$B$3+1))+(COUNTIF('Round 2 - HILLS'!C145,"="&amp;$C$3+1))+(COUNTIF('Round 2 - HILLS'!D145,"="&amp;$D$3+1))+(COUNTIF('Round 2 - HILLS'!E145,"="&amp;$E$3+1))+(COUNTIF('Round 2 - HILLS'!F145,"="&amp;$F$3+1))+(COUNTIF('Round 2 - HILLS'!G145,"="&amp;$G$3+1))+(COUNTIF('Round 2 - HILLS'!H145,"="&amp;$H$3+1))+(COUNTIF('Round 2 - HILLS'!I145,"="&amp;$I$3+1))+(COUNTIF('Round 2 - HILLS'!J145,"="&amp;$J$3+1))+(COUNTIF('Round 2 - HILLS'!L145,"="&amp;$L$3+1))+(COUNTIF('Round 2 - HILLS'!M145,"="&amp;$M$3+1))+(COUNTIF('Round 2 - HILLS'!N145,"="&amp;$N$3+1))+(COUNTIF('Round 2 - HILLS'!O145,"="&amp;$O$3+1))+(COUNTIF('Round 2 - HILLS'!P145,"="&amp;$P$3+1))+(COUNTIF('Round 2 - HILLS'!Q145,"="&amp;$Q$3+1))+(COUNTIF('Round 2 - HILLS'!R145,"="&amp;$R$3+1))+(COUNTIF('Round 2 - HILLS'!S145,"="&amp;$S$3+1))+(COUNTIF('Round 2 - HILLS'!T145,"="&amp;$T$3+1))</f>
        <v>0</v>
      </c>
      <c r="N281" s="93">
        <f>SUM(COUNTIF('Round 2 - HILLS'!B145,"="&amp;$B$3+2))+(COUNTIF('Round 2 - HILLS'!C145,"="&amp;$C$3+2))+(COUNTIF('Round 2 - HILLS'!D145,"="&amp;$D$3+2))+(COUNTIF('Round 2 - HILLS'!E145,"="&amp;$E$3+2))+(COUNTIF('Round 2 - HILLS'!F145,"="&amp;$F$3+2))+(COUNTIF('Round 2 - HILLS'!G145,"="&amp;$G$3+2))+(COUNTIF('Round 2 - HILLS'!H145,"="&amp;$H$3+2))+(COUNTIF('Round 2 - HILLS'!I145,"="&amp;$I$3+2))+(COUNTIF('Round 2 - HILLS'!J145,"="&amp;$J$3+2))+(COUNTIF('Round 2 - HILLS'!L145,"="&amp;$L$3+2))+(COUNTIF('Round 2 - HILLS'!M145,"="&amp;$M$3+2))+(COUNTIF('Round 2 - HILLS'!N145,"="&amp;$N$3+2))+(COUNTIF('Round 2 - HILLS'!O145,"="&amp;$O$3+2))+(COUNTIF('Round 2 - HILLS'!P145,"="&amp;$P$3+2))+(COUNTIF('Round 2 - HILLS'!Q145,"="&amp;$Q$3+2))+(COUNTIF('Round 2 - HILLS'!R145,"="&amp;$R$3+2))+(COUNTIF('Round 2 - HILLS'!S145,"="&amp;$S$3+2))+(COUNTIF('Round 2 - HILLS'!T145,"="&amp;$T$3+2))</f>
        <v>0</v>
      </c>
      <c r="O281" s="93">
        <f>SUM(COUNTIF('Round 2 - HILLS'!B145,"&gt;"&amp;$B$3+2.1))+(COUNTIF('Round 2 - HILLS'!C145,"&gt;"&amp;$C$3+2.1))+(COUNTIF('Round 2 - HILLS'!D145,"&gt;"&amp;$D$3+2.1))+(COUNTIF('Round 2 - HILLS'!E145,"&gt;"&amp;$E$3+2.1))+(COUNTIF('Round 2 - HILLS'!F145,"&gt;"&amp;$F$3+2.1))+(COUNTIF('Round 2 - HILLS'!G145,"&gt;"&amp;$G$3+2.1))+(COUNTIF('Round 2 - HILLS'!H145,"&gt;"&amp;$H$3+2.1))+(COUNTIF('Round 2 - HILLS'!I145,"&gt;"&amp;$I$3+2.1))+(COUNTIF('Round 2 - HILLS'!J145,"&gt;"&amp;$J$3+2.1))+(COUNTIF('Round 2 - HILLS'!L145,"&gt;"&amp;$L$3+2.1))+(COUNTIF('Round 2 - HILLS'!M145,"&gt;"&amp;$M$3+2.1))+(COUNTIF('Round 2 - HILLS'!N145,"&gt;"&amp;$N$3+2.1))+(COUNTIF('Round 2 - HILLS'!O145,"&gt;"&amp;$O$3+2.1))+(COUNTIF('Round 2 - HILLS'!P145,"&gt;"&amp;$P$3+2.1))+(COUNTIF('Round 2 - HILLS'!Q145,"&gt;"&amp;$Q$3+2.1))+(COUNTIF('Round 2 - HILLS'!R145,"&gt;"&amp;$R$3+2.1))+(COUNTIF('Round 2 - HILLS'!S145,"&gt;"&amp;$S$3+2.1))+(COUNTIF('Round 2 - HILLS'!T145,"&gt;"&amp;$T$3+2.1))</f>
        <v>0</v>
      </c>
      <c r="Q281" s="92"/>
      <c r="R281" s="93"/>
      <c r="S281" s="93"/>
      <c r="T281" s="93"/>
      <c r="U281" s="93"/>
      <c r="V281" s="93"/>
      <c r="X281" s="92" t="e">
        <f>SUM(C281,J281,Q281)</f>
        <v>#REF!</v>
      </c>
      <c r="Y281" s="93" t="e">
        <f t="shared" ref="Y281:Y285" si="310">SUM(D281,K281,R281)</f>
        <v>#REF!</v>
      </c>
      <c r="Z281" s="93" t="e">
        <f t="shared" ref="Z281:Z285" si="311">SUM(E281,L281,S281)</f>
        <v>#REF!</v>
      </c>
      <c r="AA281" s="93" t="e">
        <f t="shared" ref="AA281:AA285" si="312">SUM(F281,M281,T281)</f>
        <v>#REF!</v>
      </c>
      <c r="AB281" s="93" t="e">
        <f t="shared" ref="AB281:AB285" si="313">SUM(G281,N281,U281)</f>
        <v>#REF!</v>
      </c>
      <c r="AC281" s="93" t="e">
        <f>SUM(H281,O281,V281)</f>
        <v>#REF!</v>
      </c>
    </row>
    <row r="282" spans="1:29" x14ac:dyDescent="0.2">
      <c r="A282" s="35" t="e">
        <f>'Players by Team'!#REF!</f>
        <v>#REF!</v>
      </c>
      <c r="B282" s="95"/>
      <c r="C282" s="99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82" s="100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82" s="100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82" s="100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82" s="100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82" s="100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J282" s="99">
        <f>SUM(COUNTIF('Round 2 - HILLS'!B146,"&lt;"&amp;$B$3-1.9))+(COUNTIF('Round 2 - HILLS'!C146,"&lt;"&amp;$C$3-1.9))+(COUNTIF('Round 2 - HILLS'!D146,"&lt;"&amp;$D$3-1.9))+(COUNTIF('Round 2 - HILLS'!E146,"&lt;"&amp;$E$3-1.9))+(COUNTIF('Round 2 - HILLS'!F146,"&lt;"&amp;$F$3-1.9))+(COUNTIF('Round 2 - HILLS'!G146,"&lt;"&amp;$G$3-1.9))+(COUNTIF('Round 2 - HILLS'!H146,"&lt;"&amp;$H$3-1.9))+(COUNTIF('Round 2 - HILLS'!I146,"&lt;"&amp;$I$3-1.9))+(COUNTIF('Round 2 - HILLS'!J146,"&lt;"&amp;$J$3-1.9))+(COUNTIF('Round 2 - HILLS'!L146,"&lt;"&amp;$L$3-1.9))+(COUNTIF('Round 2 - HILLS'!M146,"&lt;"&amp;$M$3-1.9))+(COUNTIF('Round 2 - HILLS'!N146,"&lt;"&amp;$N$3-1.9))+(COUNTIF('Round 2 - HILLS'!O146,"&lt;"&amp;$O$3-1.9))+(COUNTIF('Round 2 - HILLS'!P146,"&lt;"&amp;$P$3-1.9))+(COUNTIF('Round 2 - HILLS'!Q146,"&lt;"&amp;$Q$3-1.9))+(COUNTIF('Round 2 - HILLS'!R146,"&lt;"&amp;$R$3-1.9))+(COUNTIF('Round 2 - HILLS'!S146,"&lt;"&amp;$S$3-1.9))+(COUNTIF('Round 2 - HILLS'!T146,"&lt;"&amp;$T$3-1.9))</f>
        <v>0</v>
      </c>
      <c r="K282" s="100">
        <f>SUM(COUNTIF('Round 2 - HILLS'!B146,"="&amp;$B$3-1))+(COUNTIF('Round 2 - HILLS'!C146,"="&amp;$C$3-1))+(COUNTIF('Round 2 - HILLS'!D146,"="&amp;$D$3-1))+(COUNTIF('Round 2 - HILLS'!E146,"="&amp;$E$3-1))+(COUNTIF('Round 2 - HILLS'!F146,"="&amp;$F$3-1))+(COUNTIF('Round 2 - HILLS'!G146,"="&amp;$G$3-1))+(COUNTIF('Round 2 - HILLS'!H146,"="&amp;$H$3-1))+(COUNTIF('Round 2 - HILLS'!I146,"="&amp;$I$3-1))+(COUNTIF('Round 2 - HILLS'!J146,"="&amp;$J$3-1))+(COUNTIF('Round 2 - HILLS'!L146,"="&amp;$L$3-1))+(COUNTIF('Round 2 - HILLS'!M146,"="&amp;$M$3-1))+(COUNTIF('Round 2 - HILLS'!N146,"="&amp;$N$3-1))+(COUNTIF('Round 2 - HILLS'!O146,"="&amp;$O$3-1))+(COUNTIF('Round 2 - HILLS'!P146,"="&amp;$P$3-1))+(COUNTIF('Round 2 - HILLS'!Q146,"="&amp;$Q$3-1))+(COUNTIF('Round 2 - HILLS'!R146,"="&amp;$R$3-1))+(COUNTIF('Round 2 - HILLS'!S146,"="&amp;$S$3-1))+(COUNTIF('Round 2 - HILLS'!T146,"="&amp;$T$3-1))</f>
        <v>0</v>
      </c>
      <c r="L282" s="100">
        <f>SUM(COUNTIF('Round 2 - HILLS'!B146,"="&amp;$B$3))+(COUNTIF('Round 2 - HILLS'!C146,"="&amp;$C$3))+(COUNTIF('Round 2 - HILLS'!D146,"="&amp;$D$3))+(COUNTIF('Round 2 - HILLS'!E146,"="&amp;$E$3))+(COUNTIF('Round 2 - HILLS'!F146,"="&amp;$F$3))+(COUNTIF('Round 2 - HILLS'!G146,"="&amp;$G$3))+(COUNTIF('Round 2 - HILLS'!H146,"="&amp;$H$3))+(COUNTIF('Round 2 - HILLS'!I146,"="&amp;$I$3))+(COUNTIF('Round 2 - HILLS'!J146,"="&amp;$J$3))+(COUNTIF('Round 2 - HILLS'!L146,"="&amp;$L$3))+(COUNTIF('Round 2 - HILLS'!M146,"="&amp;$M$3))+(COUNTIF('Round 2 - HILLS'!N146,"="&amp;$N$3))+(COUNTIF('Round 2 - HILLS'!O146,"="&amp;$O$3))+(COUNTIF('Round 2 - HILLS'!P146,"="&amp;$P$3))+(COUNTIF('Round 2 - HILLS'!Q146,"="&amp;$Q$3))+(COUNTIF('Round 2 - HILLS'!R146,"="&amp;$R$3))+(COUNTIF('Round 2 - HILLS'!S146,"="&amp;$S$3))+(COUNTIF('Round 2 - HILLS'!T146,"="&amp;$T$3))</f>
        <v>0</v>
      </c>
      <c r="M282" s="100">
        <f>SUM(COUNTIF('Round 2 - HILLS'!B146,"="&amp;$B$3+1))+(COUNTIF('Round 2 - HILLS'!C146,"="&amp;$C$3+1))+(COUNTIF('Round 2 - HILLS'!D146,"="&amp;$D$3+1))+(COUNTIF('Round 2 - HILLS'!E146,"="&amp;$E$3+1))+(COUNTIF('Round 2 - HILLS'!F146,"="&amp;$F$3+1))+(COUNTIF('Round 2 - HILLS'!G146,"="&amp;$G$3+1))+(COUNTIF('Round 2 - HILLS'!H146,"="&amp;$H$3+1))+(COUNTIF('Round 2 - HILLS'!I146,"="&amp;$I$3+1))+(COUNTIF('Round 2 - HILLS'!J146,"="&amp;$J$3+1))+(COUNTIF('Round 2 - HILLS'!L146,"="&amp;$L$3+1))+(COUNTIF('Round 2 - HILLS'!M146,"="&amp;$M$3+1))+(COUNTIF('Round 2 - HILLS'!N146,"="&amp;$N$3+1))+(COUNTIF('Round 2 - HILLS'!O146,"="&amp;$O$3+1))+(COUNTIF('Round 2 - HILLS'!P146,"="&amp;$P$3+1))+(COUNTIF('Round 2 - HILLS'!Q146,"="&amp;$Q$3+1))+(COUNTIF('Round 2 - HILLS'!R146,"="&amp;$R$3+1))+(COUNTIF('Round 2 - HILLS'!S146,"="&amp;$S$3+1))+(COUNTIF('Round 2 - HILLS'!T146,"="&amp;$T$3+1))</f>
        <v>0</v>
      </c>
      <c r="N282" s="100">
        <f>SUM(COUNTIF('Round 2 - HILLS'!B146,"="&amp;$B$3+2))+(COUNTIF('Round 2 - HILLS'!C146,"="&amp;$C$3+2))+(COUNTIF('Round 2 - HILLS'!D146,"="&amp;$D$3+2))+(COUNTIF('Round 2 - HILLS'!E146,"="&amp;$E$3+2))+(COUNTIF('Round 2 - HILLS'!F146,"="&amp;$F$3+2))+(COUNTIF('Round 2 - HILLS'!G146,"="&amp;$G$3+2))+(COUNTIF('Round 2 - HILLS'!H146,"="&amp;$H$3+2))+(COUNTIF('Round 2 - HILLS'!I146,"="&amp;$I$3+2))+(COUNTIF('Round 2 - HILLS'!J146,"="&amp;$J$3+2))+(COUNTIF('Round 2 - HILLS'!L146,"="&amp;$L$3+2))+(COUNTIF('Round 2 - HILLS'!M146,"="&amp;$M$3+2))+(COUNTIF('Round 2 - HILLS'!N146,"="&amp;$N$3+2))+(COUNTIF('Round 2 - HILLS'!O146,"="&amp;$O$3+2))+(COUNTIF('Round 2 - HILLS'!P146,"="&amp;$P$3+2))+(COUNTIF('Round 2 - HILLS'!Q146,"="&amp;$Q$3+2))+(COUNTIF('Round 2 - HILLS'!R146,"="&amp;$R$3+2))+(COUNTIF('Round 2 - HILLS'!S146,"="&amp;$S$3+2))+(COUNTIF('Round 2 - HILLS'!T146,"="&amp;$T$3+2))</f>
        <v>0</v>
      </c>
      <c r="O282" s="100">
        <f>SUM(COUNTIF('Round 2 - HILLS'!B146,"&gt;"&amp;$B$3+2.1))+(COUNTIF('Round 2 - HILLS'!C146,"&gt;"&amp;$C$3+2.1))+(COUNTIF('Round 2 - HILLS'!D146,"&gt;"&amp;$D$3+2.1))+(COUNTIF('Round 2 - HILLS'!E146,"&gt;"&amp;$E$3+2.1))+(COUNTIF('Round 2 - HILLS'!F146,"&gt;"&amp;$F$3+2.1))+(COUNTIF('Round 2 - HILLS'!G146,"&gt;"&amp;$G$3+2.1))+(COUNTIF('Round 2 - HILLS'!H146,"&gt;"&amp;$H$3+2.1))+(COUNTIF('Round 2 - HILLS'!I146,"&gt;"&amp;$I$3+2.1))+(COUNTIF('Round 2 - HILLS'!J146,"&gt;"&amp;$J$3+2.1))+(COUNTIF('Round 2 - HILLS'!L146,"&gt;"&amp;$L$3+2.1))+(COUNTIF('Round 2 - HILLS'!M146,"&gt;"&amp;$M$3+2.1))+(COUNTIF('Round 2 - HILLS'!N146,"&gt;"&amp;$N$3+2.1))+(COUNTIF('Round 2 - HILLS'!O146,"&gt;"&amp;$O$3+2.1))+(COUNTIF('Round 2 - HILLS'!P146,"&gt;"&amp;$P$3+2.1))+(COUNTIF('Round 2 - HILLS'!Q146,"&gt;"&amp;$Q$3+2.1))+(COUNTIF('Round 2 - HILLS'!R146,"&gt;"&amp;$R$3+2.1))+(COUNTIF('Round 2 - HILLS'!S146,"&gt;"&amp;$S$3+2.1))+(COUNTIF('Round 2 - HILLS'!T146,"&gt;"&amp;$T$3+2.1))</f>
        <v>0</v>
      </c>
      <c r="Q282" s="94"/>
      <c r="R282" s="94"/>
      <c r="S282" s="94"/>
      <c r="T282" s="94"/>
      <c r="U282" s="94"/>
      <c r="V282" s="94"/>
      <c r="X282" s="99" t="e">
        <f t="shared" ref="X282:X285" si="314">SUM(C282,J282,Q282)</f>
        <v>#REF!</v>
      </c>
      <c r="Y282" s="100" t="e">
        <f t="shared" si="310"/>
        <v>#REF!</v>
      </c>
      <c r="Z282" s="100" t="e">
        <f t="shared" si="311"/>
        <v>#REF!</v>
      </c>
      <c r="AA282" s="100" t="e">
        <f t="shared" si="312"/>
        <v>#REF!</v>
      </c>
      <c r="AB282" s="100" t="e">
        <f t="shared" si="313"/>
        <v>#REF!</v>
      </c>
      <c r="AC282" s="100" t="e">
        <f t="shared" ref="AC282:AC285" si="315">SUM(H282,O282,V282)</f>
        <v>#REF!</v>
      </c>
    </row>
    <row r="283" spans="1:29" x14ac:dyDescent="0.2">
      <c r="A283" s="35" t="e">
        <f>'Players by Team'!#REF!</f>
        <v>#REF!</v>
      </c>
      <c r="B283" s="95"/>
      <c r="C283" s="92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83" s="93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83" s="93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83" s="93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83" s="93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83" s="93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J283" s="92">
        <f>SUM(COUNTIF('Round 2 - HILLS'!B147,"&lt;"&amp;$B$3-1.9))+(COUNTIF('Round 2 - HILLS'!C147,"&lt;"&amp;$C$3-1.9))+(COUNTIF('Round 2 - HILLS'!D147,"&lt;"&amp;$D$3-1.9))+(COUNTIF('Round 2 - HILLS'!E147,"&lt;"&amp;$E$3-1.9))+(COUNTIF('Round 2 - HILLS'!F147,"&lt;"&amp;$F$3-1.9))+(COUNTIF('Round 2 - HILLS'!G147,"&lt;"&amp;$G$3-1.9))+(COUNTIF('Round 2 - HILLS'!H147,"&lt;"&amp;$H$3-1.9))+(COUNTIF('Round 2 - HILLS'!I147,"&lt;"&amp;$I$3-1.9))+(COUNTIF('Round 2 - HILLS'!J147,"&lt;"&amp;$J$3-1.9))+(COUNTIF('Round 2 - HILLS'!L147,"&lt;"&amp;$L$3-1.9))+(COUNTIF('Round 2 - HILLS'!M147,"&lt;"&amp;$M$3-1.9))+(COUNTIF('Round 2 - HILLS'!N147,"&lt;"&amp;$N$3-1.9))+(COUNTIF('Round 2 - HILLS'!O147,"&lt;"&amp;$O$3-1.9))+(COUNTIF('Round 2 - HILLS'!P147,"&lt;"&amp;$P$3-1.9))+(COUNTIF('Round 2 - HILLS'!Q147,"&lt;"&amp;$Q$3-1.9))+(COUNTIF('Round 2 - HILLS'!R147,"&lt;"&amp;$R$3-1.9))+(COUNTIF('Round 2 - HILLS'!S147,"&lt;"&amp;$S$3-1.9))+(COUNTIF('Round 2 - HILLS'!T147,"&lt;"&amp;$T$3-1.9))</f>
        <v>0</v>
      </c>
      <c r="K283" s="93">
        <f>SUM(COUNTIF('Round 2 - HILLS'!B147,"="&amp;$B$3-1))+(COUNTIF('Round 2 - HILLS'!C147,"="&amp;$C$3-1))+(COUNTIF('Round 2 - HILLS'!D147,"="&amp;$D$3-1))+(COUNTIF('Round 2 - HILLS'!E147,"="&amp;$E$3-1))+(COUNTIF('Round 2 - HILLS'!F147,"="&amp;$F$3-1))+(COUNTIF('Round 2 - HILLS'!G147,"="&amp;$G$3-1))+(COUNTIF('Round 2 - HILLS'!H147,"="&amp;$H$3-1))+(COUNTIF('Round 2 - HILLS'!I147,"="&amp;$I$3-1))+(COUNTIF('Round 2 - HILLS'!J147,"="&amp;$J$3-1))+(COUNTIF('Round 2 - HILLS'!L147,"="&amp;$L$3-1))+(COUNTIF('Round 2 - HILLS'!M147,"="&amp;$M$3-1))+(COUNTIF('Round 2 - HILLS'!N147,"="&amp;$N$3-1))+(COUNTIF('Round 2 - HILLS'!O147,"="&amp;$O$3-1))+(COUNTIF('Round 2 - HILLS'!P147,"="&amp;$P$3-1))+(COUNTIF('Round 2 - HILLS'!Q147,"="&amp;$Q$3-1))+(COUNTIF('Round 2 - HILLS'!R147,"="&amp;$R$3-1))+(COUNTIF('Round 2 - HILLS'!S147,"="&amp;$S$3-1))+(COUNTIF('Round 2 - HILLS'!T147,"="&amp;$T$3-1))</f>
        <v>0</v>
      </c>
      <c r="L283" s="93">
        <f>SUM(COUNTIF('Round 2 - HILLS'!B147,"="&amp;$B$3))+(COUNTIF('Round 2 - HILLS'!C147,"="&amp;$C$3))+(COUNTIF('Round 2 - HILLS'!D147,"="&amp;$D$3))+(COUNTIF('Round 2 - HILLS'!E147,"="&amp;$E$3))+(COUNTIF('Round 2 - HILLS'!F147,"="&amp;$F$3))+(COUNTIF('Round 2 - HILLS'!G147,"="&amp;$G$3))+(COUNTIF('Round 2 - HILLS'!H147,"="&amp;$H$3))+(COUNTIF('Round 2 - HILLS'!I147,"="&amp;$I$3))+(COUNTIF('Round 2 - HILLS'!J147,"="&amp;$J$3))+(COUNTIF('Round 2 - HILLS'!L147,"="&amp;$L$3))+(COUNTIF('Round 2 - HILLS'!M147,"="&amp;$M$3))+(COUNTIF('Round 2 - HILLS'!N147,"="&amp;$N$3))+(COUNTIF('Round 2 - HILLS'!O147,"="&amp;$O$3))+(COUNTIF('Round 2 - HILLS'!P147,"="&amp;$P$3))+(COUNTIF('Round 2 - HILLS'!Q147,"="&amp;$Q$3))+(COUNTIF('Round 2 - HILLS'!R147,"="&amp;$R$3))+(COUNTIF('Round 2 - HILLS'!S147,"="&amp;$S$3))+(COUNTIF('Round 2 - HILLS'!T147,"="&amp;$T$3))</f>
        <v>0</v>
      </c>
      <c r="M283" s="93">
        <f>SUM(COUNTIF('Round 2 - HILLS'!B147,"="&amp;$B$3+1))+(COUNTIF('Round 2 - HILLS'!C147,"="&amp;$C$3+1))+(COUNTIF('Round 2 - HILLS'!D147,"="&amp;$D$3+1))+(COUNTIF('Round 2 - HILLS'!E147,"="&amp;$E$3+1))+(COUNTIF('Round 2 - HILLS'!F147,"="&amp;$F$3+1))+(COUNTIF('Round 2 - HILLS'!G147,"="&amp;$G$3+1))+(COUNTIF('Round 2 - HILLS'!H147,"="&amp;$H$3+1))+(COUNTIF('Round 2 - HILLS'!I147,"="&amp;$I$3+1))+(COUNTIF('Round 2 - HILLS'!J147,"="&amp;$J$3+1))+(COUNTIF('Round 2 - HILLS'!L147,"="&amp;$L$3+1))+(COUNTIF('Round 2 - HILLS'!M147,"="&amp;$M$3+1))+(COUNTIF('Round 2 - HILLS'!N147,"="&amp;$N$3+1))+(COUNTIF('Round 2 - HILLS'!O147,"="&amp;$O$3+1))+(COUNTIF('Round 2 - HILLS'!P147,"="&amp;$P$3+1))+(COUNTIF('Round 2 - HILLS'!Q147,"="&amp;$Q$3+1))+(COUNTIF('Round 2 - HILLS'!R147,"="&amp;$R$3+1))+(COUNTIF('Round 2 - HILLS'!S147,"="&amp;$S$3+1))+(COUNTIF('Round 2 - HILLS'!T147,"="&amp;$T$3+1))</f>
        <v>0</v>
      </c>
      <c r="N283" s="93">
        <f>SUM(COUNTIF('Round 2 - HILLS'!B147,"="&amp;$B$3+2))+(COUNTIF('Round 2 - HILLS'!C147,"="&amp;$C$3+2))+(COUNTIF('Round 2 - HILLS'!D147,"="&amp;$D$3+2))+(COUNTIF('Round 2 - HILLS'!E147,"="&amp;$E$3+2))+(COUNTIF('Round 2 - HILLS'!F147,"="&amp;$F$3+2))+(COUNTIF('Round 2 - HILLS'!G147,"="&amp;$G$3+2))+(COUNTIF('Round 2 - HILLS'!H147,"="&amp;$H$3+2))+(COUNTIF('Round 2 - HILLS'!I147,"="&amp;$I$3+2))+(COUNTIF('Round 2 - HILLS'!J147,"="&amp;$J$3+2))+(COUNTIF('Round 2 - HILLS'!L147,"="&amp;$L$3+2))+(COUNTIF('Round 2 - HILLS'!M147,"="&amp;$M$3+2))+(COUNTIF('Round 2 - HILLS'!N147,"="&amp;$N$3+2))+(COUNTIF('Round 2 - HILLS'!O147,"="&amp;$O$3+2))+(COUNTIF('Round 2 - HILLS'!P147,"="&amp;$P$3+2))+(COUNTIF('Round 2 - HILLS'!Q147,"="&amp;$Q$3+2))+(COUNTIF('Round 2 - HILLS'!R147,"="&amp;$R$3+2))+(COUNTIF('Round 2 - HILLS'!S147,"="&amp;$S$3+2))+(COUNTIF('Round 2 - HILLS'!T147,"="&amp;$T$3+2))</f>
        <v>0</v>
      </c>
      <c r="O283" s="93">
        <f>SUM(COUNTIF('Round 2 - HILLS'!B147,"&gt;"&amp;$B$3+2.1))+(COUNTIF('Round 2 - HILLS'!C147,"&gt;"&amp;$C$3+2.1))+(COUNTIF('Round 2 - HILLS'!D147,"&gt;"&amp;$D$3+2.1))+(COUNTIF('Round 2 - HILLS'!E147,"&gt;"&amp;$E$3+2.1))+(COUNTIF('Round 2 - HILLS'!F147,"&gt;"&amp;$F$3+2.1))+(COUNTIF('Round 2 - HILLS'!G147,"&gt;"&amp;$G$3+2.1))+(COUNTIF('Round 2 - HILLS'!H147,"&gt;"&amp;$H$3+2.1))+(COUNTIF('Round 2 - HILLS'!I147,"&gt;"&amp;$I$3+2.1))+(COUNTIF('Round 2 - HILLS'!J147,"&gt;"&amp;$J$3+2.1))+(COUNTIF('Round 2 - HILLS'!L147,"&gt;"&amp;$L$3+2.1))+(COUNTIF('Round 2 - HILLS'!M147,"&gt;"&amp;$M$3+2.1))+(COUNTIF('Round 2 - HILLS'!N147,"&gt;"&amp;$N$3+2.1))+(COUNTIF('Round 2 - HILLS'!O147,"&gt;"&amp;$O$3+2.1))+(COUNTIF('Round 2 - HILLS'!P147,"&gt;"&amp;$P$3+2.1))+(COUNTIF('Round 2 - HILLS'!Q147,"&gt;"&amp;$Q$3+2.1))+(COUNTIF('Round 2 - HILLS'!R147,"&gt;"&amp;$R$3+2.1))+(COUNTIF('Round 2 - HILLS'!S147,"&gt;"&amp;$S$3+2.1))+(COUNTIF('Round 2 - HILLS'!T147,"&gt;"&amp;$T$3+2.1))</f>
        <v>0</v>
      </c>
      <c r="Q283" s="92"/>
      <c r="R283" s="93"/>
      <c r="S283" s="93"/>
      <c r="T283" s="93"/>
      <c r="U283" s="93"/>
      <c r="V283" s="93"/>
      <c r="X283" s="92" t="e">
        <f t="shared" si="314"/>
        <v>#REF!</v>
      </c>
      <c r="Y283" s="93" t="e">
        <f t="shared" si="310"/>
        <v>#REF!</v>
      </c>
      <c r="Z283" s="93" t="e">
        <f t="shared" si="311"/>
        <v>#REF!</v>
      </c>
      <c r="AA283" s="93" t="e">
        <f t="shared" si="312"/>
        <v>#REF!</v>
      </c>
      <c r="AB283" s="93" t="e">
        <f t="shared" si="313"/>
        <v>#REF!</v>
      </c>
      <c r="AC283" s="93" t="e">
        <f t="shared" si="315"/>
        <v>#REF!</v>
      </c>
    </row>
    <row r="284" spans="1:29" x14ac:dyDescent="0.2">
      <c r="A284" s="35" t="e">
        <f>'Players by Team'!#REF!</f>
        <v>#REF!</v>
      </c>
      <c r="B284" s="95"/>
      <c r="C284" s="99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84" s="100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84" s="100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84" s="100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84" s="100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84" s="100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J284" s="99">
        <f>SUM(COUNTIF('Round 2 - HILLS'!B148,"&lt;"&amp;$B$3-1.9))+(COUNTIF('Round 2 - HILLS'!C148,"&lt;"&amp;$C$3-1.9))+(COUNTIF('Round 2 - HILLS'!D148,"&lt;"&amp;$D$3-1.9))+(COUNTIF('Round 2 - HILLS'!E148,"&lt;"&amp;$E$3-1.9))+(COUNTIF('Round 2 - HILLS'!F148,"&lt;"&amp;$F$3-1.9))+(COUNTIF('Round 2 - HILLS'!G148,"&lt;"&amp;$G$3-1.9))+(COUNTIF('Round 2 - HILLS'!H148,"&lt;"&amp;$H$3-1.9))+(COUNTIF('Round 2 - HILLS'!I148,"&lt;"&amp;$I$3-1.9))+(COUNTIF('Round 2 - HILLS'!J148,"&lt;"&amp;$J$3-1.9))+(COUNTIF('Round 2 - HILLS'!L148,"&lt;"&amp;$L$3-1.9))+(COUNTIF('Round 2 - HILLS'!M148,"&lt;"&amp;$M$3-1.9))+(COUNTIF('Round 2 - HILLS'!N148,"&lt;"&amp;$N$3-1.9))+(COUNTIF('Round 2 - HILLS'!O148,"&lt;"&amp;$O$3-1.9))+(COUNTIF('Round 2 - HILLS'!P148,"&lt;"&amp;$P$3-1.9))+(COUNTIF('Round 2 - HILLS'!Q148,"&lt;"&amp;$Q$3-1.9))+(COUNTIF('Round 2 - HILLS'!R148,"&lt;"&amp;$R$3-1.9))+(COUNTIF('Round 2 - HILLS'!S148,"&lt;"&amp;$S$3-1.9))+(COUNTIF('Round 2 - HILLS'!T148,"&lt;"&amp;$T$3-1.9))</f>
        <v>0</v>
      </c>
      <c r="K284" s="100">
        <f>SUM(COUNTIF('Round 2 - HILLS'!B148,"="&amp;$B$3-1))+(COUNTIF('Round 2 - HILLS'!C148,"="&amp;$C$3-1))+(COUNTIF('Round 2 - HILLS'!D148,"="&amp;$D$3-1))+(COUNTIF('Round 2 - HILLS'!E148,"="&amp;$E$3-1))+(COUNTIF('Round 2 - HILLS'!F148,"="&amp;$F$3-1))+(COUNTIF('Round 2 - HILLS'!G148,"="&amp;$G$3-1))+(COUNTIF('Round 2 - HILLS'!H148,"="&amp;$H$3-1))+(COUNTIF('Round 2 - HILLS'!I148,"="&amp;$I$3-1))+(COUNTIF('Round 2 - HILLS'!J148,"="&amp;$J$3-1))+(COUNTIF('Round 2 - HILLS'!L148,"="&amp;$L$3-1))+(COUNTIF('Round 2 - HILLS'!M148,"="&amp;$M$3-1))+(COUNTIF('Round 2 - HILLS'!N148,"="&amp;$N$3-1))+(COUNTIF('Round 2 - HILLS'!O148,"="&amp;$O$3-1))+(COUNTIF('Round 2 - HILLS'!P148,"="&amp;$P$3-1))+(COUNTIF('Round 2 - HILLS'!Q148,"="&amp;$Q$3-1))+(COUNTIF('Round 2 - HILLS'!R148,"="&amp;$R$3-1))+(COUNTIF('Round 2 - HILLS'!S148,"="&amp;$S$3-1))+(COUNTIF('Round 2 - HILLS'!T148,"="&amp;$T$3-1))</f>
        <v>0</v>
      </c>
      <c r="L284" s="100">
        <f>SUM(COUNTIF('Round 2 - HILLS'!B148,"="&amp;$B$3))+(COUNTIF('Round 2 - HILLS'!C148,"="&amp;$C$3))+(COUNTIF('Round 2 - HILLS'!D148,"="&amp;$D$3))+(COUNTIF('Round 2 - HILLS'!E148,"="&amp;$E$3))+(COUNTIF('Round 2 - HILLS'!F148,"="&amp;$F$3))+(COUNTIF('Round 2 - HILLS'!G148,"="&amp;$G$3))+(COUNTIF('Round 2 - HILLS'!H148,"="&amp;$H$3))+(COUNTIF('Round 2 - HILLS'!I148,"="&amp;$I$3))+(COUNTIF('Round 2 - HILLS'!J148,"="&amp;$J$3))+(COUNTIF('Round 2 - HILLS'!L148,"="&amp;$L$3))+(COUNTIF('Round 2 - HILLS'!M148,"="&amp;$M$3))+(COUNTIF('Round 2 - HILLS'!N148,"="&amp;$N$3))+(COUNTIF('Round 2 - HILLS'!O148,"="&amp;$O$3))+(COUNTIF('Round 2 - HILLS'!P148,"="&amp;$P$3))+(COUNTIF('Round 2 - HILLS'!Q148,"="&amp;$Q$3))+(COUNTIF('Round 2 - HILLS'!R148,"="&amp;$R$3))+(COUNTIF('Round 2 - HILLS'!S148,"="&amp;$S$3))+(COUNTIF('Round 2 - HILLS'!T148,"="&amp;$T$3))</f>
        <v>0</v>
      </c>
      <c r="M284" s="100">
        <f>SUM(COUNTIF('Round 2 - HILLS'!B148,"="&amp;$B$3+1))+(COUNTIF('Round 2 - HILLS'!C148,"="&amp;$C$3+1))+(COUNTIF('Round 2 - HILLS'!D148,"="&amp;$D$3+1))+(COUNTIF('Round 2 - HILLS'!E148,"="&amp;$E$3+1))+(COUNTIF('Round 2 - HILLS'!F148,"="&amp;$F$3+1))+(COUNTIF('Round 2 - HILLS'!G148,"="&amp;$G$3+1))+(COUNTIF('Round 2 - HILLS'!H148,"="&amp;$H$3+1))+(COUNTIF('Round 2 - HILLS'!I148,"="&amp;$I$3+1))+(COUNTIF('Round 2 - HILLS'!J148,"="&amp;$J$3+1))+(COUNTIF('Round 2 - HILLS'!L148,"="&amp;$L$3+1))+(COUNTIF('Round 2 - HILLS'!M148,"="&amp;$M$3+1))+(COUNTIF('Round 2 - HILLS'!N148,"="&amp;$N$3+1))+(COUNTIF('Round 2 - HILLS'!O148,"="&amp;$O$3+1))+(COUNTIF('Round 2 - HILLS'!P148,"="&amp;$P$3+1))+(COUNTIF('Round 2 - HILLS'!Q148,"="&amp;$Q$3+1))+(COUNTIF('Round 2 - HILLS'!R148,"="&amp;$R$3+1))+(COUNTIF('Round 2 - HILLS'!S148,"="&amp;$S$3+1))+(COUNTIF('Round 2 - HILLS'!T148,"="&amp;$T$3+1))</f>
        <v>0</v>
      </c>
      <c r="N284" s="100">
        <f>SUM(COUNTIF('Round 2 - HILLS'!B148,"="&amp;$B$3+2))+(COUNTIF('Round 2 - HILLS'!C148,"="&amp;$C$3+2))+(COUNTIF('Round 2 - HILLS'!D148,"="&amp;$D$3+2))+(COUNTIF('Round 2 - HILLS'!E148,"="&amp;$E$3+2))+(COUNTIF('Round 2 - HILLS'!F148,"="&amp;$F$3+2))+(COUNTIF('Round 2 - HILLS'!G148,"="&amp;$G$3+2))+(COUNTIF('Round 2 - HILLS'!H148,"="&amp;$H$3+2))+(COUNTIF('Round 2 - HILLS'!I148,"="&amp;$I$3+2))+(COUNTIF('Round 2 - HILLS'!J148,"="&amp;$J$3+2))+(COUNTIF('Round 2 - HILLS'!L148,"="&amp;$L$3+2))+(COUNTIF('Round 2 - HILLS'!M148,"="&amp;$M$3+2))+(COUNTIF('Round 2 - HILLS'!N148,"="&amp;$N$3+2))+(COUNTIF('Round 2 - HILLS'!O148,"="&amp;$O$3+2))+(COUNTIF('Round 2 - HILLS'!P148,"="&amp;$P$3+2))+(COUNTIF('Round 2 - HILLS'!Q148,"="&amp;$Q$3+2))+(COUNTIF('Round 2 - HILLS'!R148,"="&amp;$R$3+2))+(COUNTIF('Round 2 - HILLS'!S148,"="&amp;$S$3+2))+(COUNTIF('Round 2 - HILLS'!T148,"="&amp;$T$3+2))</f>
        <v>0</v>
      </c>
      <c r="O284" s="100">
        <f>SUM(COUNTIF('Round 2 - HILLS'!B148,"&gt;"&amp;$B$3+2.1))+(COUNTIF('Round 2 - HILLS'!C148,"&gt;"&amp;$C$3+2.1))+(COUNTIF('Round 2 - HILLS'!D148,"&gt;"&amp;$D$3+2.1))+(COUNTIF('Round 2 - HILLS'!E148,"&gt;"&amp;$E$3+2.1))+(COUNTIF('Round 2 - HILLS'!F148,"&gt;"&amp;$F$3+2.1))+(COUNTIF('Round 2 - HILLS'!G148,"&gt;"&amp;$G$3+2.1))+(COUNTIF('Round 2 - HILLS'!H148,"&gt;"&amp;$H$3+2.1))+(COUNTIF('Round 2 - HILLS'!I148,"&gt;"&amp;$I$3+2.1))+(COUNTIF('Round 2 - HILLS'!J148,"&gt;"&amp;$J$3+2.1))+(COUNTIF('Round 2 - HILLS'!L148,"&gt;"&amp;$L$3+2.1))+(COUNTIF('Round 2 - HILLS'!M148,"&gt;"&amp;$M$3+2.1))+(COUNTIF('Round 2 - HILLS'!N148,"&gt;"&amp;$N$3+2.1))+(COUNTIF('Round 2 - HILLS'!O148,"&gt;"&amp;$O$3+2.1))+(COUNTIF('Round 2 - HILLS'!P148,"&gt;"&amp;$P$3+2.1))+(COUNTIF('Round 2 - HILLS'!Q148,"&gt;"&amp;$Q$3+2.1))+(COUNTIF('Round 2 - HILLS'!R148,"&gt;"&amp;$R$3+2.1))+(COUNTIF('Round 2 - HILLS'!S148,"&gt;"&amp;$S$3+2.1))+(COUNTIF('Round 2 - HILLS'!T148,"&gt;"&amp;$T$3+2.1))</f>
        <v>0</v>
      </c>
      <c r="Q284" s="94"/>
      <c r="R284" s="94"/>
      <c r="S284" s="94"/>
      <c r="T284" s="94"/>
      <c r="U284" s="94"/>
      <c r="V284" s="94"/>
      <c r="X284" s="99" t="e">
        <f t="shared" si="314"/>
        <v>#REF!</v>
      </c>
      <c r="Y284" s="100" t="e">
        <f t="shared" si="310"/>
        <v>#REF!</v>
      </c>
      <c r="Z284" s="100" t="e">
        <f t="shared" si="311"/>
        <v>#REF!</v>
      </c>
      <c r="AA284" s="100" t="e">
        <f t="shared" si="312"/>
        <v>#REF!</v>
      </c>
      <c r="AB284" s="100" t="e">
        <f t="shared" si="313"/>
        <v>#REF!</v>
      </c>
      <c r="AC284" s="100" t="e">
        <f t="shared" si="315"/>
        <v>#REF!</v>
      </c>
    </row>
    <row r="285" spans="1:29" x14ac:dyDescent="0.2">
      <c r="A285" s="35" t="e">
        <f>'Players by Team'!#REF!</f>
        <v>#REF!</v>
      </c>
      <c r="B285" s="95"/>
      <c r="C285" s="92" t="e">
        <f>SUM(COUNTIF('Round 1 - RIVER'!#REF!,"&lt;"&amp;$B$2-1.9))+(COUNTIF('Round 1 - RIVER'!#REF!,"&lt;"&amp;$C$2-1.9))+(COUNTIF('Round 1 - RIVER'!#REF!,"&lt;"&amp;$D$2-1.9))+(COUNTIF('Round 1 - RIVER'!#REF!,"&lt;"&amp;$E$2-1.9))+(COUNTIF('Round 1 - RIVER'!#REF!,"&lt;"&amp;$F$2-1.9))+(COUNTIF('Round 1 - RIVER'!#REF!,"&lt;"&amp;$G$2-1.9))+(COUNTIF('Round 1 - RIVER'!#REF!,"&lt;"&amp;$H$2-1.9))+(COUNTIF('Round 1 - RIVER'!#REF!,"&lt;"&amp;$I$2-1.9))+(COUNTIF('Round 1 - RIVER'!#REF!,"&lt;"&amp;$J$2-1.9))+(COUNTIF('Round 1 - RIVER'!#REF!,"&lt;"&amp;$L$2-1.9))+(COUNTIF('Round 1 - RIVER'!#REF!,"&lt;"&amp;$M$2-1.9))+(COUNTIF('Round 1 - RIVER'!#REF!,"&lt;"&amp;$N$2-1.9))+(COUNTIF('Round 1 - RIVER'!#REF!,"&lt;"&amp;$O$2-1.9))+(COUNTIF('Round 1 - RIVER'!#REF!,"&lt;"&amp;$P$2-1.9))+(COUNTIF('Round 1 - RIVER'!#REF!,"&lt;"&amp;$Q$2-1.9))+(COUNTIF('Round 1 - RIVER'!#REF!,"&lt;"&amp;$R$2-1.9))+(COUNTIF('Round 1 - RIVER'!#REF!,"&lt;"&amp;$S$2-1.9))+(COUNTIF('Round 1 - RIVER'!#REF!,"&lt;"&amp;$T$2-1.9))</f>
        <v>#REF!</v>
      </c>
      <c r="D285" s="93" t="e">
        <f>SUM(COUNTIF('Round 1 - RIVER'!#REF!,"="&amp;$B$2-1))+(COUNTIF('Round 1 - RIVER'!#REF!,"="&amp;$C$2-1))+(COUNTIF('Round 1 - RIVER'!#REF!,"="&amp;$D$2-1))+(COUNTIF('Round 1 - RIVER'!#REF!,"="&amp;$E$2-1))+(COUNTIF('Round 1 - RIVER'!#REF!,"="&amp;$F$2-1))+(COUNTIF('Round 1 - RIVER'!#REF!,"="&amp;$G$2-1))+(COUNTIF('Round 1 - RIVER'!#REF!,"="&amp;$H$2-1))+(COUNTIF('Round 1 - RIVER'!#REF!,"="&amp;$I$2-1))+(COUNTIF('Round 1 - RIVER'!#REF!,"="&amp;$J$2-1))+(COUNTIF('Round 1 - RIVER'!#REF!,"="&amp;$L$2-1))+(COUNTIF('Round 1 - RIVER'!#REF!,"="&amp;$M$2-1))+(COUNTIF('Round 1 - RIVER'!#REF!,"="&amp;$N$2-1))+(COUNTIF('Round 1 - RIVER'!#REF!,"="&amp;$O$2-1))+(COUNTIF('Round 1 - RIVER'!#REF!,"="&amp;$P$2-1))+(COUNTIF('Round 1 - RIVER'!#REF!,"="&amp;$Q$2-1))+(COUNTIF('Round 1 - RIVER'!#REF!,"="&amp;$R$2-1))+(COUNTIF('Round 1 - RIVER'!#REF!,"="&amp;$S$2-1))+(COUNTIF('Round 1 - RIVER'!#REF!,"="&amp;$T$2-1))</f>
        <v>#REF!</v>
      </c>
      <c r="E285" s="93" t="e">
        <f>SUM(COUNTIF('Round 1 - RIVER'!#REF!,"="&amp;$B$3))+(COUNTIF('Round 1 - RIVER'!#REF!,"="&amp;$C$3))+(COUNTIF('Round 1 - RIVER'!#REF!,"="&amp;$D$3))+(COUNTIF('Round 1 - RIVER'!#REF!,"="&amp;$E$3))+(COUNTIF('Round 1 - RIVER'!#REF!,"="&amp;$F$3))+(COUNTIF('Round 1 - RIVER'!#REF!,"="&amp;$G$3))+(COUNTIF('Round 1 - RIVER'!#REF!,"="&amp;$H$3))+(COUNTIF('Round 1 - RIVER'!#REF!,"="&amp;$I$3))+(COUNTIF('Round 1 - RIVER'!#REF!,"="&amp;$J$3))+(COUNTIF('Round 1 - RIVER'!#REF!,"="&amp;$L$3))+(COUNTIF('Round 1 - RIVER'!#REF!,"="&amp;$M$3))+(COUNTIF('Round 1 - RIVER'!#REF!,"="&amp;$N$3))+(COUNTIF('Round 1 - RIVER'!#REF!,"="&amp;$O$3))+(COUNTIF('Round 1 - RIVER'!#REF!,"="&amp;$P$3))+(COUNTIF('Round 1 - RIVER'!#REF!,"="&amp;$Q$3))+(COUNTIF('Round 1 - RIVER'!#REF!,"="&amp;$R$3))+(COUNTIF('Round 1 - RIVER'!#REF!,"="&amp;$S$3))+(COUNTIF('Round 1 - RIVER'!#REF!,"="&amp;$T$3))</f>
        <v>#REF!</v>
      </c>
      <c r="F285" s="93" t="e">
        <f>SUM(COUNTIF('Round 1 - RIVER'!#REF!,"="&amp;$B$2+1))+(COUNTIF('Round 1 - RIVER'!#REF!,"="&amp;$C$2+1))+(COUNTIF('Round 1 - RIVER'!#REF!,"="&amp;$D$2+1))+(COUNTIF('Round 1 - RIVER'!#REF!,"="&amp;$E$2+1))+(COUNTIF('Round 1 - RIVER'!#REF!,"="&amp;$F$2+1))+(COUNTIF('Round 1 - RIVER'!#REF!,"="&amp;$G$2+1))+(COUNTIF('Round 1 - RIVER'!#REF!,"="&amp;$H$2+1))+(COUNTIF('Round 1 - RIVER'!#REF!,"="&amp;$I$2+1))+(COUNTIF('Round 1 - RIVER'!#REF!,"="&amp;$J$2+1))+(COUNTIF('Round 1 - RIVER'!#REF!,"="&amp;$L$2+1))+(COUNTIF('Round 1 - RIVER'!#REF!,"="&amp;$M$2+1))+(COUNTIF('Round 1 - RIVER'!#REF!,"="&amp;$N$2+1))+(COUNTIF('Round 1 - RIVER'!#REF!,"="&amp;$O$2+1))+(COUNTIF('Round 1 - RIVER'!#REF!,"="&amp;$P$2+1))+(COUNTIF('Round 1 - RIVER'!#REF!,"="&amp;$Q$2+1))+(COUNTIF('Round 1 - RIVER'!#REF!,"="&amp;$R$2+1))+(COUNTIF('Round 1 - RIVER'!#REF!,"="&amp;$S$2+1))+(COUNTIF('Round 1 - RIVER'!#REF!,"="&amp;$T$2+1))</f>
        <v>#REF!</v>
      </c>
      <c r="G285" s="93" t="e">
        <f>SUM(COUNTIF('Round 1 - RIVER'!#REF!,"="&amp;$B$2+2))+(COUNTIF('Round 1 - RIVER'!#REF!,"="&amp;$C$2+2))+(COUNTIF('Round 1 - RIVER'!#REF!,"="&amp;$D$2+2))+(COUNTIF('Round 1 - RIVER'!#REF!,"="&amp;$E$2+2))+(COUNTIF('Round 1 - RIVER'!#REF!,"="&amp;$F$2+2))+(COUNTIF('Round 1 - RIVER'!#REF!,"="&amp;$G$2+2))+(COUNTIF('Round 1 - RIVER'!#REF!,"="&amp;$H$2+2))+(COUNTIF('Round 1 - RIVER'!#REF!,"="&amp;$I$2+2))+(COUNTIF('Round 1 - RIVER'!#REF!,"="&amp;$J$2+2))+(COUNTIF('Round 1 - RIVER'!#REF!,"="&amp;$L$2+2))+(COUNTIF('Round 1 - RIVER'!#REF!,"="&amp;$M$2+2))+(COUNTIF('Round 1 - RIVER'!#REF!,"="&amp;$N$2+2))+(COUNTIF('Round 1 - RIVER'!#REF!,"="&amp;$O$2+2))+(COUNTIF('Round 1 - RIVER'!#REF!,"="&amp;$P$2+2))+(COUNTIF('Round 1 - RIVER'!#REF!,"="&amp;$Q$2+2))+(COUNTIF('Round 1 - RIVER'!#REF!,"="&amp;$R$2+2))+(COUNTIF('Round 1 - RIVER'!#REF!,"="&amp;$S$2+2))+(COUNTIF('Round 1 - RIVER'!#REF!,"="&amp;$T$2+2))</f>
        <v>#REF!</v>
      </c>
      <c r="H285" s="93" t="e">
        <f>SUM(COUNTIF('Round 1 - RIVER'!#REF!,"&gt;"&amp;$B$2+2.1))+(COUNTIF('Round 1 - RIVER'!#REF!,"&gt;"&amp;$C$2+2.1))+(COUNTIF('Round 1 - RIVER'!#REF!,"&gt;"&amp;$D$2+2.1))+(COUNTIF('Round 1 - RIVER'!#REF!,"&gt;"&amp;$E$2+2.1))+(COUNTIF('Round 1 - RIVER'!#REF!,"&gt;"&amp;$F$2+2.1))+(COUNTIF('Round 1 - RIVER'!#REF!,"&gt;"&amp;$G$2+2.1))+(COUNTIF('Round 1 - RIVER'!#REF!,"&gt;"&amp;$H$2+2.1))+(COUNTIF('Round 1 - RIVER'!#REF!,"&gt;"&amp;$I$2+2.1))+(COUNTIF('Round 1 - RIVER'!#REF!,"&gt;"&amp;$J$2+2.1))+(COUNTIF('Round 1 - RIVER'!#REF!,"&gt;"&amp;$L$2+2.1))+(COUNTIF('Round 1 - RIVER'!#REF!,"&gt;"&amp;$M$2+2.1))+(COUNTIF('Round 1 - RIVER'!#REF!,"&gt;"&amp;$N$2+2.1))+(COUNTIF('Round 1 - RIVER'!#REF!,"&gt;"&amp;$O$2+2.1))+(COUNTIF('Round 1 - RIVER'!#REF!,"&gt;"&amp;$P$2+2.1))+(COUNTIF('Round 1 - RIVER'!#REF!,"&gt;"&amp;$Q$2+2.1))+(COUNTIF('Round 1 - RIVER'!#REF!,"&gt;"&amp;$R$2+2.1))+(COUNTIF('Round 1 - RIVER'!#REF!,"&gt;"&amp;$S$2+2.1))+(COUNTIF('Round 1 - RIVER'!#REF!,"&gt;"&amp;$T$2+2.1))</f>
        <v>#REF!</v>
      </c>
      <c r="J285" s="92">
        <f>SUM(COUNTIF('Round 2 - HILLS'!B149,"&lt;"&amp;$B$3-1.9))+(COUNTIF('Round 2 - HILLS'!C149,"&lt;"&amp;$C$3-1.9))+(COUNTIF('Round 2 - HILLS'!D149,"&lt;"&amp;$D$3-1.9))+(COUNTIF('Round 2 - HILLS'!E149,"&lt;"&amp;$E$3-1.9))+(COUNTIF('Round 2 - HILLS'!F149,"&lt;"&amp;$F$3-1.9))+(COUNTIF('Round 2 - HILLS'!G149,"&lt;"&amp;$G$3-1.9))+(COUNTIF('Round 2 - HILLS'!H149,"&lt;"&amp;$H$3-1.9))+(COUNTIF('Round 2 - HILLS'!I149,"&lt;"&amp;$I$3-1.9))+(COUNTIF('Round 2 - HILLS'!J149,"&lt;"&amp;$J$3-1.9))+(COUNTIF('Round 2 - HILLS'!L149,"&lt;"&amp;$L$3-1.9))+(COUNTIF('Round 2 - HILLS'!M149,"&lt;"&amp;$M$3-1.9))+(COUNTIF('Round 2 - HILLS'!N149,"&lt;"&amp;$N$3-1.9))+(COUNTIF('Round 2 - HILLS'!O149,"&lt;"&amp;$O$3-1.9))+(COUNTIF('Round 2 - HILLS'!P149,"&lt;"&amp;$P$3-1.9))+(COUNTIF('Round 2 - HILLS'!Q149,"&lt;"&amp;$Q$3-1.9))+(COUNTIF('Round 2 - HILLS'!R149,"&lt;"&amp;$R$3-1.9))+(COUNTIF('Round 2 - HILLS'!S149,"&lt;"&amp;$S$3-1.9))+(COUNTIF('Round 2 - HILLS'!T149,"&lt;"&amp;$T$3-1.9))</f>
        <v>0</v>
      </c>
      <c r="K285" s="93">
        <f>SUM(COUNTIF('Round 2 - HILLS'!B149,"="&amp;$B$3-1))+(COUNTIF('Round 2 - HILLS'!C149,"="&amp;$C$3-1))+(COUNTIF('Round 2 - HILLS'!D149,"="&amp;$D$3-1))+(COUNTIF('Round 2 - HILLS'!E149,"="&amp;$E$3-1))+(COUNTIF('Round 2 - HILLS'!F149,"="&amp;$F$3-1))+(COUNTIF('Round 2 - HILLS'!G149,"="&amp;$G$3-1))+(COUNTIF('Round 2 - HILLS'!H149,"="&amp;$H$3-1))+(COUNTIF('Round 2 - HILLS'!I149,"="&amp;$I$3-1))+(COUNTIF('Round 2 - HILLS'!J149,"="&amp;$J$3-1))+(COUNTIF('Round 2 - HILLS'!L149,"="&amp;$L$3-1))+(COUNTIF('Round 2 - HILLS'!M149,"="&amp;$M$3-1))+(COUNTIF('Round 2 - HILLS'!N149,"="&amp;$N$3-1))+(COUNTIF('Round 2 - HILLS'!O149,"="&amp;$O$3-1))+(COUNTIF('Round 2 - HILLS'!P149,"="&amp;$P$3-1))+(COUNTIF('Round 2 - HILLS'!Q149,"="&amp;$Q$3-1))+(COUNTIF('Round 2 - HILLS'!R149,"="&amp;$R$3-1))+(COUNTIF('Round 2 - HILLS'!S149,"="&amp;$S$3-1))+(COUNTIF('Round 2 - HILLS'!T149,"="&amp;$T$3-1))</f>
        <v>0</v>
      </c>
      <c r="L285" s="93">
        <f>SUM(COUNTIF('Round 2 - HILLS'!B149,"="&amp;$B$3))+(COUNTIF('Round 2 - HILLS'!C149,"="&amp;$C$3))+(COUNTIF('Round 2 - HILLS'!D149,"="&amp;$D$3))+(COUNTIF('Round 2 - HILLS'!E149,"="&amp;$E$3))+(COUNTIF('Round 2 - HILLS'!F149,"="&amp;$F$3))+(COUNTIF('Round 2 - HILLS'!G149,"="&amp;$G$3))+(COUNTIF('Round 2 - HILLS'!H149,"="&amp;$H$3))+(COUNTIF('Round 2 - HILLS'!I149,"="&amp;$I$3))+(COUNTIF('Round 2 - HILLS'!J149,"="&amp;$J$3))+(COUNTIF('Round 2 - HILLS'!L149,"="&amp;$L$3))+(COUNTIF('Round 2 - HILLS'!M149,"="&amp;$M$3))+(COUNTIF('Round 2 - HILLS'!N149,"="&amp;$N$3))+(COUNTIF('Round 2 - HILLS'!O149,"="&amp;$O$3))+(COUNTIF('Round 2 - HILLS'!P149,"="&amp;$P$3))+(COUNTIF('Round 2 - HILLS'!Q149,"="&amp;$Q$3))+(COUNTIF('Round 2 - HILLS'!R149,"="&amp;$R$3))+(COUNTIF('Round 2 - HILLS'!S149,"="&amp;$S$3))+(COUNTIF('Round 2 - HILLS'!T149,"="&amp;$T$3))</f>
        <v>0</v>
      </c>
      <c r="M285" s="93">
        <f>SUM(COUNTIF('Round 2 - HILLS'!B149,"="&amp;$B$3+1))+(COUNTIF('Round 2 - HILLS'!C149,"="&amp;$C$3+1))+(COUNTIF('Round 2 - HILLS'!D149,"="&amp;$D$3+1))+(COUNTIF('Round 2 - HILLS'!E149,"="&amp;$E$3+1))+(COUNTIF('Round 2 - HILLS'!F149,"="&amp;$F$3+1))+(COUNTIF('Round 2 - HILLS'!G149,"="&amp;$G$3+1))+(COUNTIF('Round 2 - HILLS'!H149,"="&amp;$H$3+1))+(COUNTIF('Round 2 - HILLS'!I149,"="&amp;$I$3+1))+(COUNTIF('Round 2 - HILLS'!J149,"="&amp;$J$3+1))+(COUNTIF('Round 2 - HILLS'!L149,"="&amp;$L$3+1))+(COUNTIF('Round 2 - HILLS'!M149,"="&amp;$M$3+1))+(COUNTIF('Round 2 - HILLS'!N149,"="&amp;$N$3+1))+(COUNTIF('Round 2 - HILLS'!O149,"="&amp;$O$3+1))+(COUNTIF('Round 2 - HILLS'!P149,"="&amp;$P$3+1))+(COUNTIF('Round 2 - HILLS'!Q149,"="&amp;$Q$3+1))+(COUNTIF('Round 2 - HILLS'!R149,"="&amp;$R$3+1))+(COUNTIF('Round 2 - HILLS'!S149,"="&amp;$S$3+1))+(COUNTIF('Round 2 - HILLS'!T149,"="&amp;$T$3+1))</f>
        <v>0</v>
      </c>
      <c r="N285" s="93">
        <f>SUM(COUNTIF('Round 2 - HILLS'!B149,"="&amp;$B$3+2))+(COUNTIF('Round 2 - HILLS'!C149,"="&amp;$C$3+2))+(COUNTIF('Round 2 - HILLS'!D149,"="&amp;$D$3+2))+(COUNTIF('Round 2 - HILLS'!E149,"="&amp;$E$3+2))+(COUNTIF('Round 2 - HILLS'!F149,"="&amp;$F$3+2))+(COUNTIF('Round 2 - HILLS'!G149,"="&amp;$G$3+2))+(COUNTIF('Round 2 - HILLS'!H149,"="&amp;$H$3+2))+(COUNTIF('Round 2 - HILLS'!I149,"="&amp;$I$3+2))+(COUNTIF('Round 2 - HILLS'!J149,"="&amp;$J$3+2))+(COUNTIF('Round 2 - HILLS'!L149,"="&amp;$L$3+2))+(COUNTIF('Round 2 - HILLS'!M149,"="&amp;$M$3+2))+(COUNTIF('Round 2 - HILLS'!N149,"="&amp;$N$3+2))+(COUNTIF('Round 2 - HILLS'!O149,"="&amp;$O$3+2))+(COUNTIF('Round 2 - HILLS'!P149,"="&amp;$P$3+2))+(COUNTIF('Round 2 - HILLS'!Q149,"="&amp;$Q$3+2))+(COUNTIF('Round 2 - HILLS'!R149,"="&amp;$R$3+2))+(COUNTIF('Round 2 - HILLS'!S149,"="&amp;$S$3+2))+(COUNTIF('Round 2 - HILLS'!T149,"="&amp;$T$3+2))</f>
        <v>0</v>
      </c>
      <c r="O285" s="93">
        <f>SUM(COUNTIF('Round 2 - HILLS'!B149,"&gt;"&amp;$B$3+2.1))+(COUNTIF('Round 2 - HILLS'!C149,"&gt;"&amp;$C$3+2.1))+(COUNTIF('Round 2 - HILLS'!D149,"&gt;"&amp;$D$3+2.1))+(COUNTIF('Round 2 - HILLS'!E149,"&gt;"&amp;$E$3+2.1))+(COUNTIF('Round 2 - HILLS'!F149,"&gt;"&amp;$F$3+2.1))+(COUNTIF('Round 2 - HILLS'!G149,"&gt;"&amp;$G$3+2.1))+(COUNTIF('Round 2 - HILLS'!H149,"&gt;"&amp;$H$3+2.1))+(COUNTIF('Round 2 - HILLS'!I149,"&gt;"&amp;$I$3+2.1))+(COUNTIF('Round 2 - HILLS'!J149,"&gt;"&amp;$J$3+2.1))+(COUNTIF('Round 2 - HILLS'!L149,"&gt;"&amp;$L$3+2.1))+(COUNTIF('Round 2 - HILLS'!M149,"&gt;"&amp;$M$3+2.1))+(COUNTIF('Round 2 - HILLS'!N149,"&gt;"&amp;$N$3+2.1))+(COUNTIF('Round 2 - HILLS'!O149,"&gt;"&amp;$O$3+2.1))+(COUNTIF('Round 2 - HILLS'!P149,"&gt;"&amp;$P$3+2.1))+(COUNTIF('Round 2 - HILLS'!Q149,"&gt;"&amp;$Q$3+2.1))+(COUNTIF('Round 2 - HILLS'!R149,"&gt;"&amp;$R$3+2.1))+(COUNTIF('Round 2 - HILLS'!S149,"&gt;"&amp;$S$3+2.1))+(COUNTIF('Round 2 - HILLS'!T149,"&gt;"&amp;$T$3+2.1))</f>
        <v>0</v>
      </c>
      <c r="Q285" s="92"/>
      <c r="R285" s="93"/>
      <c r="S285" s="93"/>
      <c r="T285" s="93"/>
      <c r="U285" s="93"/>
      <c r="V285" s="93"/>
      <c r="X285" s="92" t="e">
        <f t="shared" si="314"/>
        <v>#REF!</v>
      </c>
      <c r="Y285" s="93" t="e">
        <f t="shared" si="310"/>
        <v>#REF!</v>
      </c>
      <c r="Z285" s="93" t="e">
        <f t="shared" si="311"/>
        <v>#REF!</v>
      </c>
      <c r="AA285" s="93" t="e">
        <f t="shared" si="312"/>
        <v>#REF!</v>
      </c>
      <c r="AB285" s="93" t="e">
        <f t="shared" si="313"/>
        <v>#REF!</v>
      </c>
      <c r="AC285" s="93" t="e">
        <f t="shared" si="315"/>
        <v>#REF!</v>
      </c>
    </row>
    <row r="287" spans="1:29" ht="15.75" x14ac:dyDescent="0.25">
      <c r="A287" s="108" t="str">
        <f>'Players by Team'!A65</f>
        <v>MEDALIST</v>
      </c>
      <c r="C287" s="90">
        <f t="shared" ref="C287:H287" si="316">SUM(C288:C292)</f>
        <v>0</v>
      </c>
      <c r="D287" s="90">
        <f t="shared" si="316"/>
        <v>0</v>
      </c>
      <c r="E287" s="90">
        <f t="shared" si="316"/>
        <v>0</v>
      </c>
      <c r="F287" s="90">
        <f t="shared" si="316"/>
        <v>0</v>
      </c>
      <c r="G287" s="90">
        <f t="shared" si="316"/>
        <v>0</v>
      </c>
      <c r="H287" s="90">
        <f t="shared" si="316"/>
        <v>0</v>
      </c>
      <c r="J287" s="90">
        <f t="shared" ref="J287:O287" si="317">SUM(J288:J292)</f>
        <v>0</v>
      </c>
      <c r="K287" s="90">
        <f t="shared" si="317"/>
        <v>0</v>
      </c>
      <c r="L287" s="90">
        <f t="shared" si="317"/>
        <v>0</v>
      </c>
      <c r="M287" s="90">
        <f t="shared" si="317"/>
        <v>0</v>
      </c>
      <c r="N287" s="90">
        <f t="shared" si="317"/>
        <v>0</v>
      </c>
      <c r="O287" s="90">
        <f t="shared" si="317"/>
        <v>0</v>
      </c>
      <c r="Q287" s="90">
        <f t="shared" ref="Q287:V287" si="318">SUM(Q288:Q292)</f>
        <v>0</v>
      </c>
      <c r="R287" s="90">
        <f t="shared" si="318"/>
        <v>0</v>
      </c>
      <c r="S287" s="90">
        <f t="shared" si="318"/>
        <v>0</v>
      </c>
      <c r="T287" s="90">
        <f t="shared" si="318"/>
        <v>0</v>
      </c>
      <c r="U287" s="90">
        <f t="shared" si="318"/>
        <v>0</v>
      </c>
      <c r="V287" s="90">
        <f t="shared" si="318"/>
        <v>0</v>
      </c>
      <c r="X287" s="90">
        <f t="shared" ref="X287:AC287" si="319">SUM(X288:X292)</f>
        <v>0</v>
      </c>
      <c r="Y287" s="90">
        <f t="shared" si="319"/>
        <v>0</v>
      </c>
      <c r="Z287" s="90">
        <f t="shared" si="319"/>
        <v>0</v>
      </c>
      <c r="AA287" s="90">
        <f t="shared" si="319"/>
        <v>0</v>
      </c>
      <c r="AB287" s="90">
        <f t="shared" si="319"/>
        <v>0</v>
      </c>
      <c r="AC287" s="90">
        <f t="shared" si="319"/>
        <v>0</v>
      </c>
    </row>
    <row r="288" spans="1:29" x14ac:dyDescent="0.2">
      <c r="A288" s="35" t="str">
        <f>'Players by Team'!A66</f>
        <v>Madison Ude</v>
      </c>
      <c r="B288" s="95"/>
      <c r="C288" s="99">
        <f>SUM(COUNTIF('Round 1 - HILLS'!B138,"&lt;"&amp;$B$3-1.9))+(COUNTIF('Round 1 - HILLS'!C138,"&lt;"&amp;$C$3-1.9))+(COUNTIF('Round 1 - HILLS'!D138,"&lt;"&amp;$D$3-1.9))+(COUNTIF('Round 1 - HILLS'!E138,"&lt;"&amp;$E$3-1.9))+(COUNTIF('Round 1 - HILLS'!F138,"&lt;"&amp;$F$3-1.9))+(COUNTIF('Round 1 - HILLS'!G138,"&lt;"&amp;$G$3-1.9))+(COUNTIF('Round 1 - HILLS'!H138,"&lt;"&amp;$H$3-1.9))+(COUNTIF('Round 1 - HILLS'!I138,"&lt;"&amp;$I$3-1.9))+(COUNTIF('Round 1 - HILLS'!J138,"&lt;"&amp;$J$3-1.9))+(COUNTIF('Round 1 - HILLS'!L138,"&lt;"&amp;$L$3-1.9))+(COUNTIF('Round 1 - HILLS'!M138,"&lt;"&amp;$M$3-1.9))+(COUNTIF('Round 1 - HILLS'!N138,"&lt;"&amp;$N$3-1.9))+(COUNTIF('Round 1 - HILLS'!O138,"&lt;"&amp;$O$3-1.9))+(COUNTIF('Round 1 - HILLS'!P138,"&lt;"&amp;$P$3-1.9))+(COUNTIF('Round 1 - HILLS'!Q138,"&lt;"&amp;$Q$3-1.9))+(COUNTIF('Round 1 - HILLS'!R138,"&lt;"&amp;$R$3-1.9))+(COUNTIF('Round 1 - HILLS'!S138,"&lt;"&amp;$S$3-1.9))+(COUNTIF('Round 1 - HILLS'!T138,"&lt;"&amp;$T$3-1.9))</f>
        <v>0</v>
      </c>
      <c r="D288" s="100">
        <f>SUM(COUNTIF('Round 1 - HILLS'!B138,"="&amp;$B$3-1))+(COUNTIF('Round 1 - HILLS'!C138,"="&amp;$C$3-1))+(COUNTIF('Round 1 - HILLS'!D138,"="&amp;$D$3-1))+(COUNTIF('Round 1 - HILLS'!E138,"="&amp;$E$3-1))+(COUNTIF('Round 1 - HILLS'!F138,"="&amp;$F$3-1))+(COUNTIF('Round 1 - HILLS'!G138,"="&amp;$G$3-1))+(COUNTIF('Round 1 - HILLS'!H138,"="&amp;$H$3-1))+(COUNTIF('Round 1 - HILLS'!I138,"="&amp;$I$3-1))+(COUNTIF('Round 1 - HILLS'!J138,"="&amp;$J$3-1))+(COUNTIF('Round 1 - HILLS'!L138,"="&amp;$L$3-1))+(COUNTIF('Round 1 - HILLS'!M138,"="&amp;$M$3-1))+(COUNTIF('Round 1 - HILLS'!N138,"="&amp;$N$3-1))+(COUNTIF('Round 1 - HILLS'!O138,"="&amp;$O$3-1))+(COUNTIF('Round 1 - HILLS'!P138,"="&amp;$P$3-1))+(COUNTIF('Round 1 - HILLS'!Q138,"="&amp;$Q$3-1))+(COUNTIF('Round 1 - HILLS'!R138,"="&amp;$R$3-1))+(COUNTIF('Round 1 - HILLS'!S138,"="&amp;$S$3-1))+(COUNTIF('Round 1 - HILLS'!T138,"="&amp;$T$3-1))</f>
        <v>0</v>
      </c>
      <c r="E288" s="100">
        <f>SUM(COUNTIF('Round 1 - HILLS'!B138,"="&amp;$B$3))+(COUNTIF('Round 1 - HILLS'!C138,"="&amp;$C$3))+(COUNTIF('Round 1 - HILLS'!D138,"="&amp;$D$3))+(COUNTIF('Round 1 - HILLS'!E138,"="&amp;$E$3))+(COUNTIF('Round 1 - HILLS'!F138,"="&amp;$F$3))+(COUNTIF('Round 1 - HILLS'!G138,"="&amp;$G$3))+(COUNTIF('Round 1 - HILLS'!H138,"="&amp;$H$3))+(COUNTIF('Round 1 - HILLS'!I138,"="&amp;$I$3))+(COUNTIF('Round 1 - HILLS'!J138,"="&amp;$J$3))+(COUNTIF('Round 1 - HILLS'!L138,"="&amp;$L$3))+(COUNTIF('Round 1 - HILLS'!M138,"="&amp;$M$3))+(COUNTIF('Round 1 - HILLS'!N138,"="&amp;$N$3))+(COUNTIF('Round 1 - HILLS'!O138,"="&amp;$O$3))+(COUNTIF('Round 1 - HILLS'!P138,"="&amp;$P$3))+(COUNTIF('Round 1 - HILLS'!Q138,"="&amp;$Q$3))+(COUNTIF('Round 1 - HILLS'!R138,"="&amp;$R$3))+(COUNTIF('Round 1 - HILLS'!S138,"="&amp;$S$3))+(COUNTIF('Round 1 - HILLS'!T138,"="&amp;$T$3))</f>
        <v>0</v>
      </c>
      <c r="F288" s="100">
        <f>SUM(COUNTIF('Round 1 - HILLS'!B138,"="&amp;$B$3+1))+(COUNTIF('Round 1 - HILLS'!C138,"="&amp;$C$3+1))+(COUNTIF('Round 1 - HILLS'!D138,"="&amp;$D$3+1))+(COUNTIF('Round 1 - HILLS'!E138,"="&amp;$E$3+1))+(COUNTIF('Round 1 - HILLS'!F138,"="&amp;$F$3+1))+(COUNTIF('Round 1 - HILLS'!G138,"="&amp;$G$3+1))+(COUNTIF('Round 1 - HILLS'!H138,"="&amp;$H$3+1))+(COUNTIF('Round 1 - HILLS'!I138,"="&amp;$I$3+1))+(COUNTIF('Round 1 - HILLS'!J138,"="&amp;$J$3+1))+(COUNTIF('Round 1 - HILLS'!L138,"="&amp;$L$3+1))+(COUNTIF('Round 1 - HILLS'!M138,"="&amp;$M$3+1))+(COUNTIF('Round 1 - HILLS'!N138,"="&amp;$N$3+1))+(COUNTIF('Round 1 - HILLS'!O138,"="&amp;$O$3+1))+(COUNTIF('Round 1 - HILLS'!P138,"="&amp;$P$3+1))+(COUNTIF('Round 1 - HILLS'!Q138,"="&amp;$Q$3+1))+(COUNTIF('Round 1 - HILLS'!R138,"="&amp;$R$3+1))+(COUNTIF('Round 1 - HILLS'!S138,"="&amp;$S$3+1))+(COUNTIF('Round 1 - HILLS'!T138,"="&amp;$T$3+1))</f>
        <v>0</v>
      </c>
      <c r="G288" s="100">
        <f>SUM(COUNTIF('Round 1 - HILLS'!B138,"="&amp;$B$3+2))+(COUNTIF('Round 1 - HILLS'!C138,"="&amp;$C$3+2))+(COUNTIF('Round 1 - HILLS'!D138,"="&amp;$D$3+2))+(COUNTIF('Round 1 - HILLS'!E138,"="&amp;$E$3+2))+(COUNTIF('Round 1 - HILLS'!F138,"="&amp;$F$3+2))+(COUNTIF('Round 1 - HILLS'!G138,"="&amp;$G$3+2))+(COUNTIF('Round 1 - HILLS'!H138,"="&amp;$H$3+2))+(COUNTIF('Round 1 - HILLS'!I138,"="&amp;$I$3+2))+(COUNTIF('Round 1 - HILLS'!J138,"="&amp;$J$3+2))+(COUNTIF('Round 1 - HILLS'!L138,"="&amp;$L$3+2))+(COUNTIF('Round 1 - HILLS'!M138,"="&amp;$M$3+2))+(COUNTIF('Round 1 - HILLS'!N138,"="&amp;$N$3+2))+(COUNTIF('Round 1 - HILLS'!O138,"="&amp;$O$3+2))+(COUNTIF('Round 1 - HILLS'!P138,"="&amp;$P$3+2))+(COUNTIF('Round 1 - HILLS'!Q138,"="&amp;$Q$3+2))+(COUNTIF('Round 1 - HILLS'!R138,"="&amp;$R$3+2))+(COUNTIF('Round 1 - HILLS'!S138,"="&amp;$S$3+2))+(COUNTIF('Round 1 - HILLS'!T138,"="&amp;$T$3+2))</f>
        <v>0</v>
      </c>
      <c r="H288" s="100">
        <f>SUM(COUNTIF('Round 1 - HILLS'!B138,"&gt;"&amp;$B$3+2.1))+(COUNTIF('Round 1 - HILLS'!C138,"&gt;"&amp;$C$3+2.1))+(COUNTIF('Round 1 - HILLS'!D138,"&gt;"&amp;$D$3+2.1))+(COUNTIF('Round 1 - HILLS'!E138,"&gt;"&amp;$E$3+2.1))+(COUNTIF('Round 1 - HILLS'!F138,"&gt;"&amp;$F$3+2.1))+(COUNTIF('Round 1 - HILLS'!G138,"&gt;"&amp;$G$3+2.1))+(COUNTIF('Round 1 - HILLS'!H138,"&gt;"&amp;$H$3+2.1))+(COUNTIF('Round 1 - HILLS'!I138,"&gt;"&amp;$I$3+2.1))+(COUNTIF('Round 1 - HILLS'!J138,"&gt;"&amp;$J$3+2.1))+(COUNTIF('Round 1 - HILLS'!L138,"&gt;"&amp;$L$3+2.1))+(COUNTIF('Round 1 - HILLS'!M138,"&gt;"&amp;$M$3+2.1))+(COUNTIF('Round 1 - HILLS'!N138,"&gt;"&amp;$N$3+2.1))+(COUNTIF('Round 1 - HILLS'!O138,"&gt;"&amp;$O$3+2.1))+(COUNTIF('Round 1 - HILLS'!P138,"&gt;"&amp;$P$3+2.1))+(COUNTIF('Round 1 - HILLS'!Q138,"&gt;"&amp;$Q$3+2.1))+(COUNTIF('Round 1 - HILLS'!R138,"&gt;"&amp;$R$3+2.1))+(COUNTIF('Round 1 - HILLS'!S138,"&gt;"&amp;$S$3+2.1))+(COUNTIF('Round 1 - HILLS'!T138,"&gt;"&amp;$T$3+2.1))</f>
        <v>0</v>
      </c>
      <c r="I288" s="77"/>
      <c r="J288" s="99">
        <f>SUM(COUNTIF('Round 2 - RIVER'!B138,"&lt;"&amp;$B$2-1.9))+(COUNTIF('Round 2 - RIVER'!C138,"&lt;"&amp;$C$2-1.9))+(COUNTIF('Round 2 - RIVER'!D138,"&lt;"&amp;$D$2-1.9))+(COUNTIF('Round 2 - RIVER'!E138,"&lt;"&amp;$E$2-1.9))+(COUNTIF('Round 2 - RIVER'!F138,"&lt;"&amp;$F$2-1.9))+(COUNTIF('Round 2 - RIVER'!G138,"&lt;"&amp;$G$2-1.9))+(COUNTIF('Round 2 - RIVER'!H138,"&lt;"&amp;$H$2-1.9))+(COUNTIF('Round 2 - RIVER'!I138,"&lt;"&amp;$I$2-1.9))+(COUNTIF('Round 2 - RIVER'!J138,"&lt;"&amp;$J$2-1.9))+(COUNTIF('Round 2 - RIVER'!L138,"&lt;"&amp;$L$2-1.9))+(COUNTIF('Round 2 - RIVER'!M138,"&lt;"&amp;$M$2-1.9))+(COUNTIF('Round 2 - RIVER'!N138,"&lt;"&amp;$N$2-1.9))+(COUNTIF('Round 2 - RIVER'!O138,"&lt;"&amp;$O$2-1.9))+(COUNTIF('Round 2 - RIVER'!P138,"&lt;"&amp;$P$2-1.9))+(COUNTIF('Round 2 - RIVER'!Q138,"&lt;"&amp;$Q$2-1.9))+(COUNTIF('Round 2 - RIVER'!R138,"&lt;"&amp;$R$2-1.9))+(COUNTIF('Round 2 - RIVER'!S138,"&lt;"&amp;$S$2-1.9))+(COUNTIF('Round 2 - RIVER'!T138,"&lt;"&amp;$T$2-1.9))</f>
        <v>0</v>
      </c>
      <c r="K288" s="100">
        <f>SUM(COUNTIF('Round 2 - RIVER'!B138,"="&amp;$B$2-1))+(COUNTIF('Round 2 - RIVER'!C138,"="&amp;$C$2-1))+(COUNTIF('Round 2 - RIVER'!D138,"="&amp;$D$2-1))+(COUNTIF('Round 2 - RIVER'!E138,"="&amp;$E$2-1))+(COUNTIF('Round 2 - RIVER'!F138,"="&amp;$F$2-1))+(COUNTIF('Round 2 - RIVER'!G138,"="&amp;$G$2-1))+(COUNTIF('Round 2 - RIVER'!H138,"="&amp;$H$2-1))+(COUNTIF('Round 2 - RIVER'!I138,"="&amp;$I$2-1))+(COUNTIF('Round 2 - RIVER'!J138,"="&amp;$J$2-1))+(COUNTIF('Round 2 - RIVER'!L138,"="&amp;$L$2-1))+(COUNTIF('Round 2 - RIVER'!M138,"="&amp;$M$2-1))+(COUNTIF('Round 2 - RIVER'!N138,"="&amp;$N$2-1))+(COUNTIF('Round 2 - RIVER'!O138,"="&amp;$O$2-1))+(COUNTIF('Round 2 - RIVER'!P138,"="&amp;$P$2-1))+(COUNTIF('Round 2 - RIVER'!Q138,"="&amp;$Q$2-1))+(COUNTIF('Round 2 - RIVER'!R138,"="&amp;$R$2-1))+(COUNTIF('Round 2 - RIVER'!S138,"="&amp;$S$2-1))+(COUNTIF('Round 2 - RIVER'!T138,"="&amp;$T$2-1))</f>
        <v>0</v>
      </c>
      <c r="L288" s="100">
        <f>SUM(COUNTIF('Round 2 - RIVER'!B138,"="&amp;$B$2))+(COUNTIF('Round 2 - RIVER'!C138,"="&amp;$C$2))+(COUNTIF('Round 2 - RIVER'!D138,"="&amp;$D$2))+(COUNTIF('Round 2 - RIVER'!E138,"="&amp;$E$2))+(COUNTIF('Round 2 - RIVER'!F138,"="&amp;$F$2))+(COUNTIF('Round 2 - RIVER'!G138,"="&amp;$G$2))+(COUNTIF('Round 2 - RIVER'!H138,"="&amp;$H$2))+(COUNTIF('Round 2 - RIVER'!I138,"="&amp;$I$2))+(COUNTIF('Round 2 - RIVER'!J138,"="&amp;$J$2))+(COUNTIF('Round 2 - RIVER'!L138,"="&amp;$L$2))+(COUNTIF('Round 2 - RIVER'!M138,"="&amp;$M$2))+(COUNTIF('Round 2 - RIVER'!N138,"="&amp;$N$2))+(COUNTIF('Round 2 - RIVER'!O138,"="&amp;$O$2))+(COUNTIF('Round 2 - RIVER'!P138,"="&amp;$P$2))+(COUNTIF('Round 2 - RIVER'!Q138,"="&amp;$Q$2))+(COUNTIF('Round 2 - RIVER'!R138,"="&amp;$R$2))+(COUNTIF('Round 2 - RIVER'!S138,"="&amp;$S$2))+(COUNTIF('Round 2 - RIVER'!T138,"="&amp;$T$2))</f>
        <v>0</v>
      </c>
      <c r="M288" s="100">
        <f>SUM(COUNTIF('Round 2 - RIVER'!B138,"="&amp;$B$2+1))+(COUNTIF('Round 2 - RIVER'!C138,"="&amp;$C$2+1))+(COUNTIF('Round 2 - RIVER'!D138,"="&amp;$D$2+1))+(COUNTIF('Round 2 - RIVER'!E138,"="&amp;$E$2+1))+(COUNTIF('Round 2 - RIVER'!F138,"="&amp;$F$2+1))+(COUNTIF('Round 2 - RIVER'!G138,"="&amp;$G$2+1))+(COUNTIF('Round 2 - RIVER'!H138,"="&amp;$H$2+1))+(COUNTIF('Round 2 - RIVER'!I138,"="&amp;$I$2+1))+(COUNTIF('Round 2 - RIVER'!J138,"="&amp;$J$2+1))+(COUNTIF('Round 2 - RIVER'!L138,"="&amp;$L$2+1))+(COUNTIF('Round 2 - RIVER'!M138,"="&amp;$M$2+1))+(COUNTIF('Round 2 - RIVER'!N138,"="&amp;$N$2+1))+(COUNTIF('Round 2 - RIVER'!O138,"="&amp;$O$2+1))+(COUNTIF('Round 2 - RIVER'!P138,"="&amp;$P$2+1))+(COUNTIF('Round 2 - RIVER'!Q138,"="&amp;$Q$2+1))+(COUNTIF('Round 2 - RIVER'!R138,"="&amp;$R$2+1))+(COUNTIF('Round 2 - RIVER'!S138,"="&amp;$S$2+1))+(COUNTIF('Round 2 - RIVER'!T138,"="&amp;$T$2+1))</f>
        <v>0</v>
      </c>
      <c r="N288" s="100">
        <f>SUM(COUNTIF('Round 2 - RIVER'!B138,"="&amp;$B$2+2))+(COUNTIF('Round 2 - RIVER'!C138,"="&amp;$C$2+2))+(COUNTIF('Round 2 - RIVER'!D138,"="&amp;$D$2+2))+(COUNTIF('Round 2 - RIVER'!E138,"="&amp;$E$2+2))+(COUNTIF('Round 2 - RIVER'!F138,"="&amp;$F$2+2))+(COUNTIF('Round 2 - RIVER'!G138,"="&amp;$G$2+2))+(COUNTIF('Round 2 - RIVER'!H138,"="&amp;$H$2+2))+(COUNTIF('Round 2 - RIVER'!I138,"="&amp;$I$2+2))+(COUNTIF('Round 2 - RIVER'!J138,"="&amp;$J$2+2))+(COUNTIF('Round 2 - RIVER'!L138,"="&amp;$L$2+2))+(COUNTIF('Round 2 - RIVER'!M138,"="&amp;$M$2+2))+(COUNTIF('Round 2 - RIVER'!N138,"="&amp;$N$2+2))+(COUNTIF('Round 2 - RIVER'!O138,"="&amp;$O$2+2))+(COUNTIF('Round 2 - RIVER'!P138,"="&amp;$P$2+2))+(COUNTIF('Round 2 - RIVER'!Q138,"="&amp;$Q$2+2))+(COUNTIF('Round 2 - RIVER'!R138,"="&amp;$R$2+2))+(COUNTIF('Round 2 - RIVER'!S138,"="&amp;$S$2+2))+(COUNTIF('Round 2 - RIVER'!T138,"="&amp;$T$2+2))</f>
        <v>0</v>
      </c>
      <c r="O288" s="100">
        <f>SUM(COUNTIF('Round 2 - RIVER'!B138,"&gt;"&amp;$B$2+2.1))+(COUNTIF('Round 2 - RIVER'!C138,"&gt;"&amp;$C$2+2.1))+(COUNTIF('Round 2 - RIVER'!D138,"&gt;"&amp;$D$2+2.1))+(COUNTIF('Round 2 - RIVER'!E138,"&gt;"&amp;$E$2+2.1))+(COUNTIF('Round 2 - RIVER'!F138,"&gt;"&amp;$F$2+2.1))+(COUNTIF('Round 2 - RIVER'!G138,"&gt;"&amp;$G$2+2.1))+(COUNTIF('Round 2 - RIVER'!H138,"&gt;"&amp;$H$2+2.1))+(COUNTIF('Round 2 - RIVER'!I138,"&gt;"&amp;$I$2+2.1))+(COUNTIF('Round 2 - RIVER'!J138,"&gt;"&amp;$J$2+2.1))+(COUNTIF('Round 2 - RIVER'!L138,"&gt;"&amp;$L$2+2.1))+(COUNTIF('Round 2 - RIVER'!M138,"&gt;"&amp;$M$2+2.1))+(COUNTIF('Round 2 - RIVER'!N138,"&gt;"&amp;$N$2+2.1))+(COUNTIF('Round 2 - RIVER'!O138,"&gt;"&amp;$O$2+2.1))+(COUNTIF('Round 2 - RIVER'!P138,"&gt;"&amp;$P$2+2.1))+(COUNTIF('Round 2 - RIVER'!Q138,"&gt;"&amp;$Q$2+2.1))+(COUNTIF('Round 2 - RIVER'!R138,"&gt;"&amp;$R$2+2.1))+(COUNTIF('Round 2 - RIVER'!S138,"&gt;"&amp;$S$2+2.1))+(COUNTIF('Round 2 - RIVER'!T138,"&gt;"&amp;$T$2+2.1))</f>
        <v>0</v>
      </c>
      <c r="Q288" s="92"/>
      <c r="R288" s="93"/>
      <c r="S288" s="93"/>
      <c r="T288" s="93"/>
      <c r="U288" s="93"/>
      <c r="V288" s="93"/>
      <c r="X288" s="92">
        <f>SUM(C288,J288,Q288)</f>
        <v>0</v>
      </c>
      <c r="Y288" s="93">
        <f t="shared" ref="Y288:Y292" si="320">SUM(D288,K288,R288)</f>
        <v>0</v>
      </c>
      <c r="Z288" s="93">
        <f t="shared" ref="Z288:Z292" si="321">SUM(E288,L288,S288)</f>
        <v>0</v>
      </c>
      <c r="AA288" s="93">
        <f t="shared" ref="AA288:AA292" si="322">SUM(F288,M288,T288)</f>
        <v>0</v>
      </c>
      <c r="AB288" s="93">
        <f t="shared" ref="AB288:AB292" si="323">SUM(G288,N288,U288)</f>
        <v>0</v>
      </c>
      <c r="AC288" s="93">
        <f>SUM(H288,O288,V288)</f>
        <v>0</v>
      </c>
    </row>
    <row r="289" spans="1:29" x14ac:dyDescent="0.2">
      <c r="A289" s="35" t="str">
        <f>'Players by Team'!A67</f>
        <v>Ava Schone</v>
      </c>
      <c r="B289" s="95"/>
      <c r="C289" s="105">
        <f>SUM(COUNTIF('Round 1 - HILLS'!B139,"&lt;"&amp;$B$3-1.9))+(COUNTIF('Round 1 - HILLS'!C139,"&lt;"&amp;$C$3-1.9))+(COUNTIF('Round 1 - HILLS'!D139,"&lt;"&amp;$D$3-1.9))+(COUNTIF('Round 1 - HILLS'!E139,"&lt;"&amp;$E$3-1.9))+(COUNTIF('Round 1 - HILLS'!F139,"&lt;"&amp;$F$3-1.9))+(COUNTIF('Round 1 - HILLS'!G139,"&lt;"&amp;$G$3-1.9))+(COUNTIF('Round 1 - HILLS'!H139,"&lt;"&amp;$H$3-1.9))+(COUNTIF('Round 1 - HILLS'!I139,"&lt;"&amp;$I$3-1.9))+(COUNTIF('Round 1 - HILLS'!J139,"&lt;"&amp;$J$3-1.9))+(COUNTIF('Round 1 - HILLS'!L139,"&lt;"&amp;$L$3-1.9))+(COUNTIF('Round 1 - HILLS'!M139,"&lt;"&amp;$M$3-1.9))+(COUNTIF('Round 1 - HILLS'!N139,"&lt;"&amp;$N$3-1.9))+(COUNTIF('Round 1 - HILLS'!O139,"&lt;"&amp;$O$3-1.9))+(COUNTIF('Round 1 - HILLS'!P139,"&lt;"&amp;$P$3-1.9))+(COUNTIF('Round 1 - HILLS'!Q139,"&lt;"&amp;$Q$3-1.9))+(COUNTIF('Round 1 - HILLS'!R139,"&lt;"&amp;$R$3-1.9))+(COUNTIF('Round 1 - HILLS'!S139,"&lt;"&amp;$S$3-1.9))+(COUNTIF('Round 1 - HILLS'!T139,"&lt;"&amp;$T$3-1.9))</f>
        <v>0</v>
      </c>
      <c r="D289" s="106">
        <f>SUM(COUNTIF('Round 1 - HILLS'!B139,"="&amp;$B$3-1))+(COUNTIF('Round 1 - HILLS'!C139,"="&amp;$C$3-1))+(COUNTIF('Round 1 - HILLS'!D139,"="&amp;$D$3-1))+(COUNTIF('Round 1 - HILLS'!E139,"="&amp;$E$3-1))+(COUNTIF('Round 1 - HILLS'!F139,"="&amp;$F$3-1))+(COUNTIF('Round 1 - HILLS'!G139,"="&amp;$G$3-1))+(COUNTIF('Round 1 - HILLS'!H139,"="&amp;$H$3-1))+(COUNTIF('Round 1 - HILLS'!I139,"="&amp;$I$3-1))+(COUNTIF('Round 1 - HILLS'!J139,"="&amp;$J$3-1))+(COUNTIF('Round 1 - HILLS'!L139,"="&amp;$L$3-1))+(COUNTIF('Round 1 - HILLS'!M139,"="&amp;$M$3-1))+(COUNTIF('Round 1 - HILLS'!N139,"="&amp;$N$3-1))+(COUNTIF('Round 1 - HILLS'!O139,"="&amp;$O$3-1))+(COUNTIF('Round 1 - HILLS'!P139,"="&amp;$P$3-1))+(COUNTIF('Round 1 - HILLS'!Q139,"="&amp;$Q$3-1))+(COUNTIF('Round 1 - HILLS'!R139,"="&amp;$R$3-1))+(COUNTIF('Round 1 - HILLS'!S139,"="&amp;$S$3-1))+(COUNTIF('Round 1 - HILLS'!T139,"="&amp;$T$3-1))</f>
        <v>0</v>
      </c>
      <c r="E289" s="106">
        <f>SUM(COUNTIF('Round 1 - HILLS'!B139,"="&amp;$B$3))+(COUNTIF('Round 1 - HILLS'!C139,"="&amp;$C$3))+(COUNTIF('Round 1 - HILLS'!D139,"="&amp;$D$3))+(COUNTIF('Round 1 - HILLS'!E139,"="&amp;$E$3))+(COUNTIF('Round 1 - HILLS'!F139,"="&amp;$F$3))+(COUNTIF('Round 1 - HILLS'!G139,"="&amp;$G$3))+(COUNTIF('Round 1 - HILLS'!H139,"="&amp;$H$3))+(COUNTIF('Round 1 - HILLS'!I139,"="&amp;$I$3))+(COUNTIF('Round 1 - HILLS'!J139,"="&amp;$J$3))+(COUNTIF('Round 1 - HILLS'!L139,"="&amp;$L$3))+(COUNTIF('Round 1 - HILLS'!M139,"="&amp;$M$3))+(COUNTIF('Round 1 - HILLS'!N139,"="&amp;$N$3))+(COUNTIF('Round 1 - HILLS'!O139,"="&amp;$O$3))+(COUNTIF('Round 1 - HILLS'!P139,"="&amp;$P$3))+(COUNTIF('Round 1 - HILLS'!Q139,"="&amp;$Q$3))+(COUNTIF('Round 1 - HILLS'!R139,"="&amp;$R$3))+(COUNTIF('Round 1 - HILLS'!S139,"="&amp;$S$3))+(COUNTIF('Round 1 - HILLS'!T139,"="&amp;$T$3))</f>
        <v>0</v>
      </c>
      <c r="F289" s="106">
        <f>SUM(COUNTIF('Round 1 - HILLS'!B139,"="&amp;$B$3+1))+(COUNTIF('Round 1 - HILLS'!C139,"="&amp;$C$3+1))+(COUNTIF('Round 1 - HILLS'!D139,"="&amp;$D$3+1))+(COUNTIF('Round 1 - HILLS'!E139,"="&amp;$E$3+1))+(COUNTIF('Round 1 - HILLS'!F139,"="&amp;$F$3+1))+(COUNTIF('Round 1 - HILLS'!G139,"="&amp;$G$3+1))+(COUNTIF('Round 1 - HILLS'!H139,"="&amp;$H$3+1))+(COUNTIF('Round 1 - HILLS'!I139,"="&amp;$I$3+1))+(COUNTIF('Round 1 - HILLS'!J139,"="&amp;$J$3+1))+(COUNTIF('Round 1 - HILLS'!L139,"="&amp;$L$3+1))+(COUNTIF('Round 1 - HILLS'!M139,"="&amp;$M$3+1))+(COUNTIF('Round 1 - HILLS'!N139,"="&amp;$N$3+1))+(COUNTIF('Round 1 - HILLS'!O139,"="&amp;$O$3+1))+(COUNTIF('Round 1 - HILLS'!P139,"="&amp;$P$3+1))+(COUNTIF('Round 1 - HILLS'!Q139,"="&amp;$Q$3+1))+(COUNTIF('Round 1 - HILLS'!R139,"="&amp;$R$3+1))+(COUNTIF('Round 1 - HILLS'!S139,"="&amp;$S$3+1))+(COUNTIF('Round 1 - HILLS'!T139,"="&amp;$T$3+1))</f>
        <v>0</v>
      </c>
      <c r="G289" s="106">
        <f>SUM(COUNTIF('Round 1 - HILLS'!B139,"="&amp;$B$3+2))+(COUNTIF('Round 1 - HILLS'!C139,"="&amp;$C$3+2))+(COUNTIF('Round 1 - HILLS'!D139,"="&amp;$D$3+2))+(COUNTIF('Round 1 - HILLS'!E139,"="&amp;$E$3+2))+(COUNTIF('Round 1 - HILLS'!F139,"="&amp;$F$3+2))+(COUNTIF('Round 1 - HILLS'!G139,"="&amp;$G$3+2))+(COUNTIF('Round 1 - HILLS'!H139,"="&amp;$H$3+2))+(COUNTIF('Round 1 - HILLS'!I139,"="&amp;$I$3+2))+(COUNTIF('Round 1 - HILLS'!J139,"="&amp;$J$3+2))+(COUNTIF('Round 1 - HILLS'!L139,"="&amp;$L$3+2))+(COUNTIF('Round 1 - HILLS'!M139,"="&amp;$M$3+2))+(COUNTIF('Round 1 - HILLS'!N139,"="&amp;$N$3+2))+(COUNTIF('Round 1 - HILLS'!O139,"="&amp;$O$3+2))+(COUNTIF('Round 1 - HILLS'!P139,"="&amp;$P$3+2))+(COUNTIF('Round 1 - HILLS'!Q139,"="&amp;$Q$3+2))+(COUNTIF('Round 1 - HILLS'!R139,"="&amp;$R$3+2))+(COUNTIF('Round 1 - HILLS'!S139,"="&amp;$S$3+2))+(COUNTIF('Round 1 - HILLS'!T139,"="&amp;$T$3+2))</f>
        <v>0</v>
      </c>
      <c r="H289" s="106">
        <f>SUM(COUNTIF('Round 1 - HILLS'!B139,"&gt;"&amp;$B$3+2.1))+(COUNTIF('Round 1 - HILLS'!C139,"&gt;"&amp;$C$3+2.1))+(COUNTIF('Round 1 - HILLS'!D139,"&gt;"&amp;$D$3+2.1))+(COUNTIF('Round 1 - HILLS'!E139,"&gt;"&amp;$E$3+2.1))+(COUNTIF('Round 1 - HILLS'!F139,"&gt;"&amp;$F$3+2.1))+(COUNTIF('Round 1 - HILLS'!G139,"&gt;"&amp;$G$3+2.1))+(COUNTIF('Round 1 - HILLS'!H139,"&gt;"&amp;$H$3+2.1))+(COUNTIF('Round 1 - HILLS'!I139,"&gt;"&amp;$I$3+2.1))+(COUNTIF('Round 1 - HILLS'!J139,"&gt;"&amp;$J$3+2.1))+(COUNTIF('Round 1 - HILLS'!L139,"&gt;"&amp;$L$3+2.1))+(COUNTIF('Round 1 - HILLS'!M139,"&gt;"&amp;$M$3+2.1))+(COUNTIF('Round 1 - HILLS'!N139,"&gt;"&amp;$N$3+2.1))+(COUNTIF('Round 1 - HILLS'!O139,"&gt;"&amp;$O$3+2.1))+(COUNTIF('Round 1 - HILLS'!P139,"&gt;"&amp;$P$3+2.1))+(COUNTIF('Round 1 - HILLS'!Q139,"&gt;"&amp;$Q$3+2.1))+(COUNTIF('Round 1 - HILLS'!R139,"&gt;"&amp;$R$3+2.1))+(COUNTIF('Round 1 - HILLS'!S139,"&gt;"&amp;$S$3+2.1))+(COUNTIF('Round 1 - HILLS'!T139,"&gt;"&amp;$T$3+2.1))</f>
        <v>0</v>
      </c>
      <c r="I289" s="77"/>
      <c r="J289" s="105">
        <f>SUM(COUNTIF('Round 2 - RIVER'!B139,"&lt;"&amp;$B$2-1.9))+(COUNTIF('Round 2 - RIVER'!C139,"&lt;"&amp;$C$2-1.9))+(COUNTIF('Round 2 - RIVER'!D139,"&lt;"&amp;$D$2-1.9))+(COUNTIF('Round 2 - RIVER'!E139,"&lt;"&amp;$E$2-1.9))+(COUNTIF('Round 2 - RIVER'!F139,"&lt;"&amp;$F$2-1.9))+(COUNTIF('Round 2 - RIVER'!G139,"&lt;"&amp;$G$2-1.9))+(COUNTIF('Round 2 - RIVER'!H139,"&lt;"&amp;$H$2-1.9))+(COUNTIF('Round 2 - RIVER'!I139,"&lt;"&amp;$I$2-1.9))+(COUNTIF('Round 2 - RIVER'!J139,"&lt;"&amp;$J$2-1.9))+(COUNTIF('Round 2 - RIVER'!L139,"&lt;"&amp;$L$2-1.9))+(COUNTIF('Round 2 - RIVER'!M139,"&lt;"&amp;$M$2-1.9))+(COUNTIF('Round 2 - RIVER'!N139,"&lt;"&amp;$N$2-1.9))+(COUNTIF('Round 2 - RIVER'!O139,"&lt;"&amp;$O$2-1.9))+(COUNTIF('Round 2 - RIVER'!P139,"&lt;"&amp;$P$2-1.9))+(COUNTIF('Round 2 - RIVER'!Q139,"&lt;"&amp;$Q$2-1.9))+(COUNTIF('Round 2 - RIVER'!R139,"&lt;"&amp;$R$2-1.9))+(COUNTIF('Round 2 - RIVER'!S139,"&lt;"&amp;$S$2-1.9))+(COUNTIF('Round 2 - RIVER'!T139,"&lt;"&amp;$T$2-1.9))</f>
        <v>0</v>
      </c>
      <c r="K289" s="106">
        <f>SUM(COUNTIF('Round 2 - RIVER'!B139,"="&amp;$B$2-1))+(COUNTIF('Round 2 - RIVER'!C139,"="&amp;$C$2-1))+(COUNTIF('Round 2 - RIVER'!D139,"="&amp;$D$2-1))+(COUNTIF('Round 2 - RIVER'!E139,"="&amp;$E$2-1))+(COUNTIF('Round 2 - RIVER'!F139,"="&amp;$F$2-1))+(COUNTIF('Round 2 - RIVER'!G139,"="&amp;$G$2-1))+(COUNTIF('Round 2 - RIVER'!H139,"="&amp;$H$2-1))+(COUNTIF('Round 2 - RIVER'!I139,"="&amp;$I$2-1))+(COUNTIF('Round 2 - RIVER'!J139,"="&amp;$J$2-1))+(COUNTIF('Round 2 - RIVER'!L139,"="&amp;$L$2-1))+(COUNTIF('Round 2 - RIVER'!M139,"="&amp;$M$2-1))+(COUNTIF('Round 2 - RIVER'!N139,"="&amp;$N$2-1))+(COUNTIF('Round 2 - RIVER'!O139,"="&amp;$O$2-1))+(COUNTIF('Round 2 - RIVER'!P139,"="&amp;$P$2-1))+(COUNTIF('Round 2 - RIVER'!Q139,"="&amp;$Q$2-1))+(COUNTIF('Round 2 - RIVER'!R139,"="&amp;$R$2-1))+(COUNTIF('Round 2 - RIVER'!S139,"="&amp;$S$2-1))+(COUNTIF('Round 2 - RIVER'!T139,"="&amp;$T$2-1))</f>
        <v>0</v>
      </c>
      <c r="L289" s="106">
        <f>SUM(COUNTIF('Round 2 - RIVER'!B139,"="&amp;$B$2))+(COUNTIF('Round 2 - RIVER'!C139,"="&amp;$C$2))+(COUNTIF('Round 2 - RIVER'!D139,"="&amp;$D$2))+(COUNTIF('Round 2 - RIVER'!E139,"="&amp;$E$2))+(COUNTIF('Round 2 - RIVER'!F139,"="&amp;$F$2))+(COUNTIF('Round 2 - RIVER'!G139,"="&amp;$G$2))+(COUNTIF('Round 2 - RIVER'!H139,"="&amp;$H$2))+(COUNTIF('Round 2 - RIVER'!I139,"="&amp;$I$2))+(COUNTIF('Round 2 - RIVER'!J139,"="&amp;$J$2))+(COUNTIF('Round 2 - RIVER'!L139,"="&amp;$L$2))+(COUNTIF('Round 2 - RIVER'!M139,"="&amp;$M$2))+(COUNTIF('Round 2 - RIVER'!N139,"="&amp;$N$2))+(COUNTIF('Round 2 - RIVER'!O139,"="&amp;$O$2))+(COUNTIF('Round 2 - RIVER'!P139,"="&amp;$P$2))+(COUNTIF('Round 2 - RIVER'!Q139,"="&amp;$Q$2))+(COUNTIF('Round 2 - RIVER'!R139,"="&amp;$R$2))+(COUNTIF('Round 2 - RIVER'!S139,"="&amp;$S$2))+(COUNTIF('Round 2 - RIVER'!T139,"="&amp;$T$2))</f>
        <v>0</v>
      </c>
      <c r="M289" s="106">
        <f>SUM(COUNTIF('Round 2 - RIVER'!B139,"="&amp;$B$2+1))+(COUNTIF('Round 2 - RIVER'!C139,"="&amp;$C$2+1))+(COUNTIF('Round 2 - RIVER'!D139,"="&amp;$D$2+1))+(COUNTIF('Round 2 - RIVER'!E139,"="&amp;$E$2+1))+(COUNTIF('Round 2 - RIVER'!F139,"="&amp;$F$2+1))+(COUNTIF('Round 2 - RIVER'!G139,"="&amp;$G$2+1))+(COUNTIF('Round 2 - RIVER'!H139,"="&amp;$H$2+1))+(COUNTIF('Round 2 - RIVER'!I139,"="&amp;$I$2+1))+(COUNTIF('Round 2 - RIVER'!J139,"="&amp;$J$2+1))+(COUNTIF('Round 2 - RIVER'!L139,"="&amp;$L$2+1))+(COUNTIF('Round 2 - RIVER'!M139,"="&amp;$M$2+1))+(COUNTIF('Round 2 - RIVER'!N139,"="&amp;$N$2+1))+(COUNTIF('Round 2 - RIVER'!O139,"="&amp;$O$2+1))+(COUNTIF('Round 2 - RIVER'!P139,"="&amp;$P$2+1))+(COUNTIF('Round 2 - RIVER'!Q139,"="&amp;$Q$2+1))+(COUNTIF('Round 2 - RIVER'!R139,"="&amp;$R$2+1))+(COUNTIF('Round 2 - RIVER'!S139,"="&amp;$S$2+1))+(COUNTIF('Round 2 - RIVER'!T139,"="&amp;$T$2+1))</f>
        <v>0</v>
      </c>
      <c r="N289" s="106">
        <f>SUM(COUNTIF('Round 2 - RIVER'!B139,"="&amp;$B$2+2))+(COUNTIF('Round 2 - RIVER'!C139,"="&amp;$C$2+2))+(COUNTIF('Round 2 - RIVER'!D139,"="&amp;$D$2+2))+(COUNTIF('Round 2 - RIVER'!E139,"="&amp;$E$2+2))+(COUNTIF('Round 2 - RIVER'!F139,"="&amp;$F$2+2))+(COUNTIF('Round 2 - RIVER'!G139,"="&amp;$G$2+2))+(COUNTIF('Round 2 - RIVER'!H139,"="&amp;$H$2+2))+(COUNTIF('Round 2 - RIVER'!I139,"="&amp;$I$2+2))+(COUNTIF('Round 2 - RIVER'!J139,"="&amp;$J$2+2))+(COUNTIF('Round 2 - RIVER'!L139,"="&amp;$L$2+2))+(COUNTIF('Round 2 - RIVER'!M139,"="&amp;$M$2+2))+(COUNTIF('Round 2 - RIVER'!N139,"="&amp;$N$2+2))+(COUNTIF('Round 2 - RIVER'!O139,"="&amp;$O$2+2))+(COUNTIF('Round 2 - RIVER'!P139,"="&amp;$P$2+2))+(COUNTIF('Round 2 - RIVER'!Q139,"="&amp;$Q$2+2))+(COUNTIF('Round 2 - RIVER'!R139,"="&amp;$R$2+2))+(COUNTIF('Round 2 - RIVER'!S139,"="&amp;$S$2+2))+(COUNTIF('Round 2 - RIVER'!T139,"="&amp;$T$2+2))</f>
        <v>0</v>
      </c>
      <c r="O289" s="106">
        <f>SUM(COUNTIF('Round 2 - RIVER'!B139,"&gt;"&amp;$B$2+2.1))+(COUNTIF('Round 2 - RIVER'!C139,"&gt;"&amp;$C$2+2.1))+(COUNTIF('Round 2 - RIVER'!D139,"&gt;"&amp;$D$2+2.1))+(COUNTIF('Round 2 - RIVER'!E139,"&gt;"&amp;$E$2+2.1))+(COUNTIF('Round 2 - RIVER'!F139,"&gt;"&amp;$F$2+2.1))+(COUNTIF('Round 2 - RIVER'!G139,"&gt;"&amp;$G$2+2.1))+(COUNTIF('Round 2 - RIVER'!H139,"&gt;"&amp;$H$2+2.1))+(COUNTIF('Round 2 - RIVER'!I139,"&gt;"&amp;$I$2+2.1))+(COUNTIF('Round 2 - RIVER'!J139,"&gt;"&amp;$J$2+2.1))+(COUNTIF('Round 2 - RIVER'!L139,"&gt;"&amp;$L$2+2.1))+(COUNTIF('Round 2 - RIVER'!M139,"&gt;"&amp;$M$2+2.1))+(COUNTIF('Round 2 - RIVER'!N139,"&gt;"&amp;$N$2+2.1))+(COUNTIF('Round 2 - RIVER'!O139,"&gt;"&amp;$O$2+2.1))+(COUNTIF('Round 2 - RIVER'!P139,"&gt;"&amp;$P$2+2.1))+(COUNTIF('Round 2 - RIVER'!Q139,"&gt;"&amp;$Q$2+2.1))+(COUNTIF('Round 2 - RIVER'!R139,"&gt;"&amp;$R$2+2.1))+(COUNTIF('Round 2 - RIVER'!S139,"&gt;"&amp;$S$2+2.1))+(COUNTIF('Round 2 - RIVER'!T139,"&gt;"&amp;$T$2+2.1))</f>
        <v>0</v>
      </c>
      <c r="Q289" s="94"/>
      <c r="R289" s="94"/>
      <c r="S289" s="94"/>
      <c r="T289" s="94"/>
      <c r="U289" s="94"/>
      <c r="V289" s="94"/>
      <c r="X289" s="99">
        <f t="shared" ref="X289:X292" si="324">SUM(C289,J289,Q289)</f>
        <v>0</v>
      </c>
      <c r="Y289" s="100">
        <f t="shared" si="320"/>
        <v>0</v>
      </c>
      <c r="Z289" s="100">
        <f t="shared" si="321"/>
        <v>0</v>
      </c>
      <c r="AA289" s="100">
        <f t="shared" si="322"/>
        <v>0</v>
      </c>
      <c r="AB289" s="100">
        <f t="shared" si="323"/>
        <v>0</v>
      </c>
      <c r="AC289" s="100">
        <f t="shared" ref="AC289:AC292" si="325">SUM(H289,O289,V289)</f>
        <v>0</v>
      </c>
    </row>
    <row r="290" spans="1:29" x14ac:dyDescent="0.2">
      <c r="A290" s="35" t="str">
        <f>'Players by Team'!A68</f>
        <v>Grace Po</v>
      </c>
      <c r="B290" s="95"/>
      <c r="C290" s="99">
        <f>SUM(COUNTIF('Round 1 - HILLS'!B140,"&lt;"&amp;$B$3-1.9))+(COUNTIF('Round 1 - HILLS'!C140,"&lt;"&amp;$C$3-1.9))+(COUNTIF('Round 1 - HILLS'!D140,"&lt;"&amp;$D$3-1.9))+(COUNTIF('Round 1 - HILLS'!E140,"&lt;"&amp;$E$3-1.9))+(COUNTIF('Round 1 - HILLS'!F140,"&lt;"&amp;$F$3-1.9))+(COUNTIF('Round 1 - HILLS'!G140,"&lt;"&amp;$G$3-1.9))+(COUNTIF('Round 1 - HILLS'!H140,"&lt;"&amp;$H$3-1.9))+(COUNTIF('Round 1 - HILLS'!I140,"&lt;"&amp;$I$3-1.9))+(COUNTIF('Round 1 - HILLS'!J140,"&lt;"&amp;$J$3-1.9))+(COUNTIF('Round 1 - HILLS'!L140,"&lt;"&amp;$L$3-1.9))+(COUNTIF('Round 1 - HILLS'!M140,"&lt;"&amp;$M$3-1.9))+(COUNTIF('Round 1 - HILLS'!N140,"&lt;"&amp;$N$3-1.9))+(COUNTIF('Round 1 - HILLS'!O140,"&lt;"&amp;$O$3-1.9))+(COUNTIF('Round 1 - HILLS'!P140,"&lt;"&amp;$P$3-1.9))+(COUNTIF('Round 1 - HILLS'!Q140,"&lt;"&amp;$Q$3-1.9))+(COUNTIF('Round 1 - HILLS'!R140,"&lt;"&amp;$R$3-1.9))+(COUNTIF('Round 1 - HILLS'!S140,"&lt;"&amp;$S$3-1.9))+(COUNTIF('Round 1 - HILLS'!T140,"&lt;"&amp;$T$3-1.9))</f>
        <v>0</v>
      </c>
      <c r="D290" s="100">
        <f>SUM(COUNTIF('Round 1 - HILLS'!B140,"="&amp;$B$3-1))+(COUNTIF('Round 1 - HILLS'!C140,"="&amp;$C$3-1))+(COUNTIF('Round 1 - HILLS'!D140,"="&amp;$D$3-1))+(COUNTIF('Round 1 - HILLS'!E140,"="&amp;$E$3-1))+(COUNTIF('Round 1 - HILLS'!F140,"="&amp;$F$3-1))+(COUNTIF('Round 1 - HILLS'!G140,"="&amp;$G$3-1))+(COUNTIF('Round 1 - HILLS'!H140,"="&amp;$H$3-1))+(COUNTIF('Round 1 - HILLS'!I140,"="&amp;$I$3-1))+(COUNTIF('Round 1 - HILLS'!J140,"="&amp;$J$3-1))+(COUNTIF('Round 1 - HILLS'!L140,"="&amp;$L$3-1))+(COUNTIF('Round 1 - HILLS'!M140,"="&amp;$M$3-1))+(COUNTIF('Round 1 - HILLS'!N140,"="&amp;$N$3-1))+(COUNTIF('Round 1 - HILLS'!O140,"="&amp;$O$3-1))+(COUNTIF('Round 1 - HILLS'!P140,"="&amp;$P$3-1))+(COUNTIF('Round 1 - HILLS'!Q140,"="&amp;$Q$3-1))+(COUNTIF('Round 1 - HILLS'!R140,"="&amp;$R$3-1))+(COUNTIF('Round 1 - HILLS'!S140,"="&amp;$S$3-1))+(COUNTIF('Round 1 - HILLS'!T140,"="&amp;$T$3-1))</f>
        <v>0</v>
      </c>
      <c r="E290" s="100">
        <f>SUM(COUNTIF('Round 1 - HILLS'!B140,"="&amp;$B$3))+(COUNTIF('Round 1 - HILLS'!C140,"="&amp;$C$3))+(COUNTIF('Round 1 - HILLS'!D140,"="&amp;$D$3))+(COUNTIF('Round 1 - HILLS'!E140,"="&amp;$E$3))+(COUNTIF('Round 1 - HILLS'!F140,"="&amp;$F$3))+(COUNTIF('Round 1 - HILLS'!G140,"="&amp;$G$3))+(COUNTIF('Round 1 - HILLS'!H140,"="&amp;$H$3))+(COUNTIF('Round 1 - HILLS'!I140,"="&amp;$I$3))+(COUNTIF('Round 1 - HILLS'!J140,"="&amp;$J$3))+(COUNTIF('Round 1 - HILLS'!L140,"="&amp;$L$3))+(COUNTIF('Round 1 - HILLS'!M140,"="&amp;$M$3))+(COUNTIF('Round 1 - HILLS'!N140,"="&amp;$N$3))+(COUNTIF('Round 1 - HILLS'!O140,"="&amp;$O$3))+(COUNTIF('Round 1 - HILLS'!P140,"="&amp;$P$3))+(COUNTIF('Round 1 - HILLS'!Q140,"="&amp;$Q$3))+(COUNTIF('Round 1 - HILLS'!R140,"="&amp;$R$3))+(COUNTIF('Round 1 - HILLS'!S140,"="&amp;$S$3))+(COUNTIF('Round 1 - HILLS'!T140,"="&amp;$T$3))</f>
        <v>0</v>
      </c>
      <c r="F290" s="100">
        <f>SUM(COUNTIF('Round 1 - HILLS'!B140,"="&amp;$B$3+1))+(COUNTIF('Round 1 - HILLS'!C140,"="&amp;$C$3+1))+(COUNTIF('Round 1 - HILLS'!D140,"="&amp;$D$3+1))+(COUNTIF('Round 1 - HILLS'!E140,"="&amp;$E$3+1))+(COUNTIF('Round 1 - HILLS'!F140,"="&amp;$F$3+1))+(COUNTIF('Round 1 - HILLS'!G140,"="&amp;$G$3+1))+(COUNTIF('Round 1 - HILLS'!H140,"="&amp;$H$3+1))+(COUNTIF('Round 1 - HILLS'!I140,"="&amp;$I$3+1))+(COUNTIF('Round 1 - HILLS'!J140,"="&amp;$J$3+1))+(COUNTIF('Round 1 - HILLS'!L140,"="&amp;$L$3+1))+(COUNTIF('Round 1 - HILLS'!M140,"="&amp;$M$3+1))+(COUNTIF('Round 1 - HILLS'!N140,"="&amp;$N$3+1))+(COUNTIF('Round 1 - HILLS'!O140,"="&amp;$O$3+1))+(COUNTIF('Round 1 - HILLS'!P140,"="&amp;$P$3+1))+(COUNTIF('Round 1 - HILLS'!Q140,"="&amp;$Q$3+1))+(COUNTIF('Round 1 - HILLS'!R140,"="&amp;$R$3+1))+(COUNTIF('Round 1 - HILLS'!S140,"="&amp;$S$3+1))+(COUNTIF('Round 1 - HILLS'!T140,"="&amp;$T$3+1))</f>
        <v>0</v>
      </c>
      <c r="G290" s="100">
        <f>SUM(COUNTIF('Round 1 - HILLS'!B140,"="&amp;$B$3+2))+(COUNTIF('Round 1 - HILLS'!C140,"="&amp;$C$3+2))+(COUNTIF('Round 1 - HILLS'!D140,"="&amp;$D$3+2))+(COUNTIF('Round 1 - HILLS'!E140,"="&amp;$E$3+2))+(COUNTIF('Round 1 - HILLS'!F140,"="&amp;$F$3+2))+(COUNTIF('Round 1 - HILLS'!G140,"="&amp;$G$3+2))+(COUNTIF('Round 1 - HILLS'!H140,"="&amp;$H$3+2))+(COUNTIF('Round 1 - HILLS'!I140,"="&amp;$I$3+2))+(COUNTIF('Round 1 - HILLS'!J140,"="&amp;$J$3+2))+(COUNTIF('Round 1 - HILLS'!L140,"="&amp;$L$3+2))+(COUNTIF('Round 1 - HILLS'!M140,"="&amp;$M$3+2))+(COUNTIF('Round 1 - HILLS'!N140,"="&amp;$N$3+2))+(COUNTIF('Round 1 - HILLS'!O140,"="&amp;$O$3+2))+(COUNTIF('Round 1 - HILLS'!P140,"="&amp;$P$3+2))+(COUNTIF('Round 1 - HILLS'!Q140,"="&amp;$Q$3+2))+(COUNTIF('Round 1 - HILLS'!R140,"="&amp;$R$3+2))+(COUNTIF('Round 1 - HILLS'!S140,"="&amp;$S$3+2))+(COUNTIF('Round 1 - HILLS'!T140,"="&amp;$T$3+2))</f>
        <v>0</v>
      </c>
      <c r="H290" s="100">
        <f>SUM(COUNTIF('Round 1 - HILLS'!B140,"&gt;"&amp;$B$3+2.1))+(COUNTIF('Round 1 - HILLS'!C140,"&gt;"&amp;$C$3+2.1))+(COUNTIF('Round 1 - HILLS'!D140,"&gt;"&amp;$D$3+2.1))+(COUNTIF('Round 1 - HILLS'!E140,"&gt;"&amp;$E$3+2.1))+(COUNTIF('Round 1 - HILLS'!F140,"&gt;"&amp;$F$3+2.1))+(COUNTIF('Round 1 - HILLS'!G140,"&gt;"&amp;$G$3+2.1))+(COUNTIF('Round 1 - HILLS'!H140,"&gt;"&amp;$H$3+2.1))+(COUNTIF('Round 1 - HILLS'!I140,"&gt;"&amp;$I$3+2.1))+(COUNTIF('Round 1 - HILLS'!J140,"&gt;"&amp;$J$3+2.1))+(COUNTIF('Round 1 - HILLS'!L140,"&gt;"&amp;$L$3+2.1))+(COUNTIF('Round 1 - HILLS'!M140,"&gt;"&amp;$M$3+2.1))+(COUNTIF('Round 1 - HILLS'!N140,"&gt;"&amp;$N$3+2.1))+(COUNTIF('Round 1 - HILLS'!O140,"&gt;"&amp;$O$3+2.1))+(COUNTIF('Round 1 - HILLS'!P140,"&gt;"&amp;$P$3+2.1))+(COUNTIF('Round 1 - HILLS'!Q140,"&gt;"&amp;$Q$3+2.1))+(COUNTIF('Round 1 - HILLS'!R140,"&gt;"&amp;$R$3+2.1))+(COUNTIF('Round 1 - HILLS'!S140,"&gt;"&amp;$S$3+2.1))+(COUNTIF('Round 1 - HILLS'!T140,"&gt;"&amp;$T$3+2.1))</f>
        <v>0</v>
      </c>
      <c r="I290" s="77"/>
      <c r="J290" s="99">
        <f>SUM(COUNTIF('Round 2 - RIVER'!B140,"&lt;"&amp;$B$2-1.9))+(COUNTIF('Round 2 - RIVER'!C140,"&lt;"&amp;$C$2-1.9))+(COUNTIF('Round 2 - RIVER'!D140,"&lt;"&amp;$D$2-1.9))+(COUNTIF('Round 2 - RIVER'!E140,"&lt;"&amp;$E$2-1.9))+(COUNTIF('Round 2 - RIVER'!F140,"&lt;"&amp;$F$2-1.9))+(COUNTIF('Round 2 - RIVER'!G140,"&lt;"&amp;$G$2-1.9))+(COUNTIF('Round 2 - RIVER'!H140,"&lt;"&amp;$H$2-1.9))+(COUNTIF('Round 2 - RIVER'!I140,"&lt;"&amp;$I$2-1.9))+(COUNTIF('Round 2 - RIVER'!J140,"&lt;"&amp;$J$2-1.9))+(COUNTIF('Round 2 - RIVER'!L140,"&lt;"&amp;$L$2-1.9))+(COUNTIF('Round 2 - RIVER'!M140,"&lt;"&amp;$M$2-1.9))+(COUNTIF('Round 2 - RIVER'!N140,"&lt;"&amp;$N$2-1.9))+(COUNTIF('Round 2 - RIVER'!O140,"&lt;"&amp;$O$2-1.9))+(COUNTIF('Round 2 - RIVER'!P140,"&lt;"&amp;$P$2-1.9))+(COUNTIF('Round 2 - RIVER'!Q140,"&lt;"&amp;$Q$2-1.9))+(COUNTIF('Round 2 - RIVER'!R140,"&lt;"&amp;$R$2-1.9))+(COUNTIF('Round 2 - RIVER'!S140,"&lt;"&amp;$S$2-1.9))+(COUNTIF('Round 2 - RIVER'!T140,"&lt;"&amp;$T$2-1.9))</f>
        <v>0</v>
      </c>
      <c r="K290" s="100">
        <f>SUM(COUNTIF('Round 2 - RIVER'!B140,"="&amp;$B$2-1))+(COUNTIF('Round 2 - RIVER'!C140,"="&amp;$C$2-1))+(COUNTIF('Round 2 - RIVER'!D140,"="&amp;$D$2-1))+(COUNTIF('Round 2 - RIVER'!E140,"="&amp;$E$2-1))+(COUNTIF('Round 2 - RIVER'!F140,"="&amp;$F$2-1))+(COUNTIF('Round 2 - RIVER'!G140,"="&amp;$G$2-1))+(COUNTIF('Round 2 - RIVER'!H140,"="&amp;$H$2-1))+(COUNTIF('Round 2 - RIVER'!I140,"="&amp;$I$2-1))+(COUNTIF('Round 2 - RIVER'!J140,"="&amp;$J$2-1))+(COUNTIF('Round 2 - RIVER'!L140,"="&amp;$L$2-1))+(COUNTIF('Round 2 - RIVER'!M140,"="&amp;$M$2-1))+(COUNTIF('Round 2 - RIVER'!N140,"="&amp;$N$2-1))+(COUNTIF('Round 2 - RIVER'!O140,"="&amp;$O$2-1))+(COUNTIF('Round 2 - RIVER'!P140,"="&amp;$P$2-1))+(COUNTIF('Round 2 - RIVER'!Q140,"="&amp;$Q$2-1))+(COUNTIF('Round 2 - RIVER'!R140,"="&amp;$R$2-1))+(COUNTIF('Round 2 - RIVER'!S140,"="&amp;$S$2-1))+(COUNTIF('Round 2 - RIVER'!T140,"="&amp;$T$2-1))</f>
        <v>0</v>
      </c>
      <c r="L290" s="100">
        <f>SUM(COUNTIF('Round 2 - RIVER'!B140,"="&amp;$B$2))+(COUNTIF('Round 2 - RIVER'!C140,"="&amp;$C$2))+(COUNTIF('Round 2 - RIVER'!D140,"="&amp;$D$2))+(COUNTIF('Round 2 - RIVER'!E140,"="&amp;$E$2))+(COUNTIF('Round 2 - RIVER'!F140,"="&amp;$F$2))+(COUNTIF('Round 2 - RIVER'!G140,"="&amp;$G$2))+(COUNTIF('Round 2 - RIVER'!H140,"="&amp;$H$2))+(COUNTIF('Round 2 - RIVER'!I140,"="&amp;$I$2))+(COUNTIF('Round 2 - RIVER'!J140,"="&amp;$J$2))+(COUNTIF('Round 2 - RIVER'!L140,"="&amp;$L$2))+(COUNTIF('Round 2 - RIVER'!M140,"="&amp;$M$2))+(COUNTIF('Round 2 - RIVER'!N140,"="&amp;$N$2))+(COUNTIF('Round 2 - RIVER'!O140,"="&amp;$O$2))+(COUNTIF('Round 2 - RIVER'!P140,"="&amp;$P$2))+(COUNTIF('Round 2 - RIVER'!Q140,"="&amp;$Q$2))+(COUNTIF('Round 2 - RIVER'!R140,"="&amp;$R$2))+(COUNTIF('Round 2 - RIVER'!S140,"="&amp;$S$2))+(COUNTIF('Round 2 - RIVER'!T140,"="&amp;$T$2))</f>
        <v>0</v>
      </c>
      <c r="M290" s="100">
        <f>SUM(COUNTIF('Round 2 - RIVER'!B140,"="&amp;$B$2+1))+(COUNTIF('Round 2 - RIVER'!C140,"="&amp;$C$2+1))+(COUNTIF('Round 2 - RIVER'!D140,"="&amp;$D$2+1))+(COUNTIF('Round 2 - RIVER'!E140,"="&amp;$E$2+1))+(COUNTIF('Round 2 - RIVER'!F140,"="&amp;$F$2+1))+(COUNTIF('Round 2 - RIVER'!G140,"="&amp;$G$2+1))+(COUNTIF('Round 2 - RIVER'!H140,"="&amp;$H$2+1))+(COUNTIF('Round 2 - RIVER'!I140,"="&amp;$I$2+1))+(COUNTIF('Round 2 - RIVER'!J140,"="&amp;$J$2+1))+(COUNTIF('Round 2 - RIVER'!L140,"="&amp;$L$2+1))+(COUNTIF('Round 2 - RIVER'!M140,"="&amp;$M$2+1))+(COUNTIF('Round 2 - RIVER'!N140,"="&amp;$N$2+1))+(COUNTIF('Round 2 - RIVER'!O140,"="&amp;$O$2+1))+(COUNTIF('Round 2 - RIVER'!P140,"="&amp;$P$2+1))+(COUNTIF('Round 2 - RIVER'!Q140,"="&amp;$Q$2+1))+(COUNTIF('Round 2 - RIVER'!R140,"="&amp;$R$2+1))+(COUNTIF('Round 2 - RIVER'!S140,"="&amp;$S$2+1))+(COUNTIF('Round 2 - RIVER'!T140,"="&amp;$T$2+1))</f>
        <v>0</v>
      </c>
      <c r="N290" s="100">
        <f>SUM(COUNTIF('Round 2 - RIVER'!B140,"="&amp;$B$2+2))+(COUNTIF('Round 2 - RIVER'!C140,"="&amp;$C$2+2))+(COUNTIF('Round 2 - RIVER'!D140,"="&amp;$D$2+2))+(COUNTIF('Round 2 - RIVER'!E140,"="&amp;$E$2+2))+(COUNTIF('Round 2 - RIVER'!F140,"="&amp;$F$2+2))+(COUNTIF('Round 2 - RIVER'!G140,"="&amp;$G$2+2))+(COUNTIF('Round 2 - RIVER'!H140,"="&amp;$H$2+2))+(COUNTIF('Round 2 - RIVER'!I140,"="&amp;$I$2+2))+(COUNTIF('Round 2 - RIVER'!J140,"="&amp;$J$2+2))+(COUNTIF('Round 2 - RIVER'!L140,"="&amp;$L$2+2))+(COUNTIF('Round 2 - RIVER'!M140,"="&amp;$M$2+2))+(COUNTIF('Round 2 - RIVER'!N140,"="&amp;$N$2+2))+(COUNTIF('Round 2 - RIVER'!O140,"="&amp;$O$2+2))+(COUNTIF('Round 2 - RIVER'!P140,"="&amp;$P$2+2))+(COUNTIF('Round 2 - RIVER'!Q140,"="&amp;$Q$2+2))+(COUNTIF('Round 2 - RIVER'!R140,"="&amp;$R$2+2))+(COUNTIF('Round 2 - RIVER'!S140,"="&amp;$S$2+2))+(COUNTIF('Round 2 - RIVER'!T140,"="&amp;$T$2+2))</f>
        <v>0</v>
      </c>
      <c r="O290" s="100">
        <f>SUM(COUNTIF('Round 2 - RIVER'!B140,"&gt;"&amp;$B$2+2.1))+(COUNTIF('Round 2 - RIVER'!C140,"&gt;"&amp;$C$2+2.1))+(COUNTIF('Round 2 - RIVER'!D140,"&gt;"&amp;$D$2+2.1))+(COUNTIF('Round 2 - RIVER'!E140,"&gt;"&amp;$E$2+2.1))+(COUNTIF('Round 2 - RIVER'!F140,"&gt;"&amp;$F$2+2.1))+(COUNTIF('Round 2 - RIVER'!G140,"&gt;"&amp;$G$2+2.1))+(COUNTIF('Round 2 - RIVER'!H140,"&gt;"&amp;$H$2+2.1))+(COUNTIF('Round 2 - RIVER'!I140,"&gt;"&amp;$I$2+2.1))+(COUNTIF('Round 2 - RIVER'!J140,"&gt;"&amp;$J$2+2.1))+(COUNTIF('Round 2 - RIVER'!L140,"&gt;"&amp;$L$2+2.1))+(COUNTIF('Round 2 - RIVER'!M140,"&gt;"&amp;$M$2+2.1))+(COUNTIF('Round 2 - RIVER'!N140,"&gt;"&amp;$N$2+2.1))+(COUNTIF('Round 2 - RIVER'!O140,"&gt;"&amp;$O$2+2.1))+(COUNTIF('Round 2 - RIVER'!P140,"&gt;"&amp;$P$2+2.1))+(COUNTIF('Round 2 - RIVER'!Q140,"&gt;"&amp;$Q$2+2.1))+(COUNTIF('Round 2 - RIVER'!R140,"&gt;"&amp;$R$2+2.1))+(COUNTIF('Round 2 - RIVER'!S140,"&gt;"&amp;$S$2+2.1))+(COUNTIF('Round 2 - RIVER'!T140,"&gt;"&amp;$T$2+2.1))</f>
        <v>0</v>
      </c>
      <c r="Q290" s="92"/>
      <c r="R290" s="93"/>
      <c r="S290" s="93"/>
      <c r="T290" s="93"/>
      <c r="U290" s="93"/>
      <c r="V290" s="93"/>
      <c r="X290" s="92">
        <f t="shared" si="324"/>
        <v>0</v>
      </c>
      <c r="Y290" s="93">
        <f t="shared" si="320"/>
        <v>0</v>
      </c>
      <c r="Z290" s="93">
        <f t="shared" si="321"/>
        <v>0</v>
      </c>
      <c r="AA290" s="93">
        <f t="shared" si="322"/>
        <v>0</v>
      </c>
      <c r="AB290" s="93">
        <f t="shared" si="323"/>
        <v>0</v>
      </c>
      <c r="AC290" s="93">
        <f t="shared" si="325"/>
        <v>0</v>
      </c>
    </row>
    <row r="291" spans="1:29" x14ac:dyDescent="0.2">
      <c r="A291" s="35" t="str">
        <f>'Players by Team'!A69</f>
        <v>Jordan Bianco</v>
      </c>
      <c r="B291" s="95"/>
      <c r="C291" s="105">
        <f>SUM(COUNTIF('Round 1 - HILLS'!B141,"&lt;"&amp;$B$3-1.9))+(COUNTIF('Round 1 - HILLS'!C141,"&lt;"&amp;$C$3-1.9))+(COUNTIF('Round 1 - HILLS'!D141,"&lt;"&amp;$D$3-1.9))+(COUNTIF('Round 1 - HILLS'!E141,"&lt;"&amp;$E$3-1.9))+(COUNTIF('Round 1 - HILLS'!F141,"&lt;"&amp;$F$3-1.9))+(COUNTIF('Round 1 - HILLS'!G141,"&lt;"&amp;$G$3-1.9))+(COUNTIF('Round 1 - HILLS'!H141,"&lt;"&amp;$H$3-1.9))+(COUNTIF('Round 1 - HILLS'!I141,"&lt;"&amp;$I$3-1.9))+(COUNTIF('Round 1 - HILLS'!J141,"&lt;"&amp;$J$3-1.9))+(COUNTIF('Round 1 - HILLS'!L141,"&lt;"&amp;$L$3-1.9))+(COUNTIF('Round 1 - HILLS'!M141,"&lt;"&amp;$M$3-1.9))+(COUNTIF('Round 1 - HILLS'!N141,"&lt;"&amp;$N$3-1.9))+(COUNTIF('Round 1 - HILLS'!O141,"&lt;"&amp;$O$3-1.9))+(COUNTIF('Round 1 - HILLS'!P141,"&lt;"&amp;$P$3-1.9))+(COUNTIF('Round 1 - HILLS'!Q141,"&lt;"&amp;$Q$3-1.9))+(COUNTIF('Round 1 - HILLS'!R141,"&lt;"&amp;$R$3-1.9))+(COUNTIF('Round 1 - HILLS'!S141,"&lt;"&amp;$S$3-1.9))+(COUNTIF('Round 1 - HILLS'!T141,"&lt;"&amp;$T$3-1.9))</f>
        <v>0</v>
      </c>
      <c r="D291" s="106">
        <f>SUM(COUNTIF('Round 1 - HILLS'!B141,"="&amp;$B$3-1))+(COUNTIF('Round 1 - HILLS'!C141,"="&amp;$C$3-1))+(COUNTIF('Round 1 - HILLS'!D141,"="&amp;$D$3-1))+(COUNTIF('Round 1 - HILLS'!E141,"="&amp;$E$3-1))+(COUNTIF('Round 1 - HILLS'!F141,"="&amp;$F$3-1))+(COUNTIF('Round 1 - HILLS'!G141,"="&amp;$G$3-1))+(COUNTIF('Round 1 - HILLS'!H141,"="&amp;$H$3-1))+(COUNTIF('Round 1 - HILLS'!I141,"="&amp;$I$3-1))+(COUNTIF('Round 1 - HILLS'!J141,"="&amp;$J$3-1))+(COUNTIF('Round 1 - HILLS'!L141,"="&amp;$L$3-1))+(COUNTIF('Round 1 - HILLS'!M141,"="&amp;$M$3-1))+(COUNTIF('Round 1 - HILLS'!N141,"="&amp;$N$3-1))+(COUNTIF('Round 1 - HILLS'!O141,"="&amp;$O$3-1))+(COUNTIF('Round 1 - HILLS'!P141,"="&amp;$P$3-1))+(COUNTIF('Round 1 - HILLS'!Q141,"="&amp;$Q$3-1))+(COUNTIF('Round 1 - HILLS'!R141,"="&amp;$R$3-1))+(COUNTIF('Round 1 - HILLS'!S141,"="&amp;$S$3-1))+(COUNTIF('Round 1 - HILLS'!T141,"="&amp;$T$3-1))</f>
        <v>0</v>
      </c>
      <c r="E291" s="106">
        <f>SUM(COUNTIF('Round 1 - HILLS'!B141,"="&amp;$B$3))+(COUNTIF('Round 1 - HILLS'!C141,"="&amp;$C$3))+(COUNTIF('Round 1 - HILLS'!D141,"="&amp;$D$3))+(COUNTIF('Round 1 - HILLS'!E141,"="&amp;$E$3))+(COUNTIF('Round 1 - HILLS'!F141,"="&amp;$F$3))+(COUNTIF('Round 1 - HILLS'!G141,"="&amp;$G$3))+(COUNTIF('Round 1 - HILLS'!H141,"="&amp;$H$3))+(COUNTIF('Round 1 - HILLS'!I141,"="&amp;$I$3))+(COUNTIF('Round 1 - HILLS'!J141,"="&amp;$J$3))+(COUNTIF('Round 1 - HILLS'!L141,"="&amp;$L$3))+(COUNTIF('Round 1 - HILLS'!M141,"="&amp;$M$3))+(COUNTIF('Round 1 - HILLS'!N141,"="&amp;$N$3))+(COUNTIF('Round 1 - HILLS'!O141,"="&amp;$O$3))+(COUNTIF('Round 1 - HILLS'!P141,"="&amp;$P$3))+(COUNTIF('Round 1 - HILLS'!Q141,"="&amp;$Q$3))+(COUNTIF('Round 1 - HILLS'!R141,"="&amp;$R$3))+(COUNTIF('Round 1 - HILLS'!S141,"="&amp;$S$3))+(COUNTIF('Round 1 - HILLS'!T141,"="&amp;$T$3))</f>
        <v>0</v>
      </c>
      <c r="F291" s="106">
        <f>SUM(COUNTIF('Round 1 - HILLS'!B141,"="&amp;$B$3+1))+(COUNTIF('Round 1 - HILLS'!C141,"="&amp;$C$3+1))+(COUNTIF('Round 1 - HILLS'!D141,"="&amp;$D$3+1))+(COUNTIF('Round 1 - HILLS'!E141,"="&amp;$E$3+1))+(COUNTIF('Round 1 - HILLS'!F141,"="&amp;$F$3+1))+(COUNTIF('Round 1 - HILLS'!G141,"="&amp;$G$3+1))+(COUNTIF('Round 1 - HILLS'!H141,"="&amp;$H$3+1))+(COUNTIF('Round 1 - HILLS'!I141,"="&amp;$I$3+1))+(COUNTIF('Round 1 - HILLS'!J141,"="&amp;$J$3+1))+(COUNTIF('Round 1 - HILLS'!L141,"="&amp;$L$3+1))+(COUNTIF('Round 1 - HILLS'!M141,"="&amp;$M$3+1))+(COUNTIF('Round 1 - HILLS'!N141,"="&amp;$N$3+1))+(COUNTIF('Round 1 - HILLS'!O141,"="&amp;$O$3+1))+(COUNTIF('Round 1 - HILLS'!P141,"="&amp;$P$3+1))+(COUNTIF('Round 1 - HILLS'!Q141,"="&amp;$Q$3+1))+(COUNTIF('Round 1 - HILLS'!R141,"="&amp;$R$3+1))+(COUNTIF('Round 1 - HILLS'!S141,"="&amp;$S$3+1))+(COUNTIF('Round 1 - HILLS'!T141,"="&amp;$T$3+1))</f>
        <v>0</v>
      </c>
      <c r="G291" s="106">
        <f>SUM(COUNTIF('Round 1 - HILLS'!B141,"="&amp;$B$3+2))+(COUNTIF('Round 1 - HILLS'!C141,"="&amp;$C$3+2))+(COUNTIF('Round 1 - HILLS'!D141,"="&amp;$D$3+2))+(COUNTIF('Round 1 - HILLS'!E141,"="&amp;$E$3+2))+(COUNTIF('Round 1 - HILLS'!F141,"="&amp;$F$3+2))+(COUNTIF('Round 1 - HILLS'!G141,"="&amp;$G$3+2))+(COUNTIF('Round 1 - HILLS'!H141,"="&amp;$H$3+2))+(COUNTIF('Round 1 - HILLS'!I141,"="&amp;$I$3+2))+(COUNTIF('Round 1 - HILLS'!J141,"="&amp;$J$3+2))+(COUNTIF('Round 1 - HILLS'!L141,"="&amp;$L$3+2))+(COUNTIF('Round 1 - HILLS'!M141,"="&amp;$M$3+2))+(COUNTIF('Round 1 - HILLS'!N141,"="&amp;$N$3+2))+(COUNTIF('Round 1 - HILLS'!O141,"="&amp;$O$3+2))+(COUNTIF('Round 1 - HILLS'!P141,"="&amp;$P$3+2))+(COUNTIF('Round 1 - HILLS'!Q141,"="&amp;$Q$3+2))+(COUNTIF('Round 1 - HILLS'!R141,"="&amp;$R$3+2))+(COUNTIF('Round 1 - HILLS'!S141,"="&amp;$S$3+2))+(COUNTIF('Round 1 - HILLS'!T141,"="&amp;$T$3+2))</f>
        <v>0</v>
      </c>
      <c r="H291" s="106">
        <f>SUM(COUNTIF('Round 1 - HILLS'!B141,"&gt;"&amp;$B$3+2.1))+(COUNTIF('Round 1 - HILLS'!C141,"&gt;"&amp;$C$3+2.1))+(COUNTIF('Round 1 - HILLS'!D141,"&gt;"&amp;$D$3+2.1))+(COUNTIF('Round 1 - HILLS'!E141,"&gt;"&amp;$E$3+2.1))+(COUNTIF('Round 1 - HILLS'!F141,"&gt;"&amp;$F$3+2.1))+(COUNTIF('Round 1 - HILLS'!G141,"&gt;"&amp;$G$3+2.1))+(COUNTIF('Round 1 - HILLS'!H141,"&gt;"&amp;$H$3+2.1))+(COUNTIF('Round 1 - HILLS'!I141,"&gt;"&amp;$I$3+2.1))+(COUNTIF('Round 1 - HILLS'!J141,"&gt;"&amp;$J$3+2.1))+(COUNTIF('Round 1 - HILLS'!L141,"&gt;"&amp;$L$3+2.1))+(COUNTIF('Round 1 - HILLS'!M141,"&gt;"&amp;$M$3+2.1))+(COUNTIF('Round 1 - HILLS'!N141,"&gt;"&amp;$N$3+2.1))+(COUNTIF('Round 1 - HILLS'!O141,"&gt;"&amp;$O$3+2.1))+(COUNTIF('Round 1 - HILLS'!P141,"&gt;"&amp;$P$3+2.1))+(COUNTIF('Round 1 - HILLS'!Q141,"&gt;"&amp;$Q$3+2.1))+(COUNTIF('Round 1 - HILLS'!R141,"&gt;"&amp;$R$3+2.1))+(COUNTIF('Round 1 - HILLS'!S141,"&gt;"&amp;$S$3+2.1))+(COUNTIF('Round 1 - HILLS'!T141,"&gt;"&amp;$T$3+2.1))</f>
        <v>0</v>
      </c>
      <c r="I291" s="77"/>
      <c r="J291" s="105">
        <f>SUM(COUNTIF('Round 2 - RIVER'!B141,"&lt;"&amp;$B$2-1.9))+(COUNTIF('Round 2 - RIVER'!C141,"&lt;"&amp;$C$2-1.9))+(COUNTIF('Round 2 - RIVER'!D141,"&lt;"&amp;$D$2-1.9))+(COUNTIF('Round 2 - RIVER'!E141,"&lt;"&amp;$E$2-1.9))+(COUNTIF('Round 2 - RIVER'!F141,"&lt;"&amp;$F$2-1.9))+(COUNTIF('Round 2 - RIVER'!G141,"&lt;"&amp;$G$2-1.9))+(COUNTIF('Round 2 - RIVER'!H141,"&lt;"&amp;$H$2-1.9))+(COUNTIF('Round 2 - RIVER'!I141,"&lt;"&amp;$I$2-1.9))+(COUNTIF('Round 2 - RIVER'!J141,"&lt;"&amp;$J$2-1.9))+(COUNTIF('Round 2 - RIVER'!L141,"&lt;"&amp;$L$2-1.9))+(COUNTIF('Round 2 - RIVER'!M141,"&lt;"&amp;$M$2-1.9))+(COUNTIF('Round 2 - RIVER'!N141,"&lt;"&amp;$N$2-1.9))+(COUNTIF('Round 2 - RIVER'!O141,"&lt;"&amp;$O$2-1.9))+(COUNTIF('Round 2 - RIVER'!P141,"&lt;"&amp;$P$2-1.9))+(COUNTIF('Round 2 - RIVER'!Q141,"&lt;"&amp;$Q$2-1.9))+(COUNTIF('Round 2 - RIVER'!R141,"&lt;"&amp;$R$2-1.9))+(COUNTIF('Round 2 - RIVER'!S141,"&lt;"&amp;$S$2-1.9))+(COUNTIF('Round 2 - RIVER'!T141,"&lt;"&amp;$T$2-1.9))</f>
        <v>0</v>
      </c>
      <c r="K291" s="106">
        <f>SUM(COUNTIF('Round 2 - RIVER'!B141,"="&amp;$B$2-1))+(COUNTIF('Round 2 - RIVER'!C141,"="&amp;$C$2-1))+(COUNTIF('Round 2 - RIVER'!D141,"="&amp;$D$2-1))+(COUNTIF('Round 2 - RIVER'!E141,"="&amp;$E$2-1))+(COUNTIF('Round 2 - RIVER'!F141,"="&amp;$F$2-1))+(COUNTIF('Round 2 - RIVER'!G141,"="&amp;$G$2-1))+(COUNTIF('Round 2 - RIVER'!H141,"="&amp;$H$2-1))+(COUNTIF('Round 2 - RIVER'!I141,"="&amp;$I$2-1))+(COUNTIF('Round 2 - RIVER'!J141,"="&amp;$J$2-1))+(COUNTIF('Round 2 - RIVER'!L141,"="&amp;$L$2-1))+(COUNTIF('Round 2 - RIVER'!M141,"="&amp;$M$2-1))+(COUNTIF('Round 2 - RIVER'!N141,"="&amp;$N$2-1))+(COUNTIF('Round 2 - RIVER'!O141,"="&amp;$O$2-1))+(COUNTIF('Round 2 - RIVER'!P141,"="&amp;$P$2-1))+(COUNTIF('Round 2 - RIVER'!Q141,"="&amp;$Q$2-1))+(COUNTIF('Round 2 - RIVER'!R141,"="&amp;$R$2-1))+(COUNTIF('Round 2 - RIVER'!S141,"="&amp;$S$2-1))+(COUNTIF('Round 2 - RIVER'!T141,"="&amp;$T$2-1))</f>
        <v>0</v>
      </c>
      <c r="L291" s="106">
        <f>SUM(COUNTIF('Round 2 - RIVER'!B141,"="&amp;$B$2))+(COUNTIF('Round 2 - RIVER'!C141,"="&amp;$C$2))+(COUNTIF('Round 2 - RIVER'!D141,"="&amp;$D$2))+(COUNTIF('Round 2 - RIVER'!E141,"="&amp;$E$2))+(COUNTIF('Round 2 - RIVER'!F141,"="&amp;$F$2))+(COUNTIF('Round 2 - RIVER'!G141,"="&amp;$G$2))+(COUNTIF('Round 2 - RIVER'!H141,"="&amp;$H$2))+(COUNTIF('Round 2 - RIVER'!I141,"="&amp;$I$2))+(COUNTIF('Round 2 - RIVER'!J141,"="&amp;$J$2))+(COUNTIF('Round 2 - RIVER'!L141,"="&amp;$L$2))+(COUNTIF('Round 2 - RIVER'!M141,"="&amp;$M$2))+(COUNTIF('Round 2 - RIVER'!N141,"="&amp;$N$2))+(COUNTIF('Round 2 - RIVER'!O141,"="&amp;$O$2))+(COUNTIF('Round 2 - RIVER'!P141,"="&amp;$P$2))+(COUNTIF('Round 2 - RIVER'!Q141,"="&amp;$Q$2))+(COUNTIF('Round 2 - RIVER'!R141,"="&amp;$R$2))+(COUNTIF('Round 2 - RIVER'!S141,"="&amp;$S$2))+(COUNTIF('Round 2 - RIVER'!T141,"="&amp;$T$2))</f>
        <v>0</v>
      </c>
      <c r="M291" s="106">
        <f>SUM(COUNTIF('Round 2 - RIVER'!B141,"="&amp;$B$2+1))+(COUNTIF('Round 2 - RIVER'!C141,"="&amp;$C$2+1))+(COUNTIF('Round 2 - RIVER'!D141,"="&amp;$D$2+1))+(COUNTIF('Round 2 - RIVER'!E141,"="&amp;$E$2+1))+(COUNTIF('Round 2 - RIVER'!F141,"="&amp;$F$2+1))+(COUNTIF('Round 2 - RIVER'!G141,"="&amp;$G$2+1))+(COUNTIF('Round 2 - RIVER'!H141,"="&amp;$H$2+1))+(COUNTIF('Round 2 - RIVER'!I141,"="&amp;$I$2+1))+(COUNTIF('Round 2 - RIVER'!J141,"="&amp;$J$2+1))+(COUNTIF('Round 2 - RIVER'!L141,"="&amp;$L$2+1))+(COUNTIF('Round 2 - RIVER'!M141,"="&amp;$M$2+1))+(COUNTIF('Round 2 - RIVER'!N141,"="&amp;$N$2+1))+(COUNTIF('Round 2 - RIVER'!O141,"="&amp;$O$2+1))+(COUNTIF('Round 2 - RIVER'!P141,"="&amp;$P$2+1))+(COUNTIF('Round 2 - RIVER'!Q141,"="&amp;$Q$2+1))+(COUNTIF('Round 2 - RIVER'!R141,"="&amp;$R$2+1))+(COUNTIF('Round 2 - RIVER'!S141,"="&amp;$S$2+1))+(COUNTIF('Round 2 - RIVER'!T141,"="&amp;$T$2+1))</f>
        <v>0</v>
      </c>
      <c r="N291" s="106">
        <f>SUM(COUNTIF('Round 2 - RIVER'!B141,"="&amp;$B$2+2))+(COUNTIF('Round 2 - RIVER'!C141,"="&amp;$C$2+2))+(COUNTIF('Round 2 - RIVER'!D141,"="&amp;$D$2+2))+(COUNTIF('Round 2 - RIVER'!E141,"="&amp;$E$2+2))+(COUNTIF('Round 2 - RIVER'!F141,"="&amp;$F$2+2))+(COUNTIF('Round 2 - RIVER'!G141,"="&amp;$G$2+2))+(COUNTIF('Round 2 - RIVER'!H141,"="&amp;$H$2+2))+(COUNTIF('Round 2 - RIVER'!I141,"="&amp;$I$2+2))+(COUNTIF('Round 2 - RIVER'!J141,"="&amp;$J$2+2))+(COUNTIF('Round 2 - RIVER'!L141,"="&amp;$L$2+2))+(COUNTIF('Round 2 - RIVER'!M141,"="&amp;$M$2+2))+(COUNTIF('Round 2 - RIVER'!N141,"="&amp;$N$2+2))+(COUNTIF('Round 2 - RIVER'!O141,"="&amp;$O$2+2))+(COUNTIF('Round 2 - RIVER'!P141,"="&amp;$P$2+2))+(COUNTIF('Round 2 - RIVER'!Q141,"="&amp;$Q$2+2))+(COUNTIF('Round 2 - RIVER'!R141,"="&amp;$R$2+2))+(COUNTIF('Round 2 - RIVER'!S141,"="&amp;$S$2+2))+(COUNTIF('Round 2 - RIVER'!T141,"="&amp;$T$2+2))</f>
        <v>0</v>
      </c>
      <c r="O291" s="106">
        <f>SUM(COUNTIF('Round 2 - RIVER'!B141,"&gt;"&amp;$B$2+2.1))+(COUNTIF('Round 2 - RIVER'!C141,"&gt;"&amp;$C$2+2.1))+(COUNTIF('Round 2 - RIVER'!D141,"&gt;"&amp;$D$2+2.1))+(COUNTIF('Round 2 - RIVER'!E141,"&gt;"&amp;$E$2+2.1))+(COUNTIF('Round 2 - RIVER'!F141,"&gt;"&amp;$F$2+2.1))+(COUNTIF('Round 2 - RIVER'!G141,"&gt;"&amp;$G$2+2.1))+(COUNTIF('Round 2 - RIVER'!H141,"&gt;"&amp;$H$2+2.1))+(COUNTIF('Round 2 - RIVER'!I141,"&gt;"&amp;$I$2+2.1))+(COUNTIF('Round 2 - RIVER'!J141,"&gt;"&amp;$J$2+2.1))+(COUNTIF('Round 2 - RIVER'!L141,"&gt;"&amp;$L$2+2.1))+(COUNTIF('Round 2 - RIVER'!M141,"&gt;"&amp;$M$2+2.1))+(COUNTIF('Round 2 - RIVER'!N141,"&gt;"&amp;$N$2+2.1))+(COUNTIF('Round 2 - RIVER'!O141,"&gt;"&amp;$O$2+2.1))+(COUNTIF('Round 2 - RIVER'!P141,"&gt;"&amp;$P$2+2.1))+(COUNTIF('Round 2 - RIVER'!Q141,"&gt;"&amp;$Q$2+2.1))+(COUNTIF('Round 2 - RIVER'!R141,"&gt;"&amp;$R$2+2.1))+(COUNTIF('Round 2 - RIVER'!S141,"&gt;"&amp;$S$2+2.1))+(COUNTIF('Round 2 - RIVER'!T141,"&gt;"&amp;$T$2+2.1))</f>
        <v>0</v>
      </c>
      <c r="Q291" s="94"/>
      <c r="R291" s="94"/>
      <c r="S291" s="94"/>
      <c r="T291" s="94"/>
      <c r="U291" s="94"/>
      <c r="V291" s="94"/>
      <c r="X291" s="99">
        <f t="shared" si="324"/>
        <v>0</v>
      </c>
      <c r="Y291" s="100">
        <f t="shared" si="320"/>
        <v>0</v>
      </c>
      <c r="Z291" s="100">
        <f t="shared" si="321"/>
        <v>0</v>
      </c>
      <c r="AA291" s="100">
        <f t="shared" si="322"/>
        <v>0</v>
      </c>
      <c r="AB291" s="100">
        <f t="shared" si="323"/>
        <v>0</v>
      </c>
      <c r="AC291" s="100">
        <f t="shared" si="325"/>
        <v>0</v>
      </c>
    </row>
    <row r="292" spans="1:29" x14ac:dyDescent="0.2">
      <c r="A292" s="35" t="str">
        <f>'Players by Team'!A70</f>
        <v>Lauren Patterson</v>
      </c>
      <c r="B292" s="95"/>
      <c r="C292" s="99">
        <f>SUM(COUNTIF('Round 1 - HILLS'!B142,"&lt;"&amp;$B$3-1.9))+(COUNTIF('Round 1 - HILLS'!C142,"&lt;"&amp;$C$3-1.9))+(COUNTIF('Round 1 - HILLS'!D142,"&lt;"&amp;$D$3-1.9))+(COUNTIF('Round 1 - HILLS'!E142,"&lt;"&amp;$E$3-1.9))+(COUNTIF('Round 1 - HILLS'!F142,"&lt;"&amp;$F$3-1.9))+(COUNTIF('Round 1 - HILLS'!G142,"&lt;"&amp;$G$3-1.9))+(COUNTIF('Round 1 - HILLS'!H142,"&lt;"&amp;$H$3-1.9))+(COUNTIF('Round 1 - HILLS'!I142,"&lt;"&amp;$I$3-1.9))+(COUNTIF('Round 1 - HILLS'!J142,"&lt;"&amp;$J$3-1.9))+(COUNTIF('Round 1 - HILLS'!L142,"&lt;"&amp;$L$3-1.9))+(COUNTIF('Round 1 - HILLS'!M142,"&lt;"&amp;$M$3-1.9))+(COUNTIF('Round 1 - HILLS'!N142,"&lt;"&amp;$N$3-1.9))+(COUNTIF('Round 1 - HILLS'!O142,"&lt;"&amp;$O$3-1.9))+(COUNTIF('Round 1 - HILLS'!P142,"&lt;"&amp;$P$3-1.9))+(COUNTIF('Round 1 - HILLS'!Q142,"&lt;"&amp;$Q$3-1.9))+(COUNTIF('Round 1 - HILLS'!R142,"&lt;"&amp;$R$3-1.9))+(COUNTIF('Round 1 - HILLS'!S142,"&lt;"&amp;$S$3-1.9))+(COUNTIF('Round 1 - HILLS'!T142,"&lt;"&amp;$T$3-1.9))</f>
        <v>0</v>
      </c>
      <c r="D292" s="100">
        <f>SUM(COUNTIF('Round 1 - HILLS'!B142,"="&amp;$B$3-1))+(COUNTIF('Round 1 - HILLS'!C142,"="&amp;$C$3-1))+(COUNTIF('Round 1 - HILLS'!D142,"="&amp;$D$3-1))+(COUNTIF('Round 1 - HILLS'!E142,"="&amp;$E$3-1))+(COUNTIF('Round 1 - HILLS'!F142,"="&amp;$F$3-1))+(COUNTIF('Round 1 - HILLS'!G142,"="&amp;$G$3-1))+(COUNTIF('Round 1 - HILLS'!H142,"="&amp;$H$3-1))+(COUNTIF('Round 1 - HILLS'!I142,"="&amp;$I$3-1))+(COUNTIF('Round 1 - HILLS'!J142,"="&amp;$J$3-1))+(COUNTIF('Round 1 - HILLS'!L142,"="&amp;$L$3-1))+(COUNTIF('Round 1 - HILLS'!M142,"="&amp;$M$3-1))+(COUNTIF('Round 1 - HILLS'!N142,"="&amp;$N$3-1))+(COUNTIF('Round 1 - HILLS'!O142,"="&amp;$O$3-1))+(COUNTIF('Round 1 - HILLS'!P142,"="&amp;$P$3-1))+(COUNTIF('Round 1 - HILLS'!Q142,"="&amp;$Q$3-1))+(COUNTIF('Round 1 - HILLS'!R142,"="&amp;$R$3-1))+(COUNTIF('Round 1 - HILLS'!S142,"="&amp;$S$3-1))+(COUNTIF('Round 1 - HILLS'!T142,"="&amp;$T$3-1))</f>
        <v>0</v>
      </c>
      <c r="E292" s="100">
        <f>SUM(COUNTIF('Round 1 - HILLS'!B142,"="&amp;$B$3))+(COUNTIF('Round 1 - HILLS'!C142,"="&amp;$C$3))+(COUNTIF('Round 1 - HILLS'!D142,"="&amp;$D$3))+(COUNTIF('Round 1 - HILLS'!E142,"="&amp;$E$3))+(COUNTIF('Round 1 - HILLS'!F142,"="&amp;$F$3))+(COUNTIF('Round 1 - HILLS'!G142,"="&amp;$G$3))+(COUNTIF('Round 1 - HILLS'!H142,"="&amp;$H$3))+(COUNTIF('Round 1 - HILLS'!I142,"="&amp;$I$3))+(COUNTIF('Round 1 - HILLS'!J142,"="&amp;$J$3))+(COUNTIF('Round 1 - HILLS'!L142,"="&amp;$L$3))+(COUNTIF('Round 1 - HILLS'!M142,"="&amp;$M$3))+(COUNTIF('Round 1 - HILLS'!N142,"="&amp;$N$3))+(COUNTIF('Round 1 - HILLS'!O142,"="&amp;$O$3))+(COUNTIF('Round 1 - HILLS'!P142,"="&amp;$P$3))+(COUNTIF('Round 1 - HILLS'!Q142,"="&amp;$Q$3))+(COUNTIF('Round 1 - HILLS'!R142,"="&amp;$R$3))+(COUNTIF('Round 1 - HILLS'!S142,"="&amp;$S$3))+(COUNTIF('Round 1 - HILLS'!T142,"="&amp;$T$3))</f>
        <v>0</v>
      </c>
      <c r="F292" s="100">
        <f>SUM(COUNTIF('Round 1 - HILLS'!B142,"="&amp;$B$3+1))+(COUNTIF('Round 1 - HILLS'!C142,"="&amp;$C$3+1))+(COUNTIF('Round 1 - HILLS'!D142,"="&amp;$D$3+1))+(COUNTIF('Round 1 - HILLS'!E142,"="&amp;$E$3+1))+(COUNTIF('Round 1 - HILLS'!F142,"="&amp;$F$3+1))+(COUNTIF('Round 1 - HILLS'!G142,"="&amp;$G$3+1))+(COUNTIF('Round 1 - HILLS'!H142,"="&amp;$H$3+1))+(COUNTIF('Round 1 - HILLS'!I142,"="&amp;$I$3+1))+(COUNTIF('Round 1 - HILLS'!J142,"="&amp;$J$3+1))+(COUNTIF('Round 1 - HILLS'!L142,"="&amp;$L$3+1))+(COUNTIF('Round 1 - HILLS'!M142,"="&amp;$M$3+1))+(COUNTIF('Round 1 - HILLS'!N142,"="&amp;$N$3+1))+(COUNTIF('Round 1 - HILLS'!O142,"="&amp;$O$3+1))+(COUNTIF('Round 1 - HILLS'!P142,"="&amp;$P$3+1))+(COUNTIF('Round 1 - HILLS'!Q142,"="&amp;$Q$3+1))+(COUNTIF('Round 1 - HILLS'!R142,"="&amp;$R$3+1))+(COUNTIF('Round 1 - HILLS'!S142,"="&amp;$S$3+1))+(COUNTIF('Round 1 - HILLS'!T142,"="&amp;$T$3+1))</f>
        <v>0</v>
      </c>
      <c r="G292" s="100">
        <f>SUM(COUNTIF('Round 1 - HILLS'!B142,"="&amp;$B$3+2))+(COUNTIF('Round 1 - HILLS'!C142,"="&amp;$C$3+2))+(COUNTIF('Round 1 - HILLS'!D142,"="&amp;$D$3+2))+(COUNTIF('Round 1 - HILLS'!E142,"="&amp;$E$3+2))+(COUNTIF('Round 1 - HILLS'!F142,"="&amp;$F$3+2))+(COUNTIF('Round 1 - HILLS'!G142,"="&amp;$G$3+2))+(COUNTIF('Round 1 - HILLS'!H142,"="&amp;$H$3+2))+(COUNTIF('Round 1 - HILLS'!I142,"="&amp;$I$3+2))+(COUNTIF('Round 1 - HILLS'!J142,"="&amp;$J$3+2))+(COUNTIF('Round 1 - HILLS'!L142,"="&amp;$L$3+2))+(COUNTIF('Round 1 - HILLS'!M142,"="&amp;$M$3+2))+(COUNTIF('Round 1 - HILLS'!N142,"="&amp;$N$3+2))+(COUNTIF('Round 1 - HILLS'!O142,"="&amp;$O$3+2))+(COUNTIF('Round 1 - HILLS'!P142,"="&amp;$P$3+2))+(COUNTIF('Round 1 - HILLS'!Q142,"="&amp;$Q$3+2))+(COUNTIF('Round 1 - HILLS'!R142,"="&amp;$R$3+2))+(COUNTIF('Round 1 - HILLS'!S142,"="&amp;$S$3+2))+(COUNTIF('Round 1 - HILLS'!T142,"="&amp;$T$3+2))</f>
        <v>0</v>
      </c>
      <c r="H292" s="100">
        <f>SUM(COUNTIF('Round 1 - HILLS'!B142,"&gt;"&amp;$B$3+2.1))+(COUNTIF('Round 1 - HILLS'!C142,"&gt;"&amp;$C$3+2.1))+(COUNTIF('Round 1 - HILLS'!D142,"&gt;"&amp;$D$3+2.1))+(COUNTIF('Round 1 - HILLS'!E142,"&gt;"&amp;$E$3+2.1))+(COUNTIF('Round 1 - HILLS'!F142,"&gt;"&amp;$F$3+2.1))+(COUNTIF('Round 1 - HILLS'!G142,"&gt;"&amp;$G$3+2.1))+(COUNTIF('Round 1 - HILLS'!H142,"&gt;"&amp;$H$3+2.1))+(COUNTIF('Round 1 - HILLS'!I142,"&gt;"&amp;$I$3+2.1))+(COUNTIF('Round 1 - HILLS'!J142,"&gt;"&amp;$J$3+2.1))+(COUNTIF('Round 1 - HILLS'!L142,"&gt;"&amp;$L$3+2.1))+(COUNTIF('Round 1 - HILLS'!M142,"&gt;"&amp;$M$3+2.1))+(COUNTIF('Round 1 - HILLS'!N142,"&gt;"&amp;$N$3+2.1))+(COUNTIF('Round 1 - HILLS'!O142,"&gt;"&amp;$O$3+2.1))+(COUNTIF('Round 1 - HILLS'!P142,"&gt;"&amp;$P$3+2.1))+(COUNTIF('Round 1 - HILLS'!Q142,"&gt;"&amp;$Q$3+2.1))+(COUNTIF('Round 1 - HILLS'!R142,"&gt;"&amp;$R$3+2.1))+(COUNTIF('Round 1 - HILLS'!S142,"&gt;"&amp;$S$3+2.1))+(COUNTIF('Round 1 - HILLS'!T142,"&gt;"&amp;$T$3+2.1))</f>
        <v>0</v>
      </c>
      <c r="I292" s="77"/>
      <c r="J292" s="99">
        <f>SUM(COUNTIF('Round 2 - RIVER'!B142,"&lt;"&amp;$B$2-1.9))+(COUNTIF('Round 2 - RIVER'!C142,"&lt;"&amp;$C$2-1.9))+(COUNTIF('Round 2 - RIVER'!D142,"&lt;"&amp;$D$2-1.9))+(COUNTIF('Round 2 - RIVER'!E142,"&lt;"&amp;$E$2-1.9))+(COUNTIF('Round 2 - RIVER'!F142,"&lt;"&amp;$F$2-1.9))+(COUNTIF('Round 2 - RIVER'!G142,"&lt;"&amp;$G$2-1.9))+(COUNTIF('Round 2 - RIVER'!H142,"&lt;"&amp;$H$2-1.9))+(COUNTIF('Round 2 - RIVER'!I142,"&lt;"&amp;$I$2-1.9))+(COUNTIF('Round 2 - RIVER'!J142,"&lt;"&amp;$J$2-1.9))+(COUNTIF('Round 2 - RIVER'!L142,"&lt;"&amp;$L$2-1.9))+(COUNTIF('Round 2 - RIVER'!M142,"&lt;"&amp;$M$2-1.9))+(COUNTIF('Round 2 - RIVER'!N142,"&lt;"&amp;$N$2-1.9))+(COUNTIF('Round 2 - RIVER'!O142,"&lt;"&amp;$O$2-1.9))+(COUNTIF('Round 2 - RIVER'!P142,"&lt;"&amp;$P$2-1.9))+(COUNTIF('Round 2 - RIVER'!Q142,"&lt;"&amp;$Q$2-1.9))+(COUNTIF('Round 2 - RIVER'!R142,"&lt;"&amp;$R$2-1.9))+(COUNTIF('Round 2 - RIVER'!S142,"&lt;"&amp;$S$2-1.9))+(COUNTIF('Round 2 - RIVER'!T142,"&lt;"&amp;$T$2-1.9))</f>
        <v>0</v>
      </c>
      <c r="K292" s="100">
        <f>SUM(COUNTIF('Round 2 - RIVER'!B142,"="&amp;$B$2-1))+(COUNTIF('Round 2 - RIVER'!C142,"="&amp;$C$2-1))+(COUNTIF('Round 2 - RIVER'!D142,"="&amp;$D$2-1))+(COUNTIF('Round 2 - RIVER'!E142,"="&amp;$E$2-1))+(COUNTIF('Round 2 - RIVER'!F142,"="&amp;$F$2-1))+(COUNTIF('Round 2 - RIVER'!G142,"="&amp;$G$2-1))+(COUNTIF('Round 2 - RIVER'!H142,"="&amp;$H$2-1))+(COUNTIF('Round 2 - RIVER'!I142,"="&amp;$I$2-1))+(COUNTIF('Round 2 - RIVER'!J142,"="&amp;$J$2-1))+(COUNTIF('Round 2 - RIVER'!L142,"="&amp;$L$2-1))+(COUNTIF('Round 2 - RIVER'!M142,"="&amp;$M$2-1))+(COUNTIF('Round 2 - RIVER'!N142,"="&amp;$N$2-1))+(COUNTIF('Round 2 - RIVER'!O142,"="&amp;$O$2-1))+(COUNTIF('Round 2 - RIVER'!P142,"="&amp;$P$2-1))+(COUNTIF('Round 2 - RIVER'!Q142,"="&amp;$Q$2-1))+(COUNTIF('Round 2 - RIVER'!R142,"="&amp;$R$2-1))+(COUNTIF('Round 2 - RIVER'!S142,"="&amp;$S$2-1))+(COUNTIF('Round 2 - RIVER'!T142,"="&amp;$T$2-1))</f>
        <v>0</v>
      </c>
      <c r="L292" s="100">
        <f>SUM(COUNTIF('Round 2 - RIVER'!B142,"="&amp;$B$2))+(COUNTIF('Round 2 - RIVER'!C142,"="&amp;$C$2))+(COUNTIF('Round 2 - RIVER'!D142,"="&amp;$D$2))+(COUNTIF('Round 2 - RIVER'!E142,"="&amp;$E$2))+(COUNTIF('Round 2 - RIVER'!F142,"="&amp;$F$2))+(COUNTIF('Round 2 - RIVER'!G142,"="&amp;$G$2))+(COUNTIF('Round 2 - RIVER'!H142,"="&amp;$H$2))+(COUNTIF('Round 2 - RIVER'!I142,"="&amp;$I$2))+(COUNTIF('Round 2 - RIVER'!J142,"="&amp;$J$2))+(COUNTIF('Round 2 - RIVER'!L142,"="&amp;$L$2))+(COUNTIF('Round 2 - RIVER'!M142,"="&amp;$M$2))+(COUNTIF('Round 2 - RIVER'!N142,"="&amp;$N$2))+(COUNTIF('Round 2 - RIVER'!O142,"="&amp;$O$2))+(COUNTIF('Round 2 - RIVER'!P142,"="&amp;$P$2))+(COUNTIF('Round 2 - RIVER'!Q142,"="&amp;$Q$2))+(COUNTIF('Round 2 - RIVER'!R142,"="&amp;$R$2))+(COUNTIF('Round 2 - RIVER'!S142,"="&amp;$S$2))+(COUNTIF('Round 2 - RIVER'!T142,"="&amp;$T$2))</f>
        <v>0</v>
      </c>
      <c r="M292" s="100">
        <f>SUM(COUNTIF('Round 2 - RIVER'!B142,"="&amp;$B$2+1))+(COUNTIF('Round 2 - RIVER'!C142,"="&amp;$C$2+1))+(COUNTIF('Round 2 - RIVER'!D142,"="&amp;$D$2+1))+(COUNTIF('Round 2 - RIVER'!E142,"="&amp;$E$2+1))+(COUNTIF('Round 2 - RIVER'!F142,"="&amp;$F$2+1))+(COUNTIF('Round 2 - RIVER'!G142,"="&amp;$G$2+1))+(COUNTIF('Round 2 - RIVER'!H142,"="&amp;$H$2+1))+(COUNTIF('Round 2 - RIVER'!I142,"="&amp;$I$2+1))+(COUNTIF('Round 2 - RIVER'!J142,"="&amp;$J$2+1))+(COUNTIF('Round 2 - RIVER'!L142,"="&amp;$L$2+1))+(COUNTIF('Round 2 - RIVER'!M142,"="&amp;$M$2+1))+(COUNTIF('Round 2 - RIVER'!N142,"="&amp;$N$2+1))+(COUNTIF('Round 2 - RIVER'!O142,"="&amp;$O$2+1))+(COUNTIF('Round 2 - RIVER'!P142,"="&amp;$P$2+1))+(COUNTIF('Round 2 - RIVER'!Q142,"="&amp;$Q$2+1))+(COUNTIF('Round 2 - RIVER'!R142,"="&amp;$R$2+1))+(COUNTIF('Round 2 - RIVER'!S142,"="&amp;$S$2+1))+(COUNTIF('Round 2 - RIVER'!T142,"="&amp;$T$2+1))</f>
        <v>0</v>
      </c>
      <c r="N292" s="100">
        <f>SUM(COUNTIF('Round 2 - RIVER'!B142,"="&amp;$B$2+2))+(COUNTIF('Round 2 - RIVER'!C142,"="&amp;$C$2+2))+(COUNTIF('Round 2 - RIVER'!D142,"="&amp;$D$2+2))+(COUNTIF('Round 2 - RIVER'!E142,"="&amp;$E$2+2))+(COUNTIF('Round 2 - RIVER'!F142,"="&amp;$F$2+2))+(COUNTIF('Round 2 - RIVER'!G142,"="&amp;$G$2+2))+(COUNTIF('Round 2 - RIVER'!H142,"="&amp;$H$2+2))+(COUNTIF('Round 2 - RIVER'!I142,"="&amp;$I$2+2))+(COUNTIF('Round 2 - RIVER'!J142,"="&amp;$J$2+2))+(COUNTIF('Round 2 - RIVER'!L142,"="&amp;$L$2+2))+(COUNTIF('Round 2 - RIVER'!M142,"="&amp;$M$2+2))+(COUNTIF('Round 2 - RIVER'!N142,"="&amp;$N$2+2))+(COUNTIF('Round 2 - RIVER'!O142,"="&amp;$O$2+2))+(COUNTIF('Round 2 - RIVER'!P142,"="&amp;$P$2+2))+(COUNTIF('Round 2 - RIVER'!Q142,"="&amp;$Q$2+2))+(COUNTIF('Round 2 - RIVER'!R142,"="&amp;$R$2+2))+(COUNTIF('Round 2 - RIVER'!S142,"="&amp;$S$2+2))+(COUNTIF('Round 2 - RIVER'!T142,"="&amp;$T$2+2))</f>
        <v>0</v>
      </c>
      <c r="O292" s="100">
        <f>SUM(COUNTIF('Round 2 - RIVER'!B142,"&gt;"&amp;$B$2+2.1))+(COUNTIF('Round 2 - RIVER'!C142,"&gt;"&amp;$C$2+2.1))+(COUNTIF('Round 2 - RIVER'!D142,"&gt;"&amp;$D$2+2.1))+(COUNTIF('Round 2 - RIVER'!E142,"&gt;"&amp;$E$2+2.1))+(COUNTIF('Round 2 - RIVER'!F142,"&gt;"&amp;$F$2+2.1))+(COUNTIF('Round 2 - RIVER'!G142,"&gt;"&amp;$G$2+2.1))+(COUNTIF('Round 2 - RIVER'!H142,"&gt;"&amp;$H$2+2.1))+(COUNTIF('Round 2 - RIVER'!I142,"&gt;"&amp;$I$2+2.1))+(COUNTIF('Round 2 - RIVER'!J142,"&gt;"&amp;$J$2+2.1))+(COUNTIF('Round 2 - RIVER'!L142,"&gt;"&amp;$L$2+2.1))+(COUNTIF('Round 2 - RIVER'!M142,"&gt;"&amp;$M$2+2.1))+(COUNTIF('Round 2 - RIVER'!N142,"&gt;"&amp;$N$2+2.1))+(COUNTIF('Round 2 - RIVER'!O142,"&gt;"&amp;$O$2+2.1))+(COUNTIF('Round 2 - RIVER'!P142,"&gt;"&amp;$P$2+2.1))+(COUNTIF('Round 2 - RIVER'!Q142,"&gt;"&amp;$Q$2+2.1))+(COUNTIF('Round 2 - RIVER'!R142,"&gt;"&amp;$R$2+2.1))+(COUNTIF('Round 2 - RIVER'!S142,"&gt;"&amp;$S$2+2.1))+(COUNTIF('Round 2 - RIVER'!T142,"&gt;"&amp;$T$2+2.1))</f>
        <v>0</v>
      </c>
      <c r="Q292" s="92"/>
      <c r="R292" s="93"/>
      <c r="S292" s="93"/>
      <c r="T292" s="93"/>
      <c r="U292" s="93"/>
      <c r="V292" s="93"/>
      <c r="X292" s="92">
        <f t="shared" si="324"/>
        <v>0</v>
      </c>
      <c r="Y292" s="93">
        <f t="shared" si="320"/>
        <v>0</v>
      </c>
      <c r="Z292" s="93">
        <f t="shared" si="321"/>
        <v>0</v>
      </c>
      <c r="AA292" s="93">
        <f t="shared" si="322"/>
        <v>0</v>
      </c>
      <c r="AB292" s="93">
        <f t="shared" si="323"/>
        <v>0</v>
      </c>
      <c r="AC292" s="93">
        <f t="shared" si="325"/>
        <v>0</v>
      </c>
    </row>
    <row r="294" spans="1:29" ht="15.75" x14ac:dyDescent="0.25">
      <c r="A294" s="108" t="str">
        <f>'Players by Team'!G65</f>
        <v>MEDALIST</v>
      </c>
      <c r="C294" s="90">
        <f t="shared" ref="C294:H294" si="326">SUM(C295:C299)</f>
        <v>0</v>
      </c>
      <c r="D294" s="90">
        <f t="shared" si="326"/>
        <v>0</v>
      </c>
      <c r="E294" s="90">
        <f t="shared" si="326"/>
        <v>0</v>
      </c>
      <c r="F294" s="90">
        <f t="shared" si="326"/>
        <v>0</v>
      </c>
      <c r="G294" s="90">
        <f t="shared" si="326"/>
        <v>0</v>
      </c>
      <c r="H294" s="90">
        <f t="shared" si="326"/>
        <v>0</v>
      </c>
      <c r="J294" s="90">
        <f t="shared" ref="J294:O294" si="327">SUM(J295:J299)</f>
        <v>0</v>
      </c>
      <c r="K294" s="90">
        <f t="shared" si="327"/>
        <v>0</v>
      </c>
      <c r="L294" s="90">
        <f t="shared" si="327"/>
        <v>0</v>
      </c>
      <c r="M294" s="90">
        <f t="shared" si="327"/>
        <v>0</v>
      </c>
      <c r="N294" s="90">
        <f t="shared" si="327"/>
        <v>0</v>
      </c>
      <c r="O294" s="90">
        <f t="shared" si="327"/>
        <v>0</v>
      </c>
      <c r="Q294" s="90">
        <f t="shared" ref="Q294:V294" si="328">SUM(Q295:Q299)</f>
        <v>0</v>
      </c>
      <c r="R294" s="90">
        <f t="shared" si="328"/>
        <v>0</v>
      </c>
      <c r="S294" s="90">
        <f t="shared" si="328"/>
        <v>0</v>
      </c>
      <c r="T294" s="90">
        <f t="shared" si="328"/>
        <v>0</v>
      </c>
      <c r="U294" s="90">
        <f t="shared" si="328"/>
        <v>0</v>
      </c>
      <c r="V294" s="90">
        <f t="shared" si="328"/>
        <v>0</v>
      </c>
      <c r="X294" s="90">
        <f t="shared" ref="X294:AC294" si="329">SUM(X295:X299)</f>
        <v>0</v>
      </c>
      <c r="Y294" s="90">
        <f t="shared" si="329"/>
        <v>0</v>
      </c>
      <c r="Z294" s="90">
        <f t="shared" si="329"/>
        <v>0</v>
      </c>
      <c r="AA294" s="90">
        <f t="shared" si="329"/>
        <v>0</v>
      </c>
      <c r="AB294" s="90">
        <f t="shared" si="329"/>
        <v>0</v>
      </c>
      <c r="AC294" s="90">
        <f t="shared" si="329"/>
        <v>0</v>
      </c>
    </row>
    <row r="295" spans="1:29" x14ac:dyDescent="0.2">
      <c r="A295" s="35" t="str">
        <f>'Players by Team'!G66</f>
        <v>Madison Venegas</v>
      </c>
      <c r="B295" s="95"/>
      <c r="C295" s="92">
        <f>SUM(COUNTIF('Round 1 - HILLS'!B145,"&lt;"&amp;$B$3-1.9))+(COUNTIF('Round 1 - HILLS'!C145,"&lt;"&amp;$C$3-1.9))+(COUNTIF('Round 1 - HILLS'!D145,"&lt;"&amp;$D$3-1.9))+(COUNTIF('Round 1 - HILLS'!E145,"&lt;"&amp;$E$3-1.9))+(COUNTIF('Round 1 - HILLS'!F145,"&lt;"&amp;$F$3-1.9))+(COUNTIF('Round 1 - HILLS'!G145,"&lt;"&amp;$G$3-1.9))+(COUNTIF('Round 1 - HILLS'!H145,"&lt;"&amp;$H$3-1.9))+(COUNTIF('Round 1 - HILLS'!I145,"&lt;"&amp;$I$3-1.9))+(COUNTIF('Round 1 - HILLS'!J145,"&lt;"&amp;$J$3-1.9))+(COUNTIF('Round 1 - HILLS'!L145,"&lt;"&amp;$L$3-1.9))+(COUNTIF('Round 1 - HILLS'!M145,"&lt;"&amp;$M$3-1.9))+(COUNTIF('Round 1 - HILLS'!N145,"&lt;"&amp;$N$3-1.9))+(COUNTIF('Round 1 - HILLS'!O145,"&lt;"&amp;$O$3-1.9))+(COUNTIF('Round 1 - HILLS'!P145,"&lt;"&amp;$P$3-1.9))+(COUNTIF('Round 1 - HILLS'!Q145,"&lt;"&amp;$Q$3-1.9))+(COUNTIF('Round 1 - HILLS'!R145,"&lt;"&amp;$R$3-1.9))+(COUNTIF('Round 1 - HILLS'!S145,"&lt;"&amp;$S$3-1.9))+(COUNTIF('Round 1 - HILLS'!T145,"&lt;"&amp;$T$3-1.9))</f>
        <v>0</v>
      </c>
      <c r="D295" s="93">
        <f>SUM(COUNTIF('Round 1 - HILLS'!B145,"="&amp;$B$3-1))+(COUNTIF('Round 1 - HILLS'!C145,"="&amp;$C$3-1))+(COUNTIF('Round 1 - HILLS'!D145,"="&amp;$D$3-1))+(COUNTIF('Round 1 - HILLS'!E145,"="&amp;$E$3-1))+(COUNTIF('Round 1 - HILLS'!F145,"="&amp;$F$3-1))+(COUNTIF('Round 1 - HILLS'!G145,"="&amp;$G$3-1))+(COUNTIF('Round 1 - HILLS'!H145,"="&amp;$H$3-1))+(COUNTIF('Round 1 - HILLS'!I145,"="&amp;$I$3-1))+(COUNTIF('Round 1 - HILLS'!J145,"="&amp;$J$3-1))+(COUNTIF('Round 1 - HILLS'!L145,"="&amp;$L$3-1))+(COUNTIF('Round 1 - HILLS'!M145,"="&amp;$M$3-1))+(COUNTIF('Round 1 - HILLS'!N145,"="&amp;$N$3-1))+(COUNTIF('Round 1 - HILLS'!O145,"="&amp;$O$3-1))+(COUNTIF('Round 1 - HILLS'!P145,"="&amp;$P$3-1))+(COUNTIF('Round 1 - HILLS'!Q145,"="&amp;$Q$3-1))+(COUNTIF('Round 1 - HILLS'!R145,"="&amp;$R$3-1))+(COUNTIF('Round 1 - HILLS'!S145,"="&amp;$S$3-1))+(COUNTIF('Round 1 - HILLS'!T145,"="&amp;$T$3-1))</f>
        <v>0</v>
      </c>
      <c r="E295" s="93">
        <f>SUM(COUNTIF('Round 1 - HILLS'!B145,"="&amp;$B$3))+(COUNTIF('Round 1 - HILLS'!C145,"="&amp;$C$3))+(COUNTIF('Round 1 - HILLS'!D145,"="&amp;$D$3))+(COUNTIF('Round 1 - HILLS'!E145,"="&amp;$E$3))+(COUNTIF('Round 1 - HILLS'!F145,"="&amp;$F$3))+(COUNTIF('Round 1 - HILLS'!G145,"="&amp;$G$3))+(COUNTIF('Round 1 - HILLS'!H145,"="&amp;$H$3))+(COUNTIF('Round 1 - HILLS'!I145,"="&amp;$I$3))+(COUNTIF('Round 1 - HILLS'!J145,"="&amp;$J$3))+(COUNTIF('Round 1 - HILLS'!L145,"="&amp;$L$3))+(COUNTIF('Round 1 - HILLS'!M145,"="&amp;$M$3))+(COUNTIF('Round 1 - HILLS'!N145,"="&amp;$N$3))+(COUNTIF('Round 1 - HILLS'!O145,"="&amp;$O$3))+(COUNTIF('Round 1 - HILLS'!P145,"="&amp;$P$3))+(COUNTIF('Round 1 - HILLS'!Q145,"="&amp;$Q$3))+(COUNTIF('Round 1 - HILLS'!R145,"="&amp;$R$3))+(COUNTIF('Round 1 - HILLS'!S145,"="&amp;$S$3))+(COUNTIF('Round 1 - HILLS'!T145,"="&amp;$T$3))</f>
        <v>0</v>
      </c>
      <c r="F295" s="93">
        <f>SUM(COUNTIF('Round 1 - HILLS'!B145,"="&amp;$B$3+1))+(COUNTIF('Round 1 - HILLS'!C145,"="&amp;$C$3+1))+(COUNTIF('Round 1 - HILLS'!D145,"="&amp;$D$3+1))+(COUNTIF('Round 1 - HILLS'!E145,"="&amp;$E$3+1))+(COUNTIF('Round 1 - HILLS'!F145,"="&amp;$F$3+1))+(COUNTIF('Round 1 - HILLS'!G145,"="&amp;$G$3+1))+(COUNTIF('Round 1 - HILLS'!H145,"="&amp;$H$3+1))+(COUNTIF('Round 1 - HILLS'!I145,"="&amp;$I$3+1))+(COUNTIF('Round 1 - HILLS'!J145,"="&amp;$J$3+1))+(COUNTIF('Round 1 - HILLS'!L145,"="&amp;$L$3+1))+(COUNTIF('Round 1 - HILLS'!M145,"="&amp;$M$3+1))+(COUNTIF('Round 1 - HILLS'!N145,"="&amp;$N$3+1))+(COUNTIF('Round 1 - HILLS'!O145,"="&amp;$O$3+1))+(COUNTIF('Round 1 - HILLS'!P145,"="&amp;$P$3+1))+(COUNTIF('Round 1 - HILLS'!Q145,"="&amp;$Q$3+1))+(COUNTIF('Round 1 - HILLS'!R145,"="&amp;$R$3+1))+(COUNTIF('Round 1 - HILLS'!S145,"="&amp;$S$3+1))+(COUNTIF('Round 1 - HILLS'!T145,"="&amp;$T$3+1))</f>
        <v>0</v>
      </c>
      <c r="G295" s="93">
        <f>SUM(COUNTIF('Round 1 - HILLS'!B145,"="&amp;$B$3+2))+(COUNTIF('Round 1 - HILLS'!C145,"="&amp;$C$3+2))+(COUNTIF('Round 1 - HILLS'!D145,"="&amp;$D$3+2))+(COUNTIF('Round 1 - HILLS'!E145,"="&amp;$E$3+2))+(COUNTIF('Round 1 - HILLS'!F145,"="&amp;$F$3+2))+(COUNTIF('Round 1 - HILLS'!G145,"="&amp;$G$3+2))+(COUNTIF('Round 1 - HILLS'!H145,"="&amp;$H$3+2))+(COUNTIF('Round 1 - HILLS'!I145,"="&amp;$I$3+2))+(COUNTIF('Round 1 - HILLS'!J145,"="&amp;$J$3+2))+(COUNTIF('Round 1 - HILLS'!L145,"="&amp;$L$3+2))+(COUNTIF('Round 1 - HILLS'!M145,"="&amp;$M$3+2))+(COUNTIF('Round 1 - HILLS'!N145,"="&amp;$N$3+2))+(COUNTIF('Round 1 - HILLS'!O145,"="&amp;$O$3+2))+(COUNTIF('Round 1 - HILLS'!P145,"="&amp;$P$3+2))+(COUNTIF('Round 1 - HILLS'!Q145,"="&amp;$Q$3+2))+(COUNTIF('Round 1 - HILLS'!R145,"="&amp;$R$3+2))+(COUNTIF('Round 1 - HILLS'!S145,"="&amp;$S$3+2))+(COUNTIF('Round 1 - HILLS'!T145,"="&amp;$T$3+2))</f>
        <v>0</v>
      </c>
      <c r="H295" s="93">
        <f>SUM(COUNTIF('Round 1 - HILLS'!B145,"&gt;"&amp;$B$3+2.1))+(COUNTIF('Round 1 - HILLS'!C145,"&gt;"&amp;$C$3+2.1))+(COUNTIF('Round 1 - HILLS'!D145,"&gt;"&amp;$D$3+2.1))+(COUNTIF('Round 1 - HILLS'!E145,"&gt;"&amp;$E$3+2.1))+(COUNTIF('Round 1 - HILLS'!F145,"&gt;"&amp;$F$3+2.1))+(COUNTIF('Round 1 - HILLS'!G145,"&gt;"&amp;$G$3+2.1))+(COUNTIF('Round 1 - HILLS'!H145,"&gt;"&amp;$H$3+2.1))+(COUNTIF('Round 1 - HILLS'!I145,"&gt;"&amp;$I$3+2.1))+(COUNTIF('Round 1 - HILLS'!J145,"&gt;"&amp;$J$3+2.1))+(COUNTIF('Round 1 - HILLS'!L145,"&gt;"&amp;$L$3+2.1))+(COUNTIF('Round 1 - HILLS'!M145,"&gt;"&amp;$M$3+2.1))+(COUNTIF('Round 1 - HILLS'!N145,"&gt;"&amp;$N$3+2.1))+(COUNTIF('Round 1 - HILLS'!O145,"&gt;"&amp;$O$3+2.1))+(COUNTIF('Round 1 - HILLS'!P145,"&gt;"&amp;$P$3+2.1))+(COUNTIF('Round 1 - HILLS'!Q145,"&gt;"&amp;$Q$3+2.1))+(COUNTIF('Round 1 - HILLS'!R145,"&gt;"&amp;$R$3+2.1))+(COUNTIF('Round 1 - HILLS'!S145,"&gt;"&amp;$S$3+2.1))+(COUNTIF('Round 1 - HILLS'!T145,"&gt;"&amp;$T$3+2.1))</f>
        <v>0</v>
      </c>
      <c r="J295" s="92">
        <f>SUM(COUNTIF('Round 2 - RIVER'!B145,"&lt;"&amp;$B$2-1.9))+(COUNTIF('Round 2 - RIVER'!C145,"&lt;"&amp;$C$2-1.9))+(COUNTIF('Round 2 - RIVER'!D145,"&lt;"&amp;$D$2-1.9))+(COUNTIF('Round 2 - RIVER'!E145,"&lt;"&amp;$E$2-1.9))+(COUNTIF('Round 2 - RIVER'!F145,"&lt;"&amp;$F$2-1.9))+(COUNTIF('Round 2 - RIVER'!G145,"&lt;"&amp;$G$2-1.9))+(COUNTIF('Round 2 - RIVER'!H145,"&lt;"&amp;$H$2-1.9))+(COUNTIF('Round 2 - RIVER'!I145,"&lt;"&amp;$I$2-1.9))+(COUNTIF('Round 2 - RIVER'!J145,"&lt;"&amp;$J$2-1.9))+(COUNTIF('Round 2 - RIVER'!L145,"&lt;"&amp;$L$2-1.9))+(COUNTIF('Round 2 - RIVER'!M145,"&lt;"&amp;$M$2-1.9))+(COUNTIF('Round 2 - RIVER'!N145,"&lt;"&amp;$N$2-1.9))+(COUNTIF('Round 2 - RIVER'!O145,"&lt;"&amp;$O$2-1.9))+(COUNTIF('Round 2 - RIVER'!P145,"&lt;"&amp;$P$2-1.9))+(COUNTIF('Round 2 - RIVER'!Q145,"&lt;"&amp;$Q$2-1.9))+(COUNTIF('Round 2 - RIVER'!R145,"&lt;"&amp;$R$2-1.9))+(COUNTIF('Round 2 - RIVER'!S145,"&lt;"&amp;$S$2-1.9))+(COUNTIF('Round 2 - RIVER'!T145,"&lt;"&amp;$T$2-1.9))</f>
        <v>0</v>
      </c>
      <c r="K295" s="93">
        <f>SUM(COUNTIF('Round 2 - RIVER'!B145,"="&amp;$B$2-1))+(COUNTIF('Round 2 - RIVER'!C145,"="&amp;$C$2-1))+(COUNTIF('Round 2 - RIVER'!D145,"="&amp;$D$2-1))+(COUNTIF('Round 2 - RIVER'!E145,"="&amp;$E$2-1))+(COUNTIF('Round 2 - RIVER'!F145,"="&amp;$F$2-1))+(COUNTIF('Round 2 - RIVER'!G145,"="&amp;$G$2-1))+(COUNTIF('Round 2 - RIVER'!H145,"="&amp;$H$2-1))+(COUNTIF('Round 2 - RIVER'!I145,"="&amp;$I$2-1))+(COUNTIF('Round 2 - RIVER'!J145,"="&amp;$J$2-1))+(COUNTIF('Round 2 - RIVER'!L145,"="&amp;$L$2-1))+(COUNTIF('Round 2 - RIVER'!M145,"="&amp;$M$2-1))+(COUNTIF('Round 2 - RIVER'!N145,"="&amp;$N$2-1))+(COUNTIF('Round 2 - RIVER'!O145,"="&amp;$O$2-1))+(COUNTIF('Round 2 - RIVER'!P145,"="&amp;$P$2-1))+(COUNTIF('Round 2 - RIVER'!Q145,"="&amp;$Q$2-1))+(COUNTIF('Round 2 - RIVER'!R145,"="&amp;$R$2-1))+(COUNTIF('Round 2 - RIVER'!S145,"="&amp;$S$2-1))+(COUNTIF('Round 2 - RIVER'!T145,"="&amp;$T$2-1))</f>
        <v>0</v>
      </c>
      <c r="L295" s="93">
        <f>SUM(COUNTIF('Round 2 - RIVER'!B145,"="&amp;$B$2))+(COUNTIF('Round 2 - RIVER'!C145,"="&amp;$C$2))+(COUNTIF('Round 2 - RIVER'!D145,"="&amp;$D$2))+(COUNTIF('Round 2 - RIVER'!E145,"="&amp;$E$2))+(COUNTIF('Round 2 - RIVER'!F145,"="&amp;$F$2))+(COUNTIF('Round 2 - RIVER'!G145,"="&amp;$G$2))+(COUNTIF('Round 2 - RIVER'!H145,"="&amp;$H$2))+(COUNTIF('Round 2 - RIVER'!I145,"="&amp;$I$2))+(COUNTIF('Round 2 - RIVER'!J145,"="&amp;$J$2))+(COUNTIF('Round 2 - RIVER'!L145,"="&amp;$L$2))+(COUNTIF('Round 2 - RIVER'!M145,"="&amp;$M$2))+(COUNTIF('Round 2 - RIVER'!N145,"="&amp;$N$2))+(COUNTIF('Round 2 - RIVER'!O145,"="&amp;$O$2))+(COUNTIF('Round 2 - RIVER'!P145,"="&amp;$P$2))+(COUNTIF('Round 2 - RIVER'!Q145,"="&amp;$Q$2))+(COUNTIF('Round 2 - RIVER'!R145,"="&amp;$R$2))+(COUNTIF('Round 2 - RIVER'!S145,"="&amp;$S$2))+(COUNTIF('Round 2 - RIVER'!T145,"="&amp;$T$2))</f>
        <v>0</v>
      </c>
      <c r="M295" s="93">
        <f>SUM(COUNTIF('Round 2 - RIVER'!B145,"="&amp;$B$2+1))+(COUNTIF('Round 2 - RIVER'!C145,"="&amp;$C$2+1))+(COUNTIF('Round 2 - RIVER'!D145,"="&amp;$D$2+1))+(COUNTIF('Round 2 - RIVER'!E145,"="&amp;$E$2+1))+(COUNTIF('Round 2 - RIVER'!F145,"="&amp;$F$2+1))+(COUNTIF('Round 2 - RIVER'!G145,"="&amp;$G$2+1))+(COUNTIF('Round 2 - RIVER'!H145,"="&amp;$H$2+1))+(COUNTIF('Round 2 - RIVER'!I145,"="&amp;$I$2+1))+(COUNTIF('Round 2 - RIVER'!J145,"="&amp;$J$2+1))+(COUNTIF('Round 2 - RIVER'!L145,"="&amp;$L$2+1))+(COUNTIF('Round 2 - RIVER'!M145,"="&amp;$M$2+1))+(COUNTIF('Round 2 - RIVER'!N145,"="&amp;$N$2+1))+(COUNTIF('Round 2 - RIVER'!O145,"="&amp;$O$2+1))+(COUNTIF('Round 2 - RIVER'!P145,"="&amp;$P$2+1))+(COUNTIF('Round 2 - RIVER'!Q145,"="&amp;$Q$2+1))+(COUNTIF('Round 2 - RIVER'!R145,"="&amp;$R$2+1))+(COUNTIF('Round 2 - RIVER'!S145,"="&amp;$S$2+1))+(COUNTIF('Round 2 - RIVER'!T145,"="&amp;$T$2+1))</f>
        <v>0</v>
      </c>
      <c r="N295" s="93">
        <f>SUM(COUNTIF('Round 2 - RIVER'!B145,"="&amp;$B$2+2))+(COUNTIF('Round 2 - RIVER'!C145,"="&amp;$C$2+2))+(COUNTIF('Round 2 - RIVER'!D145,"="&amp;$D$2+2))+(COUNTIF('Round 2 - RIVER'!E145,"="&amp;$E$2+2))+(COUNTIF('Round 2 - RIVER'!F145,"="&amp;$F$2+2))+(COUNTIF('Round 2 - RIVER'!G145,"="&amp;$G$2+2))+(COUNTIF('Round 2 - RIVER'!H145,"="&amp;$H$2+2))+(COUNTIF('Round 2 - RIVER'!I145,"="&amp;$I$2+2))+(COUNTIF('Round 2 - RIVER'!J145,"="&amp;$J$2+2))+(COUNTIF('Round 2 - RIVER'!L145,"="&amp;$L$2+2))+(COUNTIF('Round 2 - RIVER'!M145,"="&amp;$M$2+2))+(COUNTIF('Round 2 - RIVER'!N145,"="&amp;$N$2+2))+(COUNTIF('Round 2 - RIVER'!O145,"="&amp;$O$2+2))+(COUNTIF('Round 2 - RIVER'!P145,"="&amp;$P$2+2))+(COUNTIF('Round 2 - RIVER'!Q145,"="&amp;$Q$2+2))+(COUNTIF('Round 2 - RIVER'!R145,"="&amp;$R$2+2))+(COUNTIF('Round 2 - RIVER'!S145,"="&amp;$S$2+2))+(COUNTIF('Round 2 - RIVER'!T145,"="&amp;$T$2+2))</f>
        <v>0</v>
      </c>
      <c r="O295" s="93">
        <f>SUM(COUNTIF('Round 2 - RIVER'!B145,"&gt;"&amp;$B$2+2.1))+(COUNTIF('Round 2 - RIVER'!C145,"&gt;"&amp;$C$2+2.1))+(COUNTIF('Round 2 - RIVER'!D145,"&gt;"&amp;$D$2+2.1))+(COUNTIF('Round 2 - RIVER'!E145,"&gt;"&amp;$E$2+2.1))+(COUNTIF('Round 2 - RIVER'!F145,"&gt;"&amp;$F$2+2.1))+(COUNTIF('Round 2 - RIVER'!G145,"&gt;"&amp;$G$2+2.1))+(COUNTIF('Round 2 - RIVER'!H145,"&gt;"&amp;$H$2+2.1))+(COUNTIF('Round 2 - RIVER'!I145,"&gt;"&amp;$I$2+2.1))+(COUNTIF('Round 2 - RIVER'!J145,"&gt;"&amp;$J$2+2.1))+(COUNTIF('Round 2 - RIVER'!L145,"&gt;"&amp;$L$2+2.1))+(COUNTIF('Round 2 - RIVER'!M145,"&gt;"&amp;$M$2+2.1))+(COUNTIF('Round 2 - RIVER'!N145,"&gt;"&amp;$N$2+2.1))+(COUNTIF('Round 2 - RIVER'!O145,"&gt;"&amp;$O$2+2.1))+(COUNTIF('Round 2 - RIVER'!P145,"&gt;"&amp;$P$2+2.1))+(COUNTIF('Round 2 - RIVER'!Q145,"&gt;"&amp;$Q$2+2.1))+(COUNTIF('Round 2 - RIVER'!R145,"&gt;"&amp;$R$2+2.1))+(COUNTIF('Round 2 - RIVER'!S145,"&gt;"&amp;$S$2+2.1))+(COUNTIF('Round 2 - RIVER'!T145,"&gt;"&amp;$T$2+2.1))</f>
        <v>0</v>
      </c>
      <c r="Q295" s="92"/>
      <c r="R295" s="93"/>
      <c r="S295" s="93"/>
      <c r="T295" s="93"/>
      <c r="U295" s="93"/>
      <c r="V295" s="93"/>
      <c r="X295" s="92">
        <f>SUM(C295,J295,Q295)</f>
        <v>0</v>
      </c>
      <c r="Y295" s="93">
        <f t="shared" ref="Y295:Y299" si="330">SUM(D295,K295,R295)</f>
        <v>0</v>
      </c>
      <c r="Z295" s="93">
        <f t="shared" ref="Z295:Z299" si="331">SUM(E295,L295,S295)</f>
        <v>0</v>
      </c>
      <c r="AA295" s="93">
        <f t="shared" ref="AA295:AA299" si="332">SUM(F295,M295,T295)</f>
        <v>0</v>
      </c>
      <c r="AB295" s="93">
        <f t="shared" ref="AB295:AB299" si="333">SUM(G295,N295,U295)</f>
        <v>0</v>
      </c>
      <c r="AC295" s="93">
        <f>SUM(H295,O295,V295)</f>
        <v>0</v>
      </c>
    </row>
    <row r="296" spans="1:29" x14ac:dyDescent="0.2">
      <c r="A296" s="35" t="str">
        <f>'Players by Team'!G67</f>
        <v>Adaline Ochoa</v>
      </c>
      <c r="B296" s="95"/>
      <c r="C296" s="99">
        <f>SUM(COUNTIF('Round 1 - HILLS'!B146,"&lt;"&amp;$B$3-1.9))+(COUNTIF('Round 1 - HILLS'!C146,"&lt;"&amp;$C$3-1.9))+(COUNTIF('Round 1 - HILLS'!D146,"&lt;"&amp;$D$3-1.9))+(COUNTIF('Round 1 - HILLS'!E146,"&lt;"&amp;$E$3-1.9))+(COUNTIF('Round 1 - HILLS'!F146,"&lt;"&amp;$F$3-1.9))+(COUNTIF('Round 1 - HILLS'!G146,"&lt;"&amp;$G$3-1.9))+(COUNTIF('Round 1 - HILLS'!H146,"&lt;"&amp;$H$3-1.9))+(COUNTIF('Round 1 - HILLS'!I146,"&lt;"&amp;$I$3-1.9))+(COUNTIF('Round 1 - HILLS'!J146,"&lt;"&amp;$J$3-1.9))+(COUNTIF('Round 1 - HILLS'!L146,"&lt;"&amp;$L$3-1.9))+(COUNTIF('Round 1 - HILLS'!M146,"&lt;"&amp;$M$3-1.9))+(COUNTIF('Round 1 - HILLS'!N146,"&lt;"&amp;$N$3-1.9))+(COUNTIF('Round 1 - HILLS'!O146,"&lt;"&amp;$O$3-1.9))+(COUNTIF('Round 1 - HILLS'!P146,"&lt;"&amp;$P$3-1.9))+(COUNTIF('Round 1 - HILLS'!Q146,"&lt;"&amp;$Q$3-1.9))+(COUNTIF('Round 1 - HILLS'!R146,"&lt;"&amp;$R$3-1.9))+(COUNTIF('Round 1 - HILLS'!S146,"&lt;"&amp;$S$3-1.9))+(COUNTIF('Round 1 - HILLS'!T146,"&lt;"&amp;$T$3-1.9))</f>
        <v>0</v>
      </c>
      <c r="D296" s="100">
        <f>SUM(COUNTIF('Round 1 - HILLS'!B146,"="&amp;$B$3-1))+(COUNTIF('Round 1 - HILLS'!C146,"="&amp;$C$3-1))+(COUNTIF('Round 1 - HILLS'!D146,"="&amp;$D$3-1))+(COUNTIF('Round 1 - HILLS'!E146,"="&amp;$E$3-1))+(COUNTIF('Round 1 - HILLS'!F146,"="&amp;$F$3-1))+(COUNTIF('Round 1 - HILLS'!G146,"="&amp;$G$3-1))+(COUNTIF('Round 1 - HILLS'!H146,"="&amp;$H$3-1))+(COUNTIF('Round 1 - HILLS'!I146,"="&amp;$I$3-1))+(COUNTIF('Round 1 - HILLS'!J146,"="&amp;$J$3-1))+(COUNTIF('Round 1 - HILLS'!L146,"="&amp;$L$3-1))+(COUNTIF('Round 1 - HILLS'!M146,"="&amp;$M$3-1))+(COUNTIF('Round 1 - HILLS'!N146,"="&amp;$N$3-1))+(COUNTIF('Round 1 - HILLS'!O146,"="&amp;$O$3-1))+(COUNTIF('Round 1 - HILLS'!P146,"="&amp;$P$3-1))+(COUNTIF('Round 1 - HILLS'!Q146,"="&amp;$Q$3-1))+(COUNTIF('Round 1 - HILLS'!R146,"="&amp;$R$3-1))+(COUNTIF('Round 1 - HILLS'!S146,"="&amp;$S$3-1))+(COUNTIF('Round 1 - HILLS'!T146,"="&amp;$T$3-1))</f>
        <v>0</v>
      </c>
      <c r="E296" s="100">
        <f>SUM(COUNTIF('Round 1 - HILLS'!B146,"="&amp;$B$3))+(COUNTIF('Round 1 - HILLS'!C146,"="&amp;$C$3))+(COUNTIF('Round 1 - HILLS'!D146,"="&amp;$D$3))+(COUNTIF('Round 1 - HILLS'!E146,"="&amp;$E$3))+(COUNTIF('Round 1 - HILLS'!F146,"="&amp;$F$3))+(COUNTIF('Round 1 - HILLS'!G146,"="&amp;$G$3))+(COUNTIF('Round 1 - HILLS'!H146,"="&amp;$H$3))+(COUNTIF('Round 1 - HILLS'!I146,"="&amp;$I$3))+(COUNTIF('Round 1 - HILLS'!J146,"="&amp;$J$3))+(COUNTIF('Round 1 - HILLS'!L146,"="&amp;$L$3))+(COUNTIF('Round 1 - HILLS'!M146,"="&amp;$M$3))+(COUNTIF('Round 1 - HILLS'!N146,"="&amp;$N$3))+(COUNTIF('Round 1 - HILLS'!O146,"="&amp;$O$3))+(COUNTIF('Round 1 - HILLS'!P146,"="&amp;$P$3))+(COUNTIF('Round 1 - HILLS'!Q146,"="&amp;$Q$3))+(COUNTIF('Round 1 - HILLS'!R146,"="&amp;$R$3))+(COUNTIF('Round 1 - HILLS'!S146,"="&amp;$S$3))+(COUNTIF('Round 1 - HILLS'!T146,"="&amp;$T$3))</f>
        <v>0</v>
      </c>
      <c r="F296" s="100">
        <f>SUM(COUNTIF('Round 1 - HILLS'!B146,"="&amp;$B$3+1))+(COUNTIF('Round 1 - HILLS'!C146,"="&amp;$C$3+1))+(COUNTIF('Round 1 - HILLS'!D146,"="&amp;$D$3+1))+(COUNTIF('Round 1 - HILLS'!E146,"="&amp;$E$3+1))+(COUNTIF('Round 1 - HILLS'!F146,"="&amp;$F$3+1))+(COUNTIF('Round 1 - HILLS'!G146,"="&amp;$G$3+1))+(COUNTIF('Round 1 - HILLS'!H146,"="&amp;$H$3+1))+(COUNTIF('Round 1 - HILLS'!I146,"="&amp;$I$3+1))+(COUNTIF('Round 1 - HILLS'!J146,"="&amp;$J$3+1))+(COUNTIF('Round 1 - HILLS'!L146,"="&amp;$L$3+1))+(COUNTIF('Round 1 - HILLS'!M146,"="&amp;$M$3+1))+(COUNTIF('Round 1 - HILLS'!N146,"="&amp;$N$3+1))+(COUNTIF('Round 1 - HILLS'!O146,"="&amp;$O$3+1))+(COUNTIF('Round 1 - HILLS'!P146,"="&amp;$P$3+1))+(COUNTIF('Round 1 - HILLS'!Q146,"="&amp;$Q$3+1))+(COUNTIF('Round 1 - HILLS'!R146,"="&amp;$R$3+1))+(COUNTIF('Round 1 - HILLS'!S146,"="&amp;$S$3+1))+(COUNTIF('Round 1 - HILLS'!T146,"="&amp;$T$3+1))</f>
        <v>0</v>
      </c>
      <c r="G296" s="100">
        <f>SUM(COUNTIF('Round 1 - HILLS'!B146,"="&amp;$B$3+2))+(COUNTIF('Round 1 - HILLS'!C146,"="&amp;$C$3+2))+(COUNTIF('Round 1 - HILLS'!D146,"="&amp;$D$3+2))+(COUNTIF('Round 1 - HILLS'!E146,"="&amp;$E$3+2))+(COUNTIF('Round 1 - HILLS'!F146,"="&amp;$F$3+2))+(COUNTIF('Round 1 - HILLS'!G146,"="&amp;$G$3+2))+(COUNTIF('Round 1 - HILLS'!H146,"="&amp;$H$3+2))+(COUNTIF('Round 1 - HILLS'!I146,"="&amp;$I$3+2))+(COUNTIF('Round 1 - HILLS'!J146,"="&amp;$J$3+2))+(COUNTIF('Round 1 - HILLS'!L146,"="&amp;$L$3+2))+(COUNTIF('Round 1 - HILLS'!M146,"="&amp;$M$3+2))+(COUNTIF('Round 1 - HILLS'!N146,"="&amp;$N$3+2))+(COUNTIF('Round 1 - HILLS'!O146,"="&amp;$O$3+2))+(COUNTIF('Round 1 - HILLS'!P146,"="&amp;$P$3+2))+(COUNTIF('Round 1 - HILLS'!Q146,"="&amp;$Q$3+2))+(COUNTIF('Round 1 - HILLS'!R146,"="&amp;$R$3+2))+(COUNTIF('Round 1 - HILLS'!S146,"="&amp;$S$3+2))+(COUNTIF('Round 1 - HILLS'!T146,"="&amp;$T$3+2))</f>
        <v>0</v>
      </c>
      <c r="H296" s="100">
        <f>SUM(COUNTIF('Round 1 - HILLS'!B146,"&gt;"&amp;$B$3+2.1))+(COUNTIF('Round 1 - HILLS'!C146,"&gt;"&amp;$C$3+2.1))+(COUNTIF('Round 1 - HILLS'!D146,"&gt;"&amp;$D$3+2.1))+(COUNTIF('Round 1 - HILLS'!E146,"&gt;"&amp;$E$3+2.1))+(COUNTIF('Round 1 - HILLS'!F146,"&gt;"&amp;$F$3+2.1))+(COUNTIF('Round 1 - HILLS'!G146,"&gt;"&amp;$G$3+2.1))+(COUNTIF('Round 1 - HILLS'!H146,"&gt;"&amp;$H$3+2.1))+(COUNTIF('Round 1 - HILLS'!I146,"&gt;"&amp;$I$3+2.1))+(COUNTIF('Round 1 - HILLS'!J146,"&gt;"&amp;$J$3+2.1))+(COUNTIF('Round 1 - HILLS'!L146,"&gt;"&amp;$L$3+2.1))+(COUNTIF('Round 1 - HILLS'!M146,"&gt;"&amp;$M$3+2.1))+(COUNTIF('Round 1 - HILLS'!N146,"&gt;"&amp;$N$3+2.1))+(COUNTIF('Round 1 - HILLS'!O146,"&gt;"&amp;$O$3+2.1))+(COUNTIF('Round 1 - HILLS'!P146,"&gt;"&amp;$P$3+2.1))+(COUNTIF('Round 1 - HILLS'!Q146,"&gt;"&amp;$Q$3+2.1))+(COUNTIF('Round 1 - HILLS'!R146,"&gt;"&amp;$R$3+2.1))+(COUNTIF('Round 1 - HILLS'!S146,"&gt;"&amp;$S$3+2.1))+(COUNTIF('Round 1 - HILLS'!T146,"&gt;"&amp;$T$3+2.1))</f>
        <v>0</v>
      </c>
      <c r="J296" s="99">
        <f>SUM(COUNTIF('Round 2 - RIVER'!B146,"&lt;"&amp;$B$2-1.9))+(COUNTIF('Round 2 - RIVER'!C146,"&lt;"&amp;$C$2-1.9))+(COUNTIF('Round 2 - RIVER'!D146,"&lt;"&amp;$D$2-1.9))+(COUNTIF('Round 2 - RIVER'!E146,"&lt;"&amp;$E$2-1.9))+(COUNTIF('Round 2 - RIVER'!F146,"&lt;"&amp;$F$2-1.9))+(COUNTIF('Round 2 - RIVER'!G146,"&lt;"&amp;$G$2-1.9))+(COUNTIF('Round 2 - RIVER'!H146,"&lt;"&amp;$H$2-1.9))+(COUNTIF('Round 2 - RIVER'!I146,"&lt;"&amp;$I$2-1.9))+(COUNTIF('Round 2 - RIVER'!J146,"&lt;"&amp;$J$2-1.9))+(COUNTIF('Round 2 - RIVER'!L146,"&lt;"&amp;$L$2-1.9))+(COUNTIF('Round 2 - RIVER'!M146,"&lt;"&amp;$M$2-1.9))+(COUNTIF('Round 2 - RIVER'!N146,"&lt;"&amp;$N$2-1.9))+(COUNTIF('Round 2 - RIVER'!O146,"&lt;"&amp;$O$2-1.9))+(COUNTIF('Round 2 - RIVER'!P146,"&lt;"&amp;$P$2-1.9))+(COUNTIF('Round 2 - RIVER'!Q146,"&lt;"&amp;$Q$2-1.9))+(COUNTIF('Round 2 - RIVER'!R146,"&lt;"&amp;$R$2-1.9))+(COUNTIF('Round 2 - RIVER'!S146,"&lt;"&amp;$S$2-1.9))+(COUNTIF('Round 2 - RIVER'!T146,"&lt;"&amp;$T$2-1.9))</f>
        <v>0</v>
      </c>
      <c r="K296" s="100">
        <f>SUM(COUNTIF('Round 2 - RIVER'!B146,"="&amp;$B$2-1))+(COUNTIF('Round 2 - RIVER'!C146,"="&amp;$C$2-1))+(COUNTIF('Round 2 - RIVER'!D146,"="&amp;$D$2-1))+(COUNTIF('Round 2 - RIVER'!E146,"="&amp;$E$2-1))+(COUNTIF('Round 2 - RIVER'!F146,"="&amp;$F$2-1))+(COUNTIF('Round 2 - RIVER'!G146,"="&amp;$G$2-1))+(COUNTIF('Round 2 - RIVER'!H146,"="&amp;$H$2-1))+(COUNTIF('Round 2 - RIVER'!I146,"="&amp;$I$2-1))+(COUNTIF('Round 2 - RIVER'!J146,"="&amp;$J$2-1))+(COUNTIF('Round 2 - RIVER'!L146,"="&amp;$L$2-1))+(COUNTIF('Round 2 - RIVER'!M146,"="&amp;$M$2-1))+(COUNTIF('Round 2 - RIVER'!N146,"="&amp;$N$2-1))+(COUNTIF('Round 2 - RIVER'!O146,"="&amp;$O$2-1))+(COUNTIF('Round 2 - RIVER'!P146,"="&amp;$P$2-1))+(COUNTIF('Round 2 - RIVER'!Q146,"="&amp;$Q$2-1))+(COUNTIF('Round 2 - RIVER'!R146,"="&amp;$R$2-1))+(COUNTIF('Round 2 - RIVER'!S146,"="&amp;$S$2-1))+(COUNTIF('Round 2 - RIVER'!T146,"="&amp;$T$2-1))</f>
        <v>0</v>
      </c>
      <c r="L296" s="100">
        <f>SUM(COUNTIF('Round 2 - RIVER'!B146,"="&amp;$B$2))+(COUNTIF('Round 2 - RIVER'!C146,"="&amp;$C$2))+(COUNTIF('Round 2 - RIVER'!D146,"="&amp;$D$2))+(COUNTIF('Round 2 - RIVER'!E146,"="&amp;$E$2))+(COUNTIF('Round 2 - RIVER'!F146,"="&amp;$F$2))+(COUNTIF('Round 2 - RIVER'!G146,"="&amp;$G$2))+(COUNTIF('Round 2 - RIVER'!H146,"="&amp;$H$2))+(COUNTIF('Round 2 - RIVER'!I146,"="&amp;$I$2))+(COUNTIF('Round 2 - RIVER'!J146,"="&amp;$J$2))+(COUNTIF('Round 2 - RIVER'!L146,"="&amp;$L$2))+(COUNTIF('Round 2 - RIVER'!M146,"="&amp;$M$2))+(COUNTIF('Round 2 - RIVER'!N146,"="&amp;$N$2))+(COUNTIF('Round 2 - RIVER'!O146,"="&amp;$O$2))+(COUNTIF('Round 2 - RIVER'!P146,"="&amp;$P$2))+(COUNTIF('Round 2 - RIVER'!Q146,"="&amp;$Q$2))+(COUNTIF('Round 2 - RIVER'!R146,"="&amp;$R$2))+(COUNTIF('Round 2 - RIVER'!S146,"="&amp;$S$2))+(COUNTIF('Round 2 - RIVER'!T146,"="&amp;$T$2))</f>
        <v>0</v>
      </c>
      <c r="M296" s="100">
        <f>SUM(COUNTIF('Round 2 - RIVER'!B146,"="&amp;$B$2+1))+(COUNTIF('Round 2 - RIVER'!C146,"="&amp;$C$2+1))+(COUNTIF('Round 2 - RIVER'!D146,"="&amp;$D$2+1))+(COUNTIF('Round 2 - RIVER'!E146,"="&amp;$E$2+1))+(COUNTIF('Round 2 - RIVER'!F146,"="&amp;$F$2+1))+(COUNTIF('Round 2 - RIVER'!G146,"="&amp;$G$2+1))+(COUNTIF('Round 2 - RIVER'!H146,"="&amp;$H$2+1))+(COUNTIF('Round 2 - RIVER'!I146,"="&amp;$I$2+1))+(COUNTIF('Round 2 - RIVER'!J146,"="&amp;$J$2+1))+(COUNTIF('Round 2 - RIVER'!L146,"="&amp;$L$2+1))+(COUNTIF('Round 2 - RIVER'!M146,"="&amp;$M$2+1))+(COUNTIF('Round 2 - RIVER'!N146,"="&amp;$N$2+1))+(COUNTIF('Round 2 - RIVER'!O146,"="&amp;$O$2+1))+(COUNTIF('Round 2 - RIVER'!P146,"="&amp;$P$2+1))+(COUNTIF('Round 2 - RIVER'!Q146,"="&amp;$Q$2+1))+(COUNTIF('Round 2 - RIVER'!R146,"="&amp;$R$2+1))+(COUNTIF('Round 2 - RIVER'!S146,"="&amp;$S$2+1))+(COUNTIF('Round 2 - RIVER'!T146,"="&amp;$T$2+1))</f>
        <v>0</v>
      </c>
      <c r="N296" s="100">
        <f>SUM(COUNTIF('Round 2 - RIVER'!B146,"="&amp;$B$2+2))+(COUNTIF('Round 2 - RIVER'!C146,"="&amp;$C$2+2))+(COUNTIF('Round 2 - RIVER'!D146,"="&amp;$D$2+2))+(COUNTIF('Round 2 - RIVER'!E146,"="&amp;$E$2+2))+(COUNTIF('Round 2 - RIVER'!F146,"="&amp;$F$2+2))+(COUNTIF('Round 2 - RIVER'!G146,"="&amp;$G$2+2))+(COUNTIF('Round 2 - RIVER'!H146,"="&amp;$H$2+2))+(COUNTIF('Round 2 - RIVER'!I146,"="&amp;$I$2+2))+(COUNTIF('Round 2 - RIVER'!J146,"="&amp;$J$2+2))+(COUNTIF('Round 2 - RIVER'!L146,"="&amp;$L$2+2))+(COUNTIF('Round 2 - RIVER'!M146,"="&amp;$M$2+2))+(COUNTIF('Round 2 - RIVER'!N146,"="&amp;$N$2+2))+(COUNTIF('Round 2 - RIVER'!O146,"="&amp;$O$2+2))+(COUNTIF('Round 2 - RIVER'!P146,"="&amp;$P$2+2))+(COUNTIF('Round 2 - RIVER'!Q146,"="&amp;$Q$2+2))+(COUNTIF('Round 2 - RIVER'!R146,"="&amp;$R$2+2))+(COUNTIF('Round 2 - RIVER'!S146,"="&amp;$S$2+2))+(COUNTIF('Round 2 - RIVER'!T146,"="&amp;$T$2+2))</f>
        <v>0</v>
      </c>
      <c r="O296" s="100">
        <f>SUM(COUNTIF('Round 2 - RIVER'!B146,"&gt;"&amp;$B$2+2.1))+(COUNTIF('Round 2 - RIVER'!C146,"&gt;"&amp;$C$2+2.1))+(COUNTIF('Round 2 - RIVER'!D146,"&gt;"&amp;$D$2+2.1))+(COUNTIF('Round 2 - RIVER'!E146,"&gt;"&amp;$E$2+2.1))+(COUNTIF('Round 2 - RIVER'!F146,"&gt;"&amp;$F$2+2.1))+(COUNTIF('Round 2 - RIVER'!G146,"&gt;"&amp;$G$2+2.1))+(COUNTIF('Round 2 - RIVER'!H146,"&gt;"&amp;$H$2+2.1))+(COUNTIF('Round 2 - RIVER'!I146,"&gt;"&amp;$I$2+2.1))+(COUNTIF('Round 2 - RIVER'!J146,"&gt;"&amp;$J$2+2.1))+(COUNTIF('Round 2 - RIVER'!L146,"&gt;"&amp;$L$2+2.1))+(COUNTIF('Round 2 - RIVER'!M146,"&gt;"&amp;$M$2+2.1))+(COUNTIF('Round 2 - RIVER'!N146,"&gt;"&amp;$N$2+2.1))+(COUNTIF('Round 2 - RIVER'!O146,"&gt;"&amp;$O$2+2.1))+(COUNTIF('Round 2 - RIVER'!P146,"&gt;"&amp;$P$2+2.1))+(COUNTIF('Round 2 - RIVER'!Q146,"&gt;"&amp;$Q$2+2.1))+(COUNTIF('Round 2 - RIVER'!R146,"&gt;"&amp;$R$2+2.1))+(COUNTIF('Round 2 - RIVER'!S146,"&gt;"&amp;$S$2+2.1))+(COUNTIF('Round 2 - RIVER'!T146,"&gt;"&amp;$T$2+2.1))</f>
        <v>0</v>
      </c>
      <c r="Q296" s="94"/>
      <c r="R296" s="94"/>
      <c r="S296" s="94"/>
      <c r="T296" s="94"/>
      <c r="U296" s="94"/>
      <c r="V296" s="94"/>
      <c r="X296" s="99">
        <f t="shared" ref="X296:X299" si="334">SUM(C296,J296,Q296)</f>
        <v>0</v>
      </c>
      <c r="Y296" s="100">
        <f t="shared" si="330"/>
        <v>0</v>
      </c>
      <c r="Z296" s="100">
        <f t="shared" si="331"/>
        <v>0</v>
      </c>
      <c r="AA296" s="100">
        <f t="shared" si="332"/>
        <v>0</v>
      </c>
      <c r="AB296" s="100">
        <f t="shared" si="333"/>
        <v>0</v>
      </c>
      <c r="AC296" s="100">
        <f t="shared" ref="AC296:AC299" si="335">SUM(H296,O296,V296)</f>
        <v>0</v>
      </c>
    </row>
    <row r="297" spans="1:29" x14ac:dyDescent="0.2">
      <c r="A297" s="35" t="str">
        <f>'Players by Team'!G68</f>
        <v>Aurora Bolding</v>
      </c>
      <c r="B297" s="95"/>
      <c r="C297" s="92">
        <f>SUM(COUNTIF('Round 1 - HILLS'!B147,"&lt;"&amp;$B$3-1.9))+(COUNTIF('Round 1 - HILLS'!C147,"&lt;"&amp;$C$3-1.9))+(COUNTIF('Round 1 - HILLS'!D147,"&lt;"&amp;$D$3-1.9))+(COUNTIF('Round 1 - HILLS'!E147,"&lt;"&amp;$E$3-1.9))+(COUNTIF('Round 1 - HILLS'!F147,"&lt;"&amp;$F$3-1.9))+(COUNTIF('Round 1 - HILLS'!G147,"&lt;"&amp;$G$3-1.9))+(COUNTIF('Round 1 - HILLS'!H147,"&lt;"&amp;$H$3-1.9))+(COUNTIF('Round 1 - HILLS'!I147,"&lt;"&amp;$I$3-1.9))+(COUNTIF('Round 1 - HILLS'!J147,"&lt;"&amp;$J$3-1.9))+(COUNTIF('Round 1 - HILLS'!L147,"&lt;"&amp;$L$3-1.9))+(COUNTIF('Round 1 - HILLS'!M147,"&lt;"&amp;$M$3-1.9))+(COUNTIF('Round 1 - HILLS'!N147,"&lt;"&amp;$N$3-1.9))+(COUNTIF('Round 1 - HILLS'!O147,"&lt;"&amp;$O$3-1.9))+(COUNTIF('Round 1 - HILLS'!P147,"&lt;"&amp;$P$3-1.9))+(COUNTIF('Round 1 - HILLS'!Q147,"&lt;"&amp;$Q$3-1.9))+(COUNTIF('Round 1 - HILLS'!R147,"&lt;"&amp;$R$3-1.9))+(COUNTIF('Round 1 - HILLS'!S147,"&lt;"&amp;$S$3-1.9))+(COUNTIF('Round 1 - HILLS'!T147,"&lt;"&amp;$T$3-1.9))</f>
        <v>0</v>
      </c>
      <c r="D297" s="93">
        <f>SUM(COUNTIF('Round 1 - HILLS'!B147,"="&amp;$B$3-1))+(COUNTIF('Round 1 - HILLS'!C147,"="&amp;$C$3-1))+(COUNTIF('Round 1 - HILLS'!D147,"="&amp;$D$3-1))+(COUNTIF('Round 1 - HILLS'!E147,"="&amp;$E$3-1))+(COUNTIF('Round 1 - HILLS'!F147,"="&amp;$F$3-1))+(COUNTIF('Round 1 - HILLS'!G147,"="&amp;$G$3-1))+(COUNTIF('Round 1 - HILLS'!H147,"="&amp;$H$3-1))+(COUNTIF('Round 1 - HILLS'!I147,"="&amp;$I$3-1))+(COUNTIF('Round 1 - HILLS'!J147,"="&amp;$J$3-1))+(COUNTIF('Round 1 - HILLS'!L147,"="&amp;$L$3-1))+(COUNTIF('Round 1 - HILLS'!M147,"="&amp;$M$3-1))+(COUNTIF('Round 1 - HILLS'!N147,"="&amp;$N$3-1))+(COUNTIF('Round 1 - HILLS'!O147,"="&amp;$O$3-1))+(COUNTIF('Round 1 - HILLS'!P147,"="&amp;$P$3-1))+(COUNTIF('Round 1 - HILLS'!Q147,"="&amp;$Q$3-1))+(COUNTIF('Round 1 - HILLS'!R147,"="&amp;$R$3-1))+(COUNTIF('Round 1 - HILLS'!S147,"="&amp;$S$3-1))+(COUNTIF('Round 1 - HILLS'!T147,"="&amp;$T$3-1))</f>
        <v>0</v>
      </c>
      <c r="E297" s="93">
        <f>SUM(COUNTIF('Round 1 - HILLS'!B147,"="&amp;$B$3))+(COUNTIF('Round 1 - HILLS'!C147,"="&amp;$C$3))+(COUNTIF('Round 1 - HILLS'!D147,"="&amp;$D$3))+(COUNTIF('Round 1 - HILLS'!E147,"="&amp;$E$3))+(COUNTIF('Round 1 - HILLS'!F147,"="&amp;$F$3))+(COUNTIF('Round 1 - HILLS'!G147,"="&amp;$G$3))+(COUNTIF('Round 1 - HILLS'!H147,"="&amp;$H$3))+(COUNTIF('Round 1 - HILLS'!I147,"="&amp;$I$3))+(COUNTIF('Round 1 - HILLS'!J147,"="&amp;$J$3))+(COUNTIF('Round 1 - HILLS'!L147,"="&amp;$L$3))+(COUNTIF('Round 1 - HILLS'!M147,"="&amp;$M$3))+(COUNTIF('Round 1 - HILLS'!N147,"="&amp;$N$3))+(COUNTIF('Round 1 - HILLS'!O147,"="&amp;$O$3))+(COUNTIF('Round 1 - HILLS'!P147,"="&amp;$P$3))+(COUNTIF('Round 1 - HILLS'!Q147,"="&amp;$Q$3))+(COUNTIF('Round 1 - HILLS'!R147,"="&amp;$R$3))+(COUNTIF('Round 1 - HILLS'!S147,"="&amp;$S$3))+(COUNTIF('Round 1 - HILLS'!T147,"="&amp;$T$3))</f>
        <v>0</v>
      </c>
      <c r="F297" s="93">
        <f>SUM(COUNTIF('Round 1 - HILLS'!B147,"="&amp;$B$3+1))+(COUNTIF('Round 1 - HILLS'!C147,"="&amp;$C$3+1))+(COUNTIF('Round 1 - HILLS'!D147,"="&amp;$D$3+1))+(COUNTIF('Round 1 - HILLS'!E147,"="&amp;$E$3+1))+(COUNTIF('Round 1 - HILLS'!F147,"="&amp;$F$3+1))+(COUNTIF('Round 1 - HILLS'!G147,"="&amp;$G$3+1))+(COUNTIF('Round 1 - HILLS'!H147,"="&amp;$H$3+1))+(COUNTIF('Round 1 - HILLS'!I147,"="&amp;$I$3+1))+(COUNTIF('Round 1 - HILLS'!J147,"="&amp;$J$3+1))+(COUNTIF('Round 1 - HILLS'!L147,"="&amp;$L$3+1))+(COUNTIF('Round 1 - HILLS'!M147,"="&amp;$M$3+1))+(COUNTIF('Round 1 - HILLS'!N147,"="&amp;$N$3+1))+(COUNTIF('Round 1 - HILLS'!O147,"="&amp;$O$3+1))+(COUNTIF('Round 1 - HILLS'!P147,"="&amp;$P$3+1))+(COUNTIF('Round 1 - HILLS'!Q147,"="&amp;$Q$3+1))+(COUNTIF('Round 1 - HILLS'!R147,"="&amp;$R$3+1))+(COUNTIF('Round 1 - HILLS'!S147,"="&amp;$S$3+1))+(COUNTIF('Round 1 - HILLS'!T147,"="&amp;$T$3+1))</f>
        <v>0</v>
      </c>
      <c r="G297" s="93">
        <f>SUM(COUNTIF('Round 1 - HILLS'!B147,"="&amp;$B$3+2))+(COUNTIF('Round 1 - HILLS'!C147,"="&amp;$C$3+2))+(COUNTIF('Round 1 - HILLS'!D147,"="&amp;$D$3+2))+(COUNTIF('Round 1 - HILLS'!E147,"="&amp;$E$3+2))+(COUNTIF('Round 1 - HILLS'!F147,"="&amp;$F$3+2))+(COUNTIF('Round 1 - HILLS'!G147,"="&amp;$G$3+2))+(COUNTIF('Round 1 - HILLS'!H147,"="&amp;$H$3+2))+(COUNTIF('Round 1 - HILLS'!I147,"="&amp;$I$3+2))+(COUNTIF('Round 1 - HILLS'!J147,"="&amp;$J$3+2))+(COUNTIF('Round 1 - HILLS'!L147,"="&amp;$L$3+2))+(COUNTIF('Round 1 - HILLS'!M147,"="&amp;$M$3+2))+(COUNTIF('Round 1 - HILLS'!N147,"="&amp;$N$3+2))+(COUNTIF('Round 1 - HILLS'!O147,"="&amp;$O$3+2))+(COUNTIF('Round 1 - HILLS'!P147,"="&amp;$P$3+2))+(COUNTIF('Round 1 - HILLS'!Q147,"="&amp;$Q$3+2))+(COUNTIF('Round 1 - HILLS'!R147,"="&amp;$R$3+2))+(COUNTIF('Round 1 - HILLS'!S147,"="&amp;$S$3+2))+(COUNTIF('Round 1 - HILLS'!T147,"="&amp;$T$3+2))</f>
        <v>0</v>
      </c>
      <c r="H297" s="93">
        <f>SUM(COUNTIF('Round 1 - HILLS'!B147,"&gt;"&amp;$B$3+2.1))+(COUNTIF('Round 1 - HILLS'!C147,"&gt;"&amp;$C$3+2.1))+(COUNTIF('Round 1 - HILLS'!D147,"&gt;"&amp;$D$3+2.1))+(COUNTIF('Round 1 - HILLS'!E147,"&gt;"&amp;$E$3+2.1))+(COUNTIF('Round 1 - HILLS'!F147,"&gt;"&amp;$F$3+2.1))+(COUNTIF('Round 1 - HILLS'!G147,"&gt;"&amp;$G$3+2.1))+(COUNTIF('Round 1 - HILLS'!H147,"&gt;"&amp;$H$3+2.1))+(COUNTIF('Round 1 - HILLS'!I147,"&gt;"&amp;$I$3+2.1))+(COUNTIF('Round 1 - HILLS'!J147,"&gt;"&amp;$J$3+2.1))+(COUNTIF('Round 1 - HILLS'!L147,"&gt;"&amp;$L$3+2.1))+(COUNTIF('Round 1 - HILLS'!M147,"&gt;"&amp;$M$3+2.1))+(COUNTIF('Round 1 - HILLS'!N147,"&gt;"&amp;$N$3+2.1))+(COUNTIF('Round 1 - HILLS'!O147,"&gt;"&amp;$O$3+2.1))+(COUNTIF('Round 1 - HILLS'!P147,"&gt;"&amp;$P$3+2.1))+(COUNTIF('Round 1 - HILLS'!Q147,"&gt;"&amp;$Q$3+2.1))+(COUNTIF('Round 1 - HILLS'!R147,"&gt;"&amp;$R$3+2.1))+(COUNTIF('Round 1 - HILLS'!S147,"&gt;"&amp;$S$3+2.1))+(COUNTIF('Round 1 - HILLS'!T147,"&gt;"&amp;$T$3+2.1))</f>
        <v>0</v>
      </c>
      <c r="J297" s="92">
        <f>SUM(COUNTIF('Round 2 - RIVER'!B147,"&lt;"&amp;$B$2-1.9))+(COUNTIF('Round 2 - RIVER'!C147,"&lt;"&amp;$C$2-1.9))+(COUNTIF('Round 2 - RIVER'!D147,"&lt;"&amp;$D$2-1.9))+(COUNTIF('Round 2 - RIVER'!E147,"&lt;"&amp;$E$2-1.9))+(COUNTIF('Round 2 - RIVER'!F147,"&lt;"&amp;$F$2-1.9))+(COUNTIF('Round 2 - RIVER'!G147,"&lt;"&amp;$G$2-1.9))+(COUNTIF('Round 2 - RIVER'!H147,"&lt;"&amp;$H$2-1.9))+(COUNTIF('Round 2 - RIVER'!I147,"&lt;"&amp;$I$2-1.9))+(COUNTIF('Round 2 - RIVER'!J147,"&lt;"&amp;$J$2-1.9))+(COUNTIF('Round 2 - RIVER'!L147,"&lt;"&amp;$L$2-1.9))+(COUNTIF('Round 2 - RIVER'!M147,"&lt;"&amp;$M$2-1.9))+(COUNTIF('Round 2 - RIVER'!N147,"&lt;"&amp;$N$2-1.9))+(COUNTIF('Round 2 - RIVER'!O147,"&lt;"&amp;$O$2-1.9))+(COUNTIF('Round 2 - RIVER'!P147,"&lt;"&amp;$P$2-1.9))+(COUNTIF('Round 2 - RIVER'!Q147,"&lt;"&amp;$Q$2-1.9))+(COUNTIF('Round 2 - RIVER'!R147,"&lt;"&amp;$R$2-1.9))+(COUNTIF('Round 2 - RIVER'!S147,"&lt;"&amp;$S$2-1.9))+(COUNTIF('Round 2 - RIVER'!T147,"&lt;"&amp;$T$2-1.9))</f>
        <v>0</v>
      </c>
      <c r="K297" s="93">
        <f>SUM(COUNTIF('Round 2 - RIVER'!B147,"="&amp;$B$2-1))+(COUNTIF('Round 2 - RIVER'!C147,"="&amp;$C$2-1))+(COUNTIF('Round 2 - RIVER'!D147,"="&amp;$D$2-1))+(COUNTIF('Round 2 - RIVER'!E147,"="&amp;$E$2-1))+(COUNTIF('Round 2 - RIVER'!F147,"="&amp;$F$2-1))+(COUNTIF('Round 2 - RIVER'!G147,"="&amp;$G$2-1))+(COUNTIF('Round 2 - RIVER'!H147,"="&amp;$H$2-1))+(COUNTIF('Round 2 - RIVER'!I147,"="&amp;$I$2-1))+(COUNTIF('Round 2 - RIVER'!J147,"="&amp;$J$2-1))+(COUNTIF('Round 2 - RIVER'!L147,"="&amp;$L$2-1))+(COUNTIF('Round 2 - RIVER'!M147,"="&amp;$M$2-1))+(COUNTIF('Round 2 - RIVER'!N147,"="&amp;$N$2-1))+(COUNTIF('Round 2 - RIVER'!O147,"="&amp;$O$2-1))+(COUNTIF('Round 2 - RIVER'!P147,"="&amp;$P$2-1))+(COUNTIF('Round 2 - RIVER'!Q147,"="&amp;$Q$2-1))+(COUNTIF('Round 2 - RIVER'!R147,"="&amp;$R$2-1))+(COUNTIF('Round 2 - RIVER'!S147,"="&amp;$S$2-1))+(COUNTIF('Round 2 - RIVER'!T147,"="&amp;$T$2-1))</f>
        <v>0</v>
      </c>
      <c r="L297" s="93">
        <f>SUM(COUNTIF('Round 2 - RIVER'!B147,"="&amp;$B$2))+(COUNTIF('Round 2 - RIVER'!C147,"="&amp;$C$2))+(COUNTIF('Round 2 - RIVER'!D147,"="&amp;$D$2))+(COUNTIF('Round 2 - RIVER'!E147,"="&amp;$E$2))+(COUNTIF('Round 2 - RIVER'!F147,"="&amp;$F$2))+(COUNTIF('Round 2 - RIVER'!G147,"="&amp;$G$2))+(COUNTIF('Round 2 - RIVER'!H147,"="&amp;$H$2))+(COUNTIF('Round 2 - RIVER'!I147,"="&amp;$I$2))+(COUNTIF('Round 2 - RIVER'!J147,"="&amp;$J$2))+(COUNTIF('Round 2 - RIVER'!L147,"="&amp;$L$2))+(COUNTIF('Round 2 - RIVER'!M147,"="&amp;$M$2))+(COUNTIF('Round 2 - RIVER'!N147,"="&amp;$N$2))+(COUNTIF('Round 2 - RIVER'!O147,"="&amp;$O$2))+(COUNTIF('Round 2 - RIVER'!P147,"="&amp;$P$2))+(COUNTIF('Round 2 - RIVER'!Q147,"="&amp;$Q$2))+(COUNTIF('Round 2 - RIVER'!R147,"="&amp;$R$2))+(COUNTIF('Round 2 - RIVER'!S147,"="&amp;$S$2))+(COUNTIF('Round 2 - RIVER'!T147,"="&amp;$T$2))</f>
        <v>0</v>
      </c>
      <c r="M297" s="93">
        <f>SUM(COUNTIF('Round 2 - RIVER'!B147,"="&amp;$B$2+1))+(COUNTIF('Round 2 - RIVER'!C147,"="&amp;$C$2+1))+(COUNTIF('Round 2 - RIVER'!D147,"="&amp;$D$2+1))+(COUNTIF('Round 2 - RIVER'!E147,"="&amp;$E$2+1))+(COUNTIF('Round 2 - RIVER'!F147,"="&amp;$F$2+1))+(COUNTIF('Round 2 - RIVER'!G147,"="&amp;$G$2+1))+(COUNTIF('Round 2 - RIVER'!H147,"="&amp;$H$2+1))+(COUNTIF('Round 2 - RIVER'!I147,"="&amp;$I$2+1))+(COUNTIF('Round 2 - RIVER'!J147,"="&amp;$J$2+1))+(COUNTIF('Round 2 - RIVER'!L147,"="&amp;$L$2+1))+(COUNTIF('Round 2 - RIVER'!M147,"="&amp;$M$2+1))+(COUNTIF('Round 2 - RIVER'!N147,"="&amp;$N$2+1))+(COUNTIF('Round 2 - RIVER'!O147,"="&amp;$O$2+1))+(COUNTIF('Round 2 - RIVER'!P147,"="&amp;$P$2+1))+(COUNTIF('Round 2 - RIVER'!Q147,"="&amp;$Q$2+1))+(COUNTIF('Round 2 - RIVER'!R147,"="&amp;$R$2+1))+(COUNTIF('Round 2 - RIVER'!S147,"="&amp;$S$2+1))+(COUNTIF('Round 2 - RIVER'!T147,"="&amp;$T$2+1))</f>
        <v>0</v>
      </c>
      <c r="N297" s="93">
        <f>SUM(COUNTIF('Round 2 - RIVER'!B147,"="&amp;$B$2+2))+(COUNTIF('Round 2 - RIVER'!C147,"="&amp;$C$2+2))+(COUNTIF('Round 2 - RIVER'!D147,"="&amp;$D$2+2))+(COUNTIF('Round 2 - RIVER'!E147,"="&amp;$E$2+2))+(COUNTIF('Round 2 - RIVER'!F147,"="&amp;$F$2+2))+(COUNTIF('Round 2 - RIVER'!G147,"="&amp;$G$2+2))+(COUNTIF('Round 2 - RIVER'!H147,"="&amp;$H$2+2))+(COUNTIF('Round 2 - RIVER'!I147,"="&amp;$I$2+2))+(COUNTIF('Round 2 - RIVER'!J147,"="&amp;$J$2+2))+(COUNTIF('Round 2 - RIVER'!L147,"="&amp;$L$2+2))+(COUNTIF('Round 2 - RIVER'!M147,"="&amp;$M$2+2))+(COUNTIF('Round 2 - RIVER'!N147,"="&amp;$N$2+2))+(COUNTIF('Round 2 - RIVER'!O147,"="&amp;$O$2+2))+(COUNTIF('Round 2 - RIVER'!P147,"="&amp;$P$2+2))+(COUNTIF('Round 2 - RIVER'!Q147,"="&amp;$Q$2+2))+(COUNTIF('Round 2 - RIVER'!R147,"="&amp;$R$2+2))+(COUNTIF('Round 2 - RIVER'!S147,"="&amp;$S$2+2))+(COUNTIF('Round 2 - RIVER'!T147,"="&amp;$T$2+2))</f>
        <v>0</v>
      </c>
      <c r="O297" s="93">
        <f>SUM(COUNTIF('Round 2 - RIVER'!B147,"&gt;"&amp;$B$2+2.1))+(COUNTIF('Round 2 - RIVER'!C147,"&gt;"&amp;$C$2+2.1))+(COUNTIF('Round 2 - RIVER'!D147,"&gt;"&amp;$D$2+2.1))+(COUNTIF('Round 2 - RIVER'!E147,"&gt;"&amp;$E$2+2.1))+(COUNTIF('Round 2 - RIVER'!F147,"&gt;"&amp;$F$2+2.1))+(COUNTIF('Round 2 - RIVER'!G147,"&gt;"&amp;$G$2+2.1))+(COUNTIF('Round 2 - RIVER'!H147,"&gt;"&amp;$H$2+2.1))+(COUNTIF('Round 2 - RIVER'!I147,"&gt;"&amp;$I$2+2.1))+(COUNTIF('Round 2 - RIVER'!J147,"&gt;"&amp;$J$2+2.1))+(COUNTIF('Round 2 - RIVER'!L147,"&gt;"&amp;$L$2+2.1))+(COUNTIF('Round 2 - RIVER'!M147,"&gt;"&amp;$M$2+2.1))+(COUNTIF('Round 2 - RIVER'!N147,"&gt;"&amp;$N$2+2.1))+(COUNTIF('Round 2 - RIVER'!O147,"&gt;"&amp;$O$2+2.1))+(COUNTIF('Round 2 - RIVER'!P147,"&gt;"&amp;$P$2+2.1))+(COUNTIF('Round 2 - RIVER'!Q147,"&gt;"&amp;$Q$2+2.1))+(COUNTIF('Round 2 - RIVER'!R147,"&gt;"&amp;$R$2+2.1))+(COUNTIF('Round 2 - RIVER'!S147,"&gt;"&amp;$S$2+2.1))+(COUNTIF('Round 2 - RIVER'!T147,"&gt;"&amp;$T$2+2.1))</f>
        <v>0</v>
      </c>
      <c r="Q297" s="92"/>
      <c r="R297" s="93"/>
      <c r="S297" s="93"/>
      <c r="T297" s="93"/>
      <c r="U297" s="93"/>
      <c r="V297" s="93"/>
      <c r="X297" s="92">
        <f t="shared" si="334"/>
        <v>0</v>
      </c>
      <c r="Y297" s="93">
        <f t="shared" si="330"/>
        <v>0</v>
      </c>
      <c r="Z297" s="93">
        <f t="shared" si="331"/>
        <v>0</v>
      </c>
      <c r="AA297" s="93">
        <f t="shared" si="332"/>
        <v>0</v>
      </c>
      <c r="AB297" s="93">
        <f t="shared" si="333"/>
        <v>0</v>
      </c>
      <c r="AC297" s="93">
        <f t="shared" si="335"/>
        <v>0</v>
      </c>
    </row>
    <row r="298" spans="1:29" x14ac:dyDescent="0.2">
      <c r="A298" s="35" t="str">
        <f>'Players by Team'!G69</f>
        <v>Divya Madireddi</v>
      </c>
      <c r="B298" s="95"/>
      <c r="C298" s="99">
        <f>SUM(COUNTIF('Round 1 - HILLS'!B148,"&lt;"&amp;$B$3-1.9))+(COUNTIF('Round 1 - HILLS'!C148,"&lt;"&amp;$C$3-1.9))+(COUNTIF('Round 1 - HILLS'!D148,"&lt;"&amp;$D$3-1.9))+(COUNTIF('Round 1 - HILLS'!E148,"&lt;"&amp;$E$3-1.9))+(COUNTIF('Round 1 - HILLS'!F148,"&lt;"&amp;$F$3-1.9))+(COUNTIF('Round 1 - HILLS'!G148,"&lt;"&amp;$G$3-1.9))+(COUNTIF('Round 1 - HILLS'!H148,"&lt;"&amp;$H$3-1.9))+(COUNTIF('Round 1 - HILLS'!I148,"&lt;"&amp;$I$3-1.9))+(COUNTIF('Round 1 - HILLS'!J148,"&lt;"&amp;$J$3-1.9))+(COUNTIF('Round 1 - HILLS'!L148,"&lt;"&amp;$L$3-1.9))+(COUNTIF('Round 1 - HILLS'!M148,"&lt;"&amp;$M$3-1.9))+(COUNTIF('Round 1 - HILLS'!N148,"&lt;"&amp;$N$3-1.9))+(COUNTIF('Round 1 - HILLS'!O148,"&lt;"&amp;$O$3-1.9))+(COUNTIF('Round 1 - HILLS'!P148,"&lt;"&amp;$P$3-1.9))+(COUNTIF('Round 1 - HILLS'!Q148,"&lt;"&amp;$Q$3-1.9))+(COUNTIF('Round 1 - HILLS'!R148,"&lt;"&amp;$R$3-1.9))+(COUNTIF('Round 1 - HILLS'!S148,"&lt;"&amp;$S$3-1.9))+(COUNTIF('Round 1 - HILLS'!T148,"&lt;"&amp;$T$3-1.9))</f>
        <v>0</v>
      </c>
      <c r="D298" s="100">
        <f>SUM(COUNTIF('Round 1 - HILLS'!B148,"="&amp;$B$3-1))+(COUNTIF('Round 1 - HILLS'!C148,"="&amp;$C$3-1))+(COUNTIF('Round 1 - HILLS'!D148,"="&amp;$D$3-1))+(COUNTIF('Round 1 - HILLS'!E148,"="&amp;$E$3-1))+(COUNTIF('Round 1 - HILLS'!F148,"="&amp;$F$3-1))+(COUNTIF('Round 1 - HILLS'!G148,"="&amp;$G$3-1))+(COUNTIF('Round 1 - HILLS'!H148,"="&amp;$H$3-1))+(COUNTIF('Round 1 - HILLS'!I148,"="&amp;$I$3-1))+(COUNTIF('Round 1 - HILLS'!J148,"="&amp;$J$3-1))+(COUNTIF('Round 1 - HILLS'!L148,"="&amp;$L$3-1))+(COUNTIF('Round 1 - HILLS'!M148,"="&amp;$M$3-1))+(COUNTIF('Round 1 - HILLS'!N148,"="&amp;$N$3-1))+(COUNTIF('Round 1 - HILLS'!O148,"="&amp;$O$3-1))+(COUNTIF('Round 1 - HILLS'!P148,"="&amp;$P$3-1))+(COUNTIF('Round 1 - HILLS'!Q148,"="&amp;$Q$3-1))+(COUNTIF('Round 1 - HILLS'!R148,"="&amp;$R$3-1))+(COUNTIF('Round 1 - HILLS'!S148,"="&amp;$S$3-1))+(COUNTIF('Round 1 - HILLS'!T148,"="&amp;$T$3-1))</f>
        <v>0</v>
      </c>
      <c r="E298" s="100">
        <f>SUM(COUNTIF('Round 1 - HILLS'!B148,"="&amp;$B$3))+(COUNTIF('Round 1 - HILLS'!C148,"="&amp;$C$3))+(COUNTIF('Round 1 - HILLS'!D148,"="&amp;$D$3))+(COUNTIF('Round 1 - HILLS'!E148,"="&amp;$E$3))+(COUNTIF('Round 1 - HILLS'!F148,"="&amp;$F$3))+(COUNTIF('Round 1 - HILLS'!G148,"="&amp;$G$3))+(COUNTIF('Round 1 - HILLS'!H148,"="&amp;$H$3))+(COUNTIF('Round 1 - HILLS'!I148,"="&amp;$I$3))+(COUNTIF('Round 1 - HILLS'!J148,"="&amp;$J$3))+(COUNTIF('Round 1 - HILLS'!L148,"="&amp;$L$3))+(COUNTIF('Round 1 - HILLS'!M148,"="&amp;$M$3))+(COUNTIF('Round 1 - HILLS'!N148,"="&amp;$N$3))+(COUNTIF('Round 1 - HILLS'!O148,"="&amp;$O$3))+(COUNTIF('Round 1 - HILLS'!P148,"="&amp;$P$3))+(COUNTIF('Round 1 - HILLS'!Q148,"="&amp;$Q$3))+(COUNTIF('Round 1 - HILLS'!R148,"="&amp;$R$3))+(COUNTIF('Round 1 - HILLS'!S148,"="&amp;$S$3))+(COUNTIF('Round 1 - HILLS'!T148,"="&amp;$T$3))</f>
        <v>0</v>
      </c>
      <c r="F298" s="100">
        <f>SUM(COUNTIF('Round 1 - HILLS'!B148,"="&amp;$B$3+1))+(COUNTIF('Round 1 - HILLS'!C148,"="&amp;$C$3+1))+(COUNTIF('Round 1 - HILLS'!D148,"="&amp;$D$3+1))+(COUNTIF('Round 1 - HILLS'!E148,"="&amp;$E$3+1))+(COUNTIF('Round 1 - HILLS'!F148,"="&amp;$F$3+1))+(COUNTIF('Round 1 - HILLS'!G148,"="&amp;$G$3+1))+(COUNTIF('Round 1 - HILLS'!H148,"="&amp;$H$3+1))+(COUNTIF('Round 1 - HILLS'!I148,"="&amp;$I$3+1))+(COUNTIF('Round 1 - HILLS'!J148,"="&amp;$J$3+1))+(COUNTIF('Round 1 - HILLS'!L148,"="&amp;$L$3+1))+(COUNTIF('Round 1 - HILLS'!M148,"="&amp;$M$3+1))+(COUNTIF('Round 1 - HILLS'!N148,"="&amp;$N$3+1))+(COUNTIF('Round 1 - HILLS'!O148,"="&amp;$O$3+1))+(COUNTIF('Round 1 - HILLS'!P148,"="&amp;$P$3+1))+(COUNTIF('Round 1 - HILLS'!Q148,"="&amp;$Q$3+1))+(COUNTIF('Round 1 - HILLS'!R148,"="&amp;$R$3+1))+(COUNTIF('Round 1 - HILLS'!S148,"="&amp;$S$3+1))+(COUNTIF('Round 1 - HILLS'!T148,"="&amp;$T$3+1))</f>
        <v>0</v>
      </c>
      <c r="G298" s="100">
        <f>SUM(COUNTIF('Round 1 - HILLS'!B148,"="&amp;$B$3+2))+(COUNTIF('Round 1 - HILLS'!C148,"="&amp;$C$3+2))+(COUNTIF('Round 1 - HILLS'!D148,"="&amp;$D$3+2))+(COUNTIF('Round 1 - HILLS'!E148,"="&amp;$E$3+2))+(COUNTIF('Round 1 - HILLS'!F148,"="&amp;$F$3+2))+(COUNTIF('Round 1 - HILLS'!G148,"="&amp;$G$3+2))+(COUNTIF('Round 1 - HILLS'!H148,"="&amp;$H$3+2))+(COUNTIF('Round 1 - HILLS'!I148,"="&amp;$I$3+2))+(COUNTIF('Round 1 - HILLS'!J148,"="&amp;$J$3+2))+(COUNTIF('Round 1 - HILLS'!L148,"="&amp;$L$3+2))+(COUNTIF('Round 1 - HILLS'!M148,"="&amp;$M$3+2))+(COUNTIF('Round 1 - HILLS'!N148,"="&amp;$N$3+2))+(COUNTIF('Round 1 - HILLS'!O148,"="&amp;$O$3+2))+(COUNTIF('Round 1 - HILLS'!P148,"="&amp;$P$3+2))+(COUNTIF('Round 1 - HILLS'!Q148,"="&amp;$Q$3+2))+(COUNTIF('Round 1 - HILLS'!R148,"="&amp;$R$3+2))+(COUNTIF('Round 1 - HILLS'!S148,"="&amp;$S$3+2))+(COUNTIF('Round 1 - HILLS'!T148,"="&amp;$T$3+2))</f>
        <v>0</v>
      </c>
      <c r="H298" s="100">
        <f>SUM(COUNTIF('Round 1 - HILLS'!B148,"&gt;"&amp;$B$3+2.1))+(COUNTIF('Round 1 - HILLS'!C148,"&gt;"&amp;$C$3+2.1))+(COUNTIF('Round 1 - HILLS'!D148,"&gt;"&amp;$D$3+2.1))+(COUNTIF('Round 1 - HILLS'!E148,"&gt;"&amp;$E$3+2.1))+(COUNTIF('Round 1 - HILLS'!F148,"&gt;"&amp;$F$3+2.1))+(COUNTIF('Round 1 - HILLS'!G148,"&gt;"&amp;$G$3+2.1))+(COUNTIF('Round 1 - HILLS'!H148,"&gt;"&amp;$H$3+2.1))+(COUNTIF('Round 1 - HILLS'!I148,"&gt;"&amp;$I$3+2.1))+(COUNTIF('Round 1 - HILLS'!J148,"&gt;"&amp;$J$3+2.1))+(COUNTIF('Round 1 - HILLS'!L148,"&gt;"&amp;$L$3+2.1))+(COUNTIF('Round 1 - HILLS'!M148,"&gt;"&amp;$M$3+2.1))+(COUNTIF('Round 1 - HILLS'!N148,"&gt;"&amp;$N$3+2.1))+(COUNTIF('Round 1 - HILLS'!O148,"&gt;"&amp;$O$3+2.1))+(COUNTIF('Round 1 - HILLS'!P148,"&gt;"&amp;$P$3+2.1))+(COUNTIF('Round 1 - HILLS'!Q148,"&gt;"&amp;$Q$3+2.1))+(COUNTIF('Round 1 - HILLS'!R148,"&gt;"&amp;$R$3+2.1))+(COUNTIF('Round 1 - HILLS'!S148,"&gt;"&amp;$S$3+2.1))+(COUNTIF('Round 1 - HILLS'!T148,"&gt;"&amp;$T$3+2.1))</f>
        <v>0</v>
      </c>
      <c r="J298" s="99">
        <f>SUM(COUNTIF('Round 2 - RIVER'!B148,"&lt;"&amp;$B$2-1.9))+(COUNTIF('Round 2 - RIVER'!C148,"&lt;"&amp;$C$2-1.9))+(COUNTIF('Round 2 - RIVER'!D148,"&lt;"&amp;$D$2-1.9))+(COUNTIF('Round 2 - RIVER'!E148,"&lt;"&amp;$E$2-1.9))+(COUNTIF('Round 2 - RIVER'!F148,"&lt;"&amp;$F$2-1.9))+(COUNTIF('Round 2 - RIVER'!G148,"&lt;"&amp;$G$2-1.9))+(COUNTIF('Round 2 - RIVER'!H148,"&lt;"&amp;$H$2-1.9))+(COUNTIF('Round 2 - RIVER'!I148,"&lt;"&amp;$I$2-1.9))+(COUNTIF('Round 2 - RIVER'!J148,"&lt;"&amp;$J$2-1.9))+(COUNTIF('Round 2 - RIVER'!L148,"&lt;"&amp;$L$2-1.9))+(COUNTIF('Round 2 - RIVER'!M148,"&lt;"&amp;$M$2-1.9))+(COUNTIF('Round 2 - RIVER'!N148,"&lt;"&amp;$N$2-1.9))+(COUNTIF('Round 2 - RIVER'!O148,"&lt;"&amp;$O$2-1.9))+(COUNTIF('Round 2 - RIVER'!P148,"&lt;"&amp;$P$2-1.9))+(COUNTIF('Round 2 - RIVER'!Q148,"&lt;"&amp;$Q$2-1.9))+(COUNTIF('Round 2 - RIVER'!R148,"&lt;"&amp;$R$2-1.9))+(COUNTIF('Round 2 - RIVER'!S148,"&lt;"&amp;$S$2-1.9))+(COUNTIF('Round 2 - RIVER'!T148,"&lt;"&amp;$T$2-1.9))</f>
        <v>0</v>
      </c>
      <c r="K298" s="100">
        <f>SUM(COUNTIF('Round 2 - RIVER'!B148,"="&amp;$B$2-1))+(COUNTIF('Round 2 - RIVER'!C148,"="&amp;$C$2-1))+(COUNTIF('Round 2 - RIVER'!D148,"="&amp;$D$2-1))+(COUNTIF('Round 2 - RIVER'!E148,"="&amp;$E$2-1))+(COUNTIF('Round 2 - RIVER'!F148,"="&amp;$F$2-1))+(COUNTIF('Round 2 - RIVER'!G148,"="&amp;$G$2-1))+(COUNTIF('Round 2 - RIVER'!H148,"="&amp;$H$2-1))+(COUNTIF('Round 2 - RIVER'!I148,"="&amp;$I$2-1))+(COUNTIF('Round 2 - RIVER'!J148,"="&amp;$J$2-1))+(COUNTIF('Round 2 - RIVER'!L148,"="&amp;$L$2-1))+(COUNTIF('Round 2 - RIVER'!M148,"="&amp;$M$2-1))+(COUNTIF('Round 2 - RIVER'!N148,"="&amp;$N$2-1))+(COUNTIF('Round 2 - RIVER'!O148,"="&amp;$O$2-1))+(COUNTIF('Round 2 - RIVER'!P148,"="&amp;$P$2-1))+(COUNTIF('Round 2 - RIVER'!Q148,"="&amp;$Q$2-1))+(COUNTIF('Round 2 - RIVER'!R148,"="&amp;$R$2-1))+(COUNTIF('Round 2 - RIVER'!S148,"="&amp;$S$2-1))+(COUNTIF('Round 2 - RIVER'!T148,"="&amp;$T$2-1))</f>
        <v>0</v>
      </c>
      <c r="L298" s="100">
        <f>SUM(COUNTIF('Round 2 - RIVER'!B148,"="&amp;$B$2))+(COUNTIF('Round 2 - RIVER'!C148,"="&amp;$C$2))+(COUNTIF('Round 2 - RIVER'!D148,"="&amp;$D$2))+(COUNTIF('Round 2 - RIVER'!E148,"="&amp;$E$2))+(COUNTIF('Round 2 - RIVER'!F148,"="&amp;$F$2))+(COUNTIF('Round 2 - RIVER'!G148,"="&amp;$G$2))+(COUNTIF('Round 2 - RIVER'!H148,"="&amp;$H$2))+(COUNTIF('Round 2 - RIVER'!I148,"="&amp;$I$2))+(COUNTIF('Round 2 - RIVER'!J148,"="&amp;$J$2))+(COUNTIF('Round 2 - RIVER'!L148,"="&amp;$L$2))+(COUNTIF('Round 2 - RIVER'!M148,"="&amp;$M$2))+(COUNTIF('Round 2 - RIVER'!N148,"="&amp;$N$2))+(COUNTIF('Round 2 - RIVER'!O148,"="&amp;$O$2))+(COUNTIF('Round 2 - RIVER'!P148,"="&amp;$P$2))+(COUNTIF('Round 2 - RIVER'!Q148,"="&amp;$Q$2))+(COUNTIF('Round 2 - RIVER'!R148,"="&amp;$R$2))+(COUNTIF('Round 2 - RIVER'!S148,"="&amp;$S$2))+(COUNTIF('Round 2 - RIVER'!T148,"="&amp;$T$2))</f>
        <v>0</v>
      </c>
      <c r="M298" s="100">
        <f>SUM(COUNTIF('Round 2 - RIVER'!B148,"="&amp;$B$2+1))+(COUNTIF('Round 2 - RIVER'!C148,"="&amp;$C$2+1))+(COUNTIF('Round 2 - RIVER'!D148,"="&amp;$D$2+1))+(COUNTIF('Round 2 - RIVER'!E148,"="&amp;$E$2+1))+(COUNTIF('Round 2 - RIVER'!F148,"="&amp;$F$2+1))+(COUNTIF('Round 2 - RIVER'!G148,"="&amp;$G$2+1))+(COUNTIF('Round 2 - RIVER'!H148,"="&amp;$H$2+1))+(COUNTIF('Round 2 - RIVER'!I148,"="&amp;$I$2+1))+(COUNTIF('Round 2 - RIVER'!J148,"="&amp;$J$2+1))+(COUNTIF('Round 2 - RIVER'!L148,"="&amp;$L$2+1))+(COUNTIF('Round 2 - RIVER'!M148,"="&amp;$M$2+1))+(COUNTIF('Round 2 - RIVER'!N148,"="&amp;$N$2+1))+(COUNTIF('Round 2 - RIVER'!O148,"="&amp;$O$2+1))+(COUNTIF('Round 2 - RIVER'!P148,"="&amp;$P$2+1))+(COUNTIF('Round 2 - RIVER'!Q148,"="&amp;$Q$2+1))+(COUNTIF('Round 2 - RIVER'!R148,"="&amp;$R$2+1))+(COUNTIF('Round 2 - RIVER'!S148,"="&amp;$S$2+1))+(COUNTIF('Round 2 - RIVER'!T148,"="&amp;$T$2+1))</f>
        <v>0</v>
      </c>
      <c r="N298" s="100">
        <f>SUM(COUNTIF('Round 2 - RIVER'!B148,"="&amp;$B$2+2))+(COUNTIF('Round 2 - RIVER'!C148,"="&amp;$C$2+2))+(COUNTIF('Round 2 - RIVER'!D148,"="&amp;$D$2+2))+(COUNTIF('Round 2 - RIVER'!E148,"="&amp;$E$2+2))+(COUNTIF('Round 2 - RIVER'!F148,"="&amp;$F$2+2))+(COUNTIF('Round 2 - RIVER'!G148,"="&amp;$G$2+2))+(COUNTIF('Round 2 - RIVER'!H148,"="&amp;$H$2+2))+(COUNTIF('Round 2 - RIVER'!I148,"="&amp;$I$2+2))+(COUNTIF('Round 2 - RIVER'!J148,"="&amp;$J$2+2))+(COUNTIF('Round 2 - RIVER'!L148,"="&amp;$L$2+2))+(COUNTIF('Round 2 - RIVER'!M148,"="&amp;$M$2+2))+(COUNTIF('Round 2 - RIVER'!N148,"="&amp;$N$2+2))+(COUNTIF('Round 2 - RIVER'!O148,"="&amp;$O$2+2))+(COUNTIF('Round 2 - RIVER'!P148,"="&amp;$P$2+2))+(COUNTIF('Round 2 - RIVER'!Q148,"="&amp;$Q$2+2))+(COUNTIF('Round 2 - RIVER'!R148,"="&amp;$R$2+2))+(COUNTIF('Round 2 - RIVER'!S148,"="&amp;$S$2+2))+(COUNTIF('Round 2 - RIVER'!T148,"="&amp;$T$2+2))</f>
        <v>0</v>
      </c>
      <c r="O298" s="100">
        <f>SUM(COUNTIF('Round 2 - RIVER'!B148,"&gt;"&amp;$B$2+2.1))+(COUNTIF('Round 2 - RIVER'!C148,"&gt;"&amp;$C$2+2.1))+(COUNTIF('Round 2 - RIVER'!D148,"&gt;"&amp;$D$2+2.1))+(COUNTIF('Round 2 - RIVER'!E148,"&gt;"&amp;$E$2+2.1))+(COUNTIF('Round 2 - RIVER'!F148,"&gt;"&amp;$F$2+2.1))+(COUNTIF('Round 2 - RIVER'!G148,"&gt;"&amp;$G$2+2.1))+(COUNTIF('Round 2 - RIVER'!H148,"&gt;"&amp;$H$2+2.1))+(COUNTIF('Round 2 - RIVER'!I148,"&gt;"&amp;$I$2+2.1))+(COUNTIF('Round 2 - RIVER'!J148,"&gt;"&amp;$J$2+2.1))+(COUNTIF('Round 2 - RIVER'!L148,"&gt;"&amp;$L$2+2.1))+(COUNTIF('Round 2 - RIVER'!M148,"&gt;"&amp;$M$2+2.1))+(COUNTIF('Round 2 - RIVER'!N148,"&gt;"&amp;$N$2+2.1))+(COUNTIF('Round 2 - RIVER'!O148,"&gt;"&amp;$O$2+2.1))+(COUNTIF('Round 2 - RIVER'!P148,"&gt;"&amp;$P$2+2.1))+(COUNTIF('Round 2 - RIVER'!Q148,"&gt;"&amp;$Q$2+2.1))+(COUNTIF('Round 2 - RIVER'!R148,"&gt;"&amp;$R$2+2.1))+(COUNTIF('Round 2 - RIVER'!S148,"&gt;"&amp;$S$2+2.1))+(COUNTIF('Round 2 - RIVER'!T148,"&gt;"&amp;$T$2+2.1))</f>
        <v>0</v>
      </c>
      <c r="Q298" s="94"/>
      <c r="R298" s="94"/>
      <c r="S298" s="94"/>
      <c r="T298" s="94"/>
      <c r="U298" s="94"/>
      <c r="V298" s="94"/>
      <c r="X298" s="99">
        <f t="shared" si="334"/>
        <v>0</v>
      </c>
      <c r="Y298" s="100">
        <f t="shared" si="330"/>
        <v>0</v>
      </c>
      <c r="Z298" s="100">
        <f t="shared" si="331"/>
        <v>0</v>
      </c>
      <c r="AA298" s="100">
        <f t="shared" si="332"/>
        <v>0</v>
      </c>
      <c r="AB298" s="100">
        <f t="shared" si="333"/>
        <v>0</v>
      </c>
      <c r="AC298" s="100">
        <f t="shared" si="335"/>
        <v>0</v>
      </c>
    </row>
    <row r="299" spans="1:29" x14ac:dyDescent="0.2">
      <c r="A299" s="35" t="str">
        <f>'Players by Team'!G70</f>
        <v>Emma Kunsky</v>
      </c>
      <c r="B299" s="95"/>
      <c r="C299" s="92">
        <f>SUM(COUNTIF('Round 1 - HILLS'!B149,"&lt;"&amp;$B$3-1.9))+(COUNTIF('Round 1 - HILLS'!C149,"&lt;"&amp;$C$3-1.9))+(COUNTIF('Round 1 - HILLS'!D149,"&lt;"&amp;$D$3-1.9))+(COUNTIF('Round 1 - HILLS'!E149,"&lt;"&amp;$E$3-1.9))+(COUNTIF('Round 1 - HILLS'!F149,"&lt;"&amp;$F$3-1.9))+(COUNTIF('Round 1 - HILLS'!G149,"&lt;"&amp;$G$3-1.9))+(COUNTIF('Round 1 - HILLS'!H149,"&lt;"&amp;$H$3-1.9))+(COUNTIF('Round 1 - HILLS'!I149,"&lt;"&amp;$I$3-1.9))+(COUNTIF('Round 1 - HILLS'!J149,"&lt;"&amp;$J$3-1.9))+(COUNTIF('Round 1 - HILLS'!L149,"&lt;"&amp;$L$3-1.9))+(COUNTIF('Round 1 - HILLS'!M149,"&lt;"&amp;$M$3-1.9))+(COUNTIF('Round 1 - HILLS'!N149,"&lt;"&amp;$N$3-1.9))+(COUNTIF('Round 1 - HILLS'!O149,"&lt;"&amp;$O$3-1.9))+(COUNTIF('Round 1 - HILLS'!P149,"&lt;"&amp;$P$3-1.9))+(COUNTIF('Round 1 - HILLS'!Q149,"&lt;"&amp;$Q$3-1.9))+(COUNTIF('Round 1 - HILLS'!R149,"&lt;"&amp;$R$3-1.9))+(COUNTIF('Round 1 - HILLS'!S149,"&lt;"&amp;$S$3-1.9))+(COUNTIF('Round 1 - HILLS'!T149,"&lt;"&amp;$T$3-1.9))</f>
        <v>0</v>
      </c>
      <c r="D299" s="93">
        <f>SUM(COUNTIF('Round 1 - HILLS'!B149,"="&amp;$B$3-1))+(COUNTIF('Round 1 - HILLS'!C149,"="&amp;$C$3-1))+(COUNTIF('Round 1 - HILLS'!D149,"="&amp;$D$3-1))+(COUNTIF('Round 1 - HILLS'!E149,"="&amp;$E$3-1))+(COUNTIF('Round 1 - HILLS'!F149,"="&amp;$F$3-1))+(COUNTIF('Round 1 - HILLS'!G149,"="&amp;$G$3-1))+(COUNTIF('Round 1 - HILLS'!H149,"="&amp;$H$3-1))+(COUNTIF('Round 1 - HILLS'!I149,"="&amp;$I$3-1))+(COUNTIF('Round 1 - HILLS'!J149,"="&amp;$J$3-1))+(COUNTIF('Round 1 - HILLS'!L149,"="&amp;$L$3-1))+(COUNTIF('Round 1 - HILLS'!M149,"="&amp;$M$3-1))+(COUNTIF('Round 1 - HILLS'!N149,"="&amp;$N$3-1))+(COUNTIF('Round 1 - HILLS'!O149,"="&amp;$O$3-1))+(COUNTIF('Round 1 - HILLS'!P149,"="&amp;$P$3-1))+(COUNTIF('Round 1 - HILLS'!Q149,"="&amp;$Q$3-1))+(COUNTIF('Round 1 - HILLS'!R149,"="&amp;$R$3-1))+(COUNTIF('Round 1 - HILLS'!S149,"="&amp;$S$3-1))+(COUNTIF('Round 1 - HILLS'!T149,"="&amp;$T$3-1))</f>
        <v>0</v>
      </c>
      <c r="E299" s="93">
        <f>SUM(COUNTIF('Round 1 - HILLS'!B149,"="&amp;$B$3))+(COUNTIF('Round 1 - HILLS'!C149,"="&amp;$C$3))+(COUNTIF('Round 1 - HILLS'!D149,"="&amp;$D$3))+(COUNTIF('Round 1 - HILLS'!E149,"="&amp;$E$3))+(COUNTIF('Round 1 - HILLS'!F149,"="&amp;$F$3))+(COUNTIF('Round 1 - HILLS'!G149,"="&amp;$G$3))+(COUNTIF('Round 1 - HILLS'!H149,"="&amp;$H$3))+(COUNTIF('Round 1 - HILLS'!I149,"="&amp;$I$3))+(COUNTIF('Round 1 - HILLS'!J149,"="&amp;$J$3))+(COUNTIF('Round 1 - HILLS'!L149,"="&amp;$L$3))+(COUNTIF('Round 1 - HILLS'!M149,"="&amp;$M$3))+(COUNTIF('Round 1 - HILLS'!N149,"="&amp;$N$3))+(COUNTIF('Round 1 - HILLS'!O149,"="&amp;$O$3))+(COUNTIF('Round 1 - HILLS'!P149,"="&amp;$P$3))+(COUNTIF('Round 1 - HILLS'!Q149,"="&amp;$Q$3))+(COUNTIF('Round 1 - HILLS'!R149,"="&amp;$R$3))+(COUNTIF('Round 1 - HILLS'!S149,"="&amp;$S$3))+(COUNTIF('Round 1 - HILLS'!T149,"="&amp;$T$3))</f>
        <v>0</v>
      </c>
      <c r="F299" s="93">
        <f>SUM(COUNTIF('Round 1 - HILLS'!B149,"="&amp;$B$3+1))+(COUNTIF('Round 1 - HILLS'!C149,"="&amp;$C$3+1))+(COUNTIF('Round 1 - HILLS'!D149,"="&amp;$D$3+1))+(COUNTIF('Round 1 - HILLS'!E149,"="&amp;$E$3+1))+(COUNTIF('Round 1 - HILLS'!F149,"="&amp;$F$3+1))+(COUNTIF('Round 1 - HILLS'!G149,"="&amp;$G$3+1))+(COUNTIF('Round 1 - HILLS'!H149,"="&amp;$H$3+1))+(COUNTIF('Round 1 - HILLS'!I149,"="&amp;$I$3+1))+(COUNTIF('Round 1 - HILLS'!J149,"="&amp;$J$3+1))+(COUNTIF('Round 1 - HILLS'!L149,"="&amp;$L$3+1))+(COUNTIF('Round 1 - HILLS'!M149,"="&amp;$M$3+1))+(COUNTIF('Round 1 - HILLS'!N149,"="&amp;$N$3+1))+(COUNTIF('Round 1 - HILLS'!O149,"="&amp;$O$3+1))+(COUNTIF('Round 1 - HILLS'!P149,"="&amp;$P$3+1))+(COUNTIF('Round 1 - HILLS'!Q149,"="&amp;$Q$3+1))+(COUNTIF('Round 1 - HILLS'!R149,"="&amp;$R$3+1))+(COUNTIF('Round 1 - HILLS'!S149,"="&amp;$S$3+1))+(COUNTIF('Round 1 - HILLS'!T149,"="&amp;$T$3+1))</f>
        <v>0</v>
      </c>
      <c r="G299" s="93">
        <f>SUM(COUNTIF('Round 1 - HILLS'!B149,"="&amp;$B$3+2))+(COUNTIF('Round 1 - HILLS'!C149,"="&amp;$C$3+2))+(COUNTIF('Round 1 - HILLS'!D149,"="&amp;$D$3+2))+(COUNTIF('Round 1 - HILLS'!E149,"="&amp;$E$3+2))+(COUNTIF('Round 1 - HILLS'!F149,"="&amp;$F$3+2))+(COUNTIF('Round 1 - HILLS'!G149,"="&amp;$G$3+2))+(COUNTIF('Round 1 - HILLS'!H149,"="&amp;$H$3+2))+(COUNTIF('Round 1 - HILLS'!I149,"="&amp;$I$3+2))+(COUNTIF('Round 1 - HILLS'!J149,"="&amp;$J$3+2))+(COUNTIF('Round 1 - HILLS'!L149,"="&amp;$L$3+2))+(COUNTIF('Round 1 - HILLS'!M149,"="&amp;$M$3+2))+(COUNTIF('Round 1 - HILLS'!N149,"="&amp;$N$3+2))+(COUNTIF('Round 1 - HILLS'!O149,"="&amp;$O$3+2))+(COUNTIF('Round 1 - HILLS'!P149,"="&amp;$P$3+2))+(COUNTIF('Round 1 - HILLS'!Q149,"="&amp;$Q$3+2))+(COUNTIF('Round 1 - HILLS'!R149,"="&amp;$R$3+2))+(COUNTIF('Round 1 - HILLS'!S149,"="&amp;$S$3+2))+(COUNTIF('Round 1 - HILLS'!T149,"="&amp;$T$3+2))</f>
        <v>0</v>
      </c>
      <c r="H299" s="93">
        <f>SUM(COUNTIF('Round 1 - HILLS'!B149,"&gt;"&amp;$B$3+2.1))+(COUNTIF('Round 1 - HILLS'!C149,"&gt;"&amp;$C$3+2.1))+(COUNTIF('Round 1 - HILLS'!D149,"&gt;"&amp;$D$3+2.1))+(COUNTIF('Round 1 - HILLS'!E149,"&gt;"&amp;$E$3+2.1))+(COUNTIF('Round 1 - HILLS'!F149,"&gt;"&amp;$F$3+2.1))+(COUNTIF('Round 1 - HILLS'!G149,"&gt;"&amp;$G$3+2.1))+(COUNTIF('Round 1 - HILLS'!H149,"&gt;"&amp;$H$3+2.1))+(COUNTIF('Round 1 - HILLS'!I149,"&gt;"&amp;$I$3+2.1))+(COUNTIF('Round 1 - HILLS'!J149,"&gt;"&amp;$J$3+2.1))+(COUNTIF('Round 1 - HILLS'!L149,"&gt;"&amp;$L$3+2.1))+(COUNTIF('Round 1 - HILLS'!M149,"&gt;"&amp;$M$3+2.1))+(COUNTIF('Round 1 - HILLS'!N149,"&gt;"&amp;$N$3+2.1))+(COUNTIF('Round 1 - HILLS'!O149,"&gt;"&amp;$O$3+2.1))+(COUNTIF('Round 1 - HILLS'!P149,"&gt;"&amp;$P$3+2.1))+(COUNTIF('Round 1 - HILLS'!Q149,"&gt;"&amp;$Q$3+2.1))+(COUNTIF('Round 1 - HILLS'!R149,"&gt;"&amp;$R$3+2.1))+(COUNTIF('Round 1 - HILLS'!S149,"&gt;"&amp;$S$3+2.1))+(COUNTIF('Round 1 - HILLS'!T149,"&gt;"&amp;$T$3+2.1))</f>
        <v>0</v>
      </c>
      <c r="J299" s="92">
        <f>SUM(COUNTIF('Round 2 - RIVER'!B149,"&lt;"&amp;$B$2-1.9))+(COUNTIF('Round 2 - RIVER'!C149,"&lt;"&amp;$C$2-1.9))+(COUNTIF('Round 2 - RIVER'!D149,"&lt;"&amp;$D$2-1.9))+(COUNTIF('Round 2 - RIVER'!E149,"&lt;"&amp;$E$2-1.9))+(COUNTIF('Round 2 - RIVER'!F149,"&lt;"&amp;$F$2-1.9))+(COUNTIF('Round 2 - RIVER'!G149,"&lt;"&amp;$G$2-1.9))+(COUNTIF('Round 2 - RIVER'!H149,"&lt;"&amp;$H$2-1.9))+(COUNTIF('Round 2 - RIVER'!I149,"&lt;"&amp;$I$2-1.9))+(COUNTIF('Round 2 - RIVER'!J149,"&lt;"&amp;$J$2-1.9))+(COUNTIF('Round 2 - RIVER'!L149,"&lt;"&amp;$L$2-1.9))+(COUNTIF('Round 2 - RIVER'!M149,"&lt;"&amp;$M$2-1.9))+(COUNTIF('Round 2 - RIVER'!N149,"&lt;"&amp;$N$2-1.9))+(COUNTIF('Round 2 - RIVER'!O149,"&lt;"&amp;$O$2-1.9))+(COUNTIF('Round 2 - RIVER'!P149,"&lt;"&amp;$P$2-1.9))+(COUNTIF('Round 2 - RIVER'!Q149,"&lt;"&amp;$Q$2-1.9))+(COUNTIF('Round 2 - RIVER'!R149,"&lt;"&amp;$R$2-1.9))+(COUNTIF('Round 2 - RIVER'!S149,"&lt;"&amp;$S$2-1.9))+(COUNTIF('Round 2 - RIVER'!T149,"&lt;"&amp;$T$2-1.9))</f>
        <v>0</v>
      </c>
      <c r="K299" s="93">
        <f>SUM(COUNTIF('Round 2 - RIVER'!B149,"="&amp;$B$2-1))+(COUNTIF('Round 2 - RIVER'!C149,"="&amp;$C$2-1))+(COUNTIF('Round 2 - RIVER'!D149,"="&amp;$D$2-1))+(COUNTIF('Round 2 - RIVER'!E149,"="&amp;$E$2-1))+(COUNTIF('Round 2 - RIVER'!F149,"="&amp;$F$2-1))+(COUNTIF('Round 2 - RIVER'!G149,"="&amp;$G$2-1))+(COUNTIF('Round 2 - RIVER'!H149,"="&amp;$H$2-1))+(COUNTIF('Round 2 - RIVER'!I149,"="&amp;$I$2-1))+(COUNTIF('Round 2 - RIVER'!J149,"="&amp;$J$2-1))+(COUNTIF('Round 2 - RIVER'!L149,"="&amp;$L$2-1))+(COUNTIF('Round 2 - RIVER'!M149,"="&amp;$M$2-1))+(COUNTIF('Round 2 - RIVER'!N149,"="&amp;$N$2-1))+(COUNTIF('Round 2 - RIVER'!O149,"="&amp;$O$2-1))+(COUNTIF('Round 2 - RIVER'!P149,"="&amp;$P$2-1))+(COUNTIF('Round 2 - RIVER'!Q149,"="&amp;$Q$2-1))+(COUNTIF('Round 2 - RIVER'!R149,"="&amp;$R$2-1))+(COUNTIF('Round 2 - RIVER'!S149,"="&amp;$S$2-1))+(COUNTIF('Round 2 - RIVER'!T149,"="&amp;$T$2-1))</f>
        <v>0</v>
      </c>
      <c r="L299" s="93">
        <f>SUM(COUNTIF('Round 2 - RIVER'!B149,"="&amp;$B$2))+(COUNTIF('Round 2 - RIVER'!C149,"="&amp;$C$2))+(COUNTIF('Round 2 - RIVER'!D149,"="&amp;$D$2))+(COUNTIF('Round 2 - RIVER'!E149,"="&amp;$E$2))+(COUNTIF('Round 2 - RIVER'!F149,"="&amp;$F$2))+(COUNTIF('Round 2 - RIVER'!G149,"="&amp;$G$2))+(COUNTIF('Round 2 - RIVER'!H149,"="&amp;$H$2))+(COUNTIF('Round 2 - RIVER'!I149,"="&amp;$I$2))+(COUNTIF('Round 2 - RIVER'!J149,"="&amp;$J$2))+(COUNTIF('Round 2 - RIVER'!L149,"="&amp;$L$2))+(COUNTIF('Round 2 - RIVER'!M149,"="&amp;$M$2))+(COUNTIF('Round 2 - RIVER'!N149,"="&amp;$N$2))+(COUNTIF('Round 2 - RIVER'!O149,"="&amp;$O$2))+(COUNTIF('Round 2 - RIVER'!P149,"="&amp;$P$2))+(COUNTIF('Round 2 - RIVER'!Q149,"="&amp;$Q$2))+(COUNTIF('Round 2 - RIVER'!R149,"="&amp;$R$2))+(COUNTIF('Round 2 - RIVER'!S149,"="&amp;$S$2))+(COUNTIF('Round 2 - RIVER'!T149,"="&amp;$T$2))</f>
        <v>0</v>
      </c>
      <c r="M299" s="93">
        <f>SUM(COUNTIF('Round 2 - RIVER'!B149,"="&amp;$B$2+1))+(COUNTIF('Round 2 - RIVER'!C149,"="&amp;$C$2+1))+(COUNTIF('Round 2 - RIVER'!D149,"="&amp;$D$2+1))+(COUNTIF('Round 2 - RIVER'!E149,"="&amp;$E$2+1))+(COUNTIF('Round 2 - RIVER'!F149,"="&amp;$F$2+1))+(COUNTIF('Round 2 - RIVER'!G149,"="&amp;$G$2+1))+(COUNTIF('Round 2 - RIVER'!H149,"="&amp;$H$2+1))+(COUNTIF('Round 2 - RIVER'!I149,"="&amp;$I$2+1))+(COUNTIF('Round 2 - RIVER'!J149,"="&amp;$J$2+1))+(COUNTIF('Round 2 - RIVER'!L149,"="&amp;$L$2+1))+(COUNTIF('Round 2 - RIVER'!M149,"="&amp;$M$2+1))+(COUNTIF('Round 2 - RIVER'!N149,"="&amp;$N$2+1))+(COUNTIF('Round 2 - RIVER'!O149,"="&amp;$O$2+1))+(COUNTIF('Round 2 - RIVER'!P149,"="&amp;$P$2+1))+(COUNTIF('Round 2 - RIVER'!Q149,"="&amp;$Q$2+1))+(COUNTIF('Round 2 - RIVER'!R149,"="&amp;$R$2+1))+(COUNTIF('Round 2 - RIVER'!S149,"="&amp;$S$2+1))+(COUNTIF('Round 2 - RIVER'!T149,"="&amp;$T$2+1))</f>
        <v>0</v>
      </c>
      <c r="N299" s="93">
        <f>SUM(COUNTIF('Round 2 - RIVER'!B149,"="&amp;$B$2+2))+(COUNTIF('Round 2 - RIVER'!C149,"="&amp;$C$2+2))+(COUNTIF('Round 2 - RIVER'!D149,"="&amp;$D$2+2))+(COUNTIF('Round 2 - RIVER'!E149,"="&amp;$E$2+2))+(COUNTIF('Round 2 - RIVER'!F149,"="&amp;$F$2+2))+(COUNTIF('Round 2 - RIVER'!G149,"="&amp;$G$2+2))+(COUNTIF('Round 2 - RIVER'!H149,"="&amp;$H$2+2))+(COUNTIF('Round 2 - RIVER'!I149,"="&amp;$I$2+2))+(COUNTIF('Round 2 - RIVER'!J149,"="&amp;$J$2+2))+(COUNTIF('Round 2 - RIVER'!L149,"="&amp;$L$2+2))+(COUNTIF('Round 2 - RIVER'!M149,"="&amp;$M$2+2))+(COUNTIF('Round 2 - RIVER'!N149,"="&amp;$N$2+2))+(COUNTIF('Round 2 - RIVER'!O149,"="&amp;$O$2+2))+(COUNTIF('Round 2 - RIVER'!P149,"="&amp;$P$2+2))+(COUNTIF('Round 2 - RIVER'!Q149,"="&amp;$Q$2+2))+(COUNTIF('Round 2 - RIVER'!R149,"="&amp;$R$2+2))+(COUNTIF('Round 2 - RIVER'!S149,"="&amp;$S$2+2))+(COUNTIF('Round 2 - RIVER'!T149,"="&amp;$T$2+2))</f>
        <v>0</v>
      </c>
      <c r="O299" s="93">
        <f>SUM(COUNTIF('Round 2 - RIVER'!B149,"&gt;"&amp;$B$2+2.1))+(COUNTIF('Round 2 - RIVER'!C149,"&gt;"&amp;$C$2+2.1))+(COUNTIF('Round 2 - RIVER'!D149,"&gt;"&amp;$D$2+2.1))+(COUNTIF('Round 2 - RIVER'!E149,"&gt;"&amp;$E$2+2.1))+(COUNTIF('Round 2 - RIVER'!F149,"&gt;"&amp;$F$2+2.1))+(COUNTIF('Round 2 - RIVER'!G149,"&gt;"&amp;$G$2+2.1))+(COUNTIF('Round 2 - RIVER'!H149,"&gt;"&amp;$H$2+2.1))+(COUNTIF('Round 2 - RIVER'!I149,"&gt;"&amp;$I$2+2.1))+(COUNTIF('Round 2 - RIVER'!J149,"&gt;"&amp;$J$2+2.1))+(COUNTIF('Round 2 - RIVER'!L149,"&gt;"&amp;$L$2+2.1))+(COUNTIF('Round 2 - RIVER'!M149,"&gt;"&amp;$M$2+2.1))+(COUNTIF('Round 2 - RIVER'!N149,"&gt;"&amp;$N$2+2.1))+(COUNTIF('Round 2 - RIVER'!O149,"&gt;"&amp;$O$2+2.1))+(COUNTIF('Round 2 - RIVER'!P149,"&gt;"&amp;$P$2+2.1))+(COUNTIF('Round 2 - RIVER'!Q149,"&gt;"&amp;$Q$2+2.1))+(COUNTIF('Round 2 - RIVER'!R149,"&gt;"&amp;$R$2+2.1))+(COUNTIF('Round 2 - RIVER'!S149,"&gt;"&amp;$S$2+2.1))+(COUNTIF('Round 2 - RIVER'!T149,"&gt;"&amp;$T$2+2.1))</f>
        <v>0</v>
      </c>
      <c r="Q299" s="92"/>
      <c r="R299" s="93"/>
      <c r="S299" s="93"/>
      <c r="T299" s="93"/>
      <c r="U299" s="93"/>
      <c r="V299" s="93"/>
      <c r="X299" s="92">
        <f t="shared" si="334"/>
        <v>0</v>
      </c>
      <c r="Y299" s="93">
        <f t="shared" si="330"/>
        <v>0</v>
      </c>
      <c r="Z299" s="93">
        <f t="shared" si="331"/>
        <v>0</v>
      </c>
      <c r="AA299" s="93">
        <f t="shared" si="332"/>
        <v>0</v>
      </c>
      <c r="AB299" s="93">
        <f t="shared" si="333"/>
        <v>0</v>
      </c>
      <c r="AC299" s="93">
        <f t="shared" si="335"/>
        <v>0</v>
      </c>
    </row>
  </sheetData>
  <sheetProtection selectLockedCells="1" selectUnlockedCells="1"/>
  <mergeCells count="4">
    <mergeCell ref="C5:H5"/>
    <mergeCell ref="J5:O5"/>
    <mergeCell ref="Q5:V5"/>
    <mergeCell ref="X5:AC5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26"/>
  <sheetViews>
    <sheetView workbookViewId="0">
      <selection activeCell="D25" sqref="D25:D29"/>
    </sheetView>
  </sheetViews>
  <sheetFormatPr defaultColWidth="8.88671875" defaultRowHeight="15" x14ac:dyDescent="0.2"/>
  <cols>
    <col min="1" max="1" width="18.6640625" style="12" customWidth="1"/>
    <col min="2" max="2" width="8.44140625" bestFit="1" customWidth="1"/>
    <col min="3" max="3" width="4.6640625" style="77" customWidth="1"/>
    <col min="4" max="4" width="4.6640625" customWidth="1"/>
    <col min="5" max="5" width="4.6640625" style="77" customWidth="1"/>
    <col min="6" max="6" width="4.6640625" customWidth="1"/>
    <col min="7" max="7" width="4.6640625" style="77" customWidth="1"/>
    <col min="8" max="8" width="4.6640625" customWidth="1"/>
    <col min="9" max="9" width="4.6640625" style="77" customWidth="1"/>
    <col min="10" max="10" width="4.6640625" customWidth="1"/>
    <col min="11" max="11" width="6.6640625" customWidth="1"/>
    <col min="12" max="12" width="4.6640625" customWidth="1"/>
    <col min="13" max="13" width="4.6640625" style="77" customWidth="1"/>
    <col min="14" max="14" width="4.6640625" customWidth="1"/>
    <col min="15" max="15" width="4.6640625" style="77" customWidth="1"/>
    <col min="16" max="16" width="4.6640625" customWidth="1"/>
    <col min="17" max="17" width="4.6640625" style="77" customWidth="1"/>
    <col min="18" max="18" width="4.6640625" customWidth="1"/>
    <col min="19" max="19" width="4.6640625" style="77" customWidth="1"/>
    <col min="20" max="20" width="4.6640625" customWidth="1"/>
    <col min="21" max="22" width="6.6640625" customWidth="1"/>
  </cols>
  <sheetData>
    <row r="1" spans="1:22" x14ac:dyDescent="0.2">
      <c r="A1" s="14"/>
      <c r="B1" s="12">
        <v>1</v>
      </c>
      <c r="C1" s="75">
        <v>2</v>
      </c>
      <c r="D1" s="12">
        <v>3</v>
      </c>
      <c r="E1" s="75">
        <v>4</v>
      </c>
      <c r="F1" s="12">
        <v>5</v>
      </c>
      <c r="G1" s="75">
        <v>6</v>
      </c>
      <c r="H1" s="12">
        <v>7</v>
      </c>
      <c r="I1" s="75">
        <v>8</v>
      </c>
      <c r="J1" s="12">
        <v>9</v>
      </c>
      <c r="K1" s="14" t="s">
        <v>18</v>
      </c>
      <c r="L1" s="14">
        <v>10</v>
      </c>
      <c r="M1" s="76">
        <v>11</v>
      </c>
      <c r="N1" s="14">
        <v>12</v>
      </c>
      <c r="O1" s="76">
        <v>13</v>
      </c>
      <c r="P1" s="14">
        <v>14</v>
      </c>
      <c r="Q1" s="76">
        <v>15</v>
      </c>
      <c r="R1" s="14">
        <v>16</v>
      </c>
      <c r="S1" s="76">
        <v>17</v>
      </c>
      <c r="T1" s="14">
        <v>18</v>
      </c>
      <c r="U1" s="14" t="s">
        <v>19</v>
      </c>
      <c r="V1" s="14" t="s">
        <v>2</v>
      </c>
    </row>
    <row r="2" spans="1:22" x14ac:dyDescent="0.2">
      <c r="A2" s="14" t="s">
        <v>69</v>
      </c>
      <c r="B2" s="28">
        <v>4</v>
      </c>
      <c r="C2" s="29">
        <v>4</v>
      </c>
      <c r="D2" s="28">
        <v>3</v>
      </c>
      <c r="E2" s="29">
        <v>4</v>
      </c>
      <c r="F2" s="28">
        <v>4</v>
      </c>
      <c r="G2" s="29">
        <v>3</v>
      </c>
      <c r="H2" s="28">
        <v>5</v>
      </c>
      <c r="I2" s="29">
        <v>4</v>
      </c>
      <c r="J2" s="28">
        <v>4</v>
      </c>
      <c r="K2" s="30">
        <f>SUM(B2:J2)</f>
        <v>35</v>
      </c>
      <c r="L2" s="28">
        <v>4</v>
      </c>
      <c r="M2" s="29">
        <v>4</v>
      </c>
      <c r="N2" s="28">
        <v>4</v>
      </c>
      <c r="O2" s="29">
        <v>3</v>
      </c>
      <c r="P2" s="28">
        <v>4</v>
      </c>
      <c r="Q2" s="29">
        <v>5</v>
      </c>
      <c r="R2" s="28">
        <v>4</v>
      </c>
      <c r="S2" s="29">
        <v>3</v>
      </c>
      <c r="T2" s="28">
        <v>5</v>
      </c>
      <c r="U2" s="31">
        <f>SUM(L2:T2)</f>
        <v>36</v>
      </c>
      <c r="V2" s="32">
        <f>K2+U2</f>
        <v>71</v>
      </c>
    </row>
    <row r="3" spans="1:22" x14ac:dyDescent="0.2">
      <c r="A3" s="14"/>
      <c r="K3" s="6" t="s">
        <v>20</v>
      </c>
    </row>
    <row r="4" spans="1:22" x14ac:dyDescent="0.2">
      <c r="A4" s="14" t="s">
        <v>70</v>
      </c>
      <c r="B4" s="78" t="e">
        <f>(COUNTIF('Round 1 - RIVER'!B5:B9,"&lt;"&amp;B2-1.9)+ COUNTIF('Round 1 - RIVER'!B12:B16,"&lt;"&amp;B2-1.9)+ COUNTIF('Round 1 - RIVER'!B19:B23,"&lt;"&amp;B2-1.9)+ COUNTIF('Round 1 - RIVER'!B26:B30,"&lt;"&amp;B2-1.9)+ COUNTIF('Round 1 - RIVER'!B33:B37,"&lt;"&amp;B2-1.9) + COUNTIF('Round 1 - RIVER'!B40:B44,"&lt;"&amp;B2-1.9)+ COUNTIF('Round 1 - RIVER'!B47:B51,"&lt;"&amp;B2-1.9) + COUNTIF('Round 1 - RIVER'!B54:B58,"&lt;"&amp;B2-1.9)+ COUNTIF('Round 1 - RIVER'!B61:B65,"&lt;"&amp;B2-1.9) + COUNTIF('Round 1 - RIVER'!B68:B72,"&lt;"&amp;B2-1.9) + COUNTIF('Round 1 - RIVER'!B75:B79,"&lt;"&amp;B2-1.9) + COUNTIF('Round 1 - RIVER'!B82:B86,"&lt;"&amp;B2-1.9) + COUNTIF('Round 1 - RIVER'!B89:B93,"&lt;"&amp;B2-1.9) + COUNTIF('Round 1 - RIVER'!B96:B100,"&lt;"&amp;B2-1.9) + COUNTIF('Round 1 - RIVER'!B103:B107,"&lt;"&amp;B2-1.9) + COUNTIF('Round 1 - RIVER'!B110:B114,"&lt;"&amp;B2-1.9) + COUNTIF('Round 1 - RIVER'!B117:B121,"&lt;"&amp;B2-1.9) + COUNTIF('Round 1 - RIVER'!#REF!,"&lt;"&amp;B2-1.9) + COUNTIF('Round 1 - RIVER'!#REF!,"&lt;"&amp;B2-1.9) + COUNTIF('Round 1 - RIVER'!#REF!,"&lt;"&amp;B2-1.9) + COUNTIF('Round 1 - RIVER'!#REF!,"&lt;"&amp;B2-1.9))</f>
        <v>#REF!</v>
      </c>
      <c r="C4" s="79" t="e">
        <f>(COUNTIF('Round 1 - RIVER'!C5:C9,"&lt;"&amp;C2-1.9)+ COUNTIF('Round 1 - RIVER'!C12:C16,"&lt;"&amp;C2-1.9)+ COUNTIF('Round 1 - RIVER'!C19:C23,"&lt;"&amp;C2-1.9)+ COUNTIF('Round 1 - RIVER'!C26:C30,"&lt;"&amp;C2-1.9)+ COUNTIF('Round 1 - RIVER'!C33:C37,"&lt;"&amp;C2-1.9) + COUNTIF('Round 1 - RIVER'!C40:C44,"&lt;"&amp;C2-1.9)+ COUNTIF('Round 1 - RIVER'!C47:C51,"&lt;"&amp;C2-1.9) + COUNTIF('Round 1 - RIVER'!C54:C58,"&lt;"&amp;C2-1.9)+ COUNTIF('Round 1 - RIVER'!C61:C65,"&lt;"&amp;C2-1.9) + COUNTIF('Round 1 - RIVER'!C68:C72,"&lt;"&amp;C2-1.9) + COUNTIF('Round 1 - RIVER'!C75:C79,"&lt;"&amp;C2-1.9) + COUNTIF('Round 1 - RIVER'!C82:C86,"&lt;"&amp;C2-1.9) + COUNTIF('Round 1 - RIVER'!C89:C93,"&lt;"&amp;C2-1.9) + COUNTIF('Round 1 - RIVER'!C96:C100,"&lt;"&amp;C2-1.9) + COUNTIF('Round 1 - RIVER'!C103:C107,"&lt;"&amp;C2-1.9) + COUNTIF('Round 1 - RIVER'!C110:C114,"&lt;"&amp;C2-1.9) + COUNTIF('Round 1 - RIVER'!C117:C121,"&lt;"&amp;C2-1.9) + COUNTIF('Round 1 - RIVER'!#REF!,"&lt;"&amp;C2-1.9) + COUNTIF('Round 1 - RIVER'!#REF!,"&lt;"&amp;C2-1.9) + COUNTIF('Round 1 - RIVER'!#REF!,"&lt;"&amp;C2-1.9) + COUNTIF('Round 1 - RIVER'!#REF!,"&lt;"&amp;C2-1.9))</f>
        <v>#REF!</v>
      </c>
      <c r="D4" s="78" t="e">
        <f>(COUNTIF('Round 1 - RIVER'!D5:D9,"&lt;"&amp;D2-1.9)+ COUNTIF('Round 1 - RIVER'!D12:D16,"&lt;"&amp;D2-1.9)+ COUNTIF('Round 1 - RIVER'!D19:D23,"&lt;"&amp;D2-1.9)+ COUNTIF('Round 1 - RIVER'!D26:D30,"&lt;"&amp;D2-1.9)+ COUNTIF('Round 1 - RIVER'!D33:D37,"&lt;"&amp;D2-1.9) + COUNTIF('Round 1 - RIVER'!D40:D44,"&lt;"&amp;D2-1.9)+ COUNTIF('Round 1 - RIVER'!D47:D51,"&lt;"&amp;D2-1.9) + COUNTIF('Round 1 - RIVER'!D54:D58,"&lt;"&amp;D2-1.9)+ COUNTIF('Round 1 - RIVER'!D61:D65,"&lt;"&amp;D2-1.9) + COUNTIF('Round 1 - RIVER'!D68:D72,"&lt;"&amp;D2-1.9) + COUNTIF('Round 1 - RIVER'!D75:D79,"&lt;"&amp;D2-1.9) + COUNTIF('Round 1 - RIVER'!D82:D86,"&lt;"&amp;D2-1.9) + COUNTIF('Round 1 - RIVER'!D89:D93,"&lt;"&amp;D2-1.9) + COUNTIF('Round 1 - RIVER'!D96:D100,"&lt;"&amp;D2-1.9) + COUNTIF('Round 1 - RIVER'!D103:D107,"&lt;"&amp;D2-1.9) + COUNTIF('Round 1 - RIVER'!D110:D114,"&lt;"&amp;D2-1.9) + COUNTIF('Round 1 - RIVER'!D117:D121,"&lt;"&amp;D2-1.9) + COUNTIF('Round 1 - RIVER'!#REF!,"&lt;"&amp;D2-1.9) + COUNTIF('Round 1 - RIVER'!#REF!,"&lt;"&amp;D2-1.9) + COUNTIF('Round 1 - RIVER'!#REF!,"&lt;"&amp;D2-1.9) + COUNTIF('Round 1 - RIVER'!#REF!,"&lt;"&amp;D2-1.9))</f>
        <v>#REF!</v>
      </c>
      <c r="E4" s="79" t="e">
        <f>(COUNTIF('Round 1 - RIVER'!E5:E9,"&lt;"&amp;E2-1.9)+ COUNTIF('Round 1 - RIVER'!E12:E16,"&lt;"&amp;E2-1.9)+ COUNTIF('Round 1 - RIVER'!E19:E23,"&lt;"&amp;E2-1.9)+ COUNTIF('Round 1 - RIVER'!E26:E30,"&lt;"&amp;E2-1.9)+ COUNTIF('Round 1 - RIVER'!E33:E37,"&lt;"&amp;E2-1.9) + COUNTIF('Round 1 - RIVER'!E40:E44,"&lt;"&amp;E2-1.9)+ COUNTIF('Round 1 - RIVER'!E47:E51,"&lt;"&amp;E2-1.9) + COUNTIF('Round 1 - RIVER'!E54:E58,"&lt;"&amp;E2-1.9)+ COUNTIF('Round 1 - RIVER'!E61:E65,"&lt;"&amp;E2-1.9) + COUNTIF('Round 1 - RIVER'!E68:E72,"&lt;"&amp;E2-1.9) + COUNTIF('Round 1 - RIVER'!E75:E79,"&lt;"&amp;E2-1.9) + COUNTIF('Round 1 - RIVER'!E82:E86,"&lt;"&amp;E2-1.9) + COUNTIF('Round 1 - RIVER'!E89:E93,"&lt;"&amp;E2-1.9) + COUNTIF('Round 1 - RIVER'!E96:E100,"&lt;"&amp;E2-1.9) + COUNTIF('Round 1 - RIVER'!E103:E107,"&lt;"&amp;E2-1.9) + COUNTIF('Round 1 - RIVER'!E110:E114,"&lt;"&amp;E2-1.9) + COUNTIF('Round 1 - RIVER'!E117:E121,"&lt;"&amp;E2-1.9) + COUNTIF('Round 1 - RIVER'!#REF!,"&lt;"&amp;E2-1.9) + COUNTIF('Round 1 - RIVER'!#REF!,"&lt;"&amp;E2-1.9) + COUNTIF('Round 1 - RIVER'!#REF!,"&lt;"&amp;E2-1.9) + COUNTIF('Round 1 - RIVER'!#REF!,"&lt;"&amp;E2-1.9))</f>
        <v>#REF!</v>
      </c>
      <c r="F4" s="78" t="e">
        <f>(COUNTIF('Round 1 - RIVER'!F5:F9,"&lt;"&amp;F2-1.9)+ COUNTIF('Round 1 - RIVER'!F12:F16,"&lt;"&amp;F2-1.9)+ COUNTIF('Round 1 - RIVER'!F19:F23,"&lt;"&amp;F2-1.9)+ COUNTIF('Round 1 - RIVER'!F26:F30,"&lt;"&amp;F2-1.9)+ COUNTIF('Round 1 - RIVER'!F33:F37,"&lt;"&amp;F2-1.9) + COUNTIF('Round 1 - RIVER'!F40:F44,"&lt;"&amp;F2-1.9)+ COUNTIF('Round 1 - RIVER'!F47:F51,"&lt;"&amp;F2-1.9) + COUNTIF('Round 1 - RIVER'!F54:F58,"&lt;"&amp;F2-1.9)+ COUNTIF('Round 1 - RIVER'!F61:F65,"&lt;"&amp;F2-1.9) + COUNTIF('Round 1 - RIVER'!F68:F72,"&lt;"&amp;F2-1.9) + COUNTIF('Round 1 - RIVER'!F75:F79,"&lt;"&amp;F2-1.9) + COUNTIF('Round 1 - RIVER'!F82:F86,"&lt;"&amp;F2-1.9) + COUNTIF('Round 1 - RIVER'!F89:F93,"&lt;"&amp;F2-1.9) + COUNTIF('Round 1 - RIVER'!F96:F100,"&lt;"&amp;F2-1.9) + COUNTIF('Round 1 - RIVER'!F103:F107,"&lt;"&amp;F2-1.9) + COUNTIF('Round 1 - RIVER'!F110:F114,"&lt;"&amp;F2-1.9) + COUNTIF('Round 1 - RIVER'!F117:F121,"&lt;"&amp;F2-1.9) + COUNTIF('Round 1 - RIVER'!#REF!,"&lt;"&amp;F2-1.9) + COUNTIF('Round 1 - RIVER'!#REF!,"&lt;"&amp;F2-1.9) + COUNTIF('Round 1 - RIVER'!#REF!,"&lt;"&amp;F2-1.9) + COUNTIF('Round 1 - RIVER'!#REF!,"&lt;"&amp;F2-1.9))</f>
        <v>#REF!</v>
      </c>
      <c r="G4" s="79" t="e">
        <f>(COUNTIF('Round 1 - RIVER'!G5:G9,"&lt;"&amp;G2-1.9)+ COUNTIF('Round 1 - RIVER'!G12:G16,"&lt;"&amp;G2-1.9)+ COUNTIF('Round 1 - RIVER'!G19:G23,"&lt;"&amp;G2-1.9)+ COUNTIF('Round 1 - RIVER'!G26:G30,"&lt;"&amp;G2-1.9)+ COUNTIF('Round 1 - RIVER'!G33:G37,"&lt;"&amp;G2-1.9) + COUNTIF('Round 1 - RIVER'!G40:G44,"&lt;"&amp;G2-1.9)+ COUNTIF('Round 1 - RIVER'!G47:G51,"&lt;"&amp;G2-1.9) + COUNTIF('Round 1 - RIVER'!G54:G58,"&lt;"&amp;G2-1.9)+ COUNTIF('Round 1 - RIVER'!G61:G65,"&lt;"&amp;G2-1.9) + COUNTIF('Round 1 - RIVER'!G68:G72,"&lt;"&amp;G2-1.9) + COUNTIF('Round 1 - RIVER'!G75:G79,"&lt;"&amp;G2-1.9) + COUNTIF('Round 1 - RIVER'!G82:G86,"&lt;"&amp;G2-1.9) + COUNTIF('Round 1 - RIVER'!G89:G93,"&lt;"&amp;G2-1.9) + COUNTIF('Round 1 - RIVER'!G96:G100,"&lt;"&amp;G2-1.9) + COUNTIF('Round 1 - RIVER'!G103:G107,"&lt;"&amp;G2-1.9) + COUNTIF('Round 1 - RIVER'!G110:G114,"&lt;"&amp;G2-1.9) + COUNTIF('Round 1 - RIVER'!G117:G121,"&lt;"&amp;G2-1.9) + COUNTIF('Round 1 - RIVER'!#REF!,"&lt;"&amp;G2-1.9) + COUNTIF('Round 1 - RIVER'!#REF!,"&lt;"&amp;G2-1.9) + COUNTIF('Round 1 - RIVER'!#REF!,"&lt;"&amp;G2-1.9) + COUNTIF('Round 1 - RIVER'!#REF!,"&lt;"&amp;G2-1.9))</f>
        <v>#REF!</v>
      </c>
      <c r="H4" s="78" t="e">
        <f>(COUNTIF('Round 1 - RIVER'!H5:H9,"&lt;"&amp;H2-1.9)+ COUNTIF('Round 1 - RIVER'!H12:H16,"&lt;"&amp;H2-1.9)+ COUNTIF('Round 1 - RIVER'!H19:H23,"&lt;"&amp;H2-1.9)+ COUNTIF('Round 1 - RIVER'!H26:H30,"&lt;"&amp;H2-1.9)+ COUNTIF('Round 1 - RIVER'!H33:H37,"&lt;"&amp;H2-1.9) + COUNTIF('Round 1 - RIVER'!H40:H44,"&lt;"&amp;H2-1.9)+ COUNTIF('Round 1 - RIVER'!H47:H51,"&lt;"&amp;H2-1.9) + COUNTIF('Round 1 - RIVER'!H54:H58,"&lt;"&amp;H2-1.9)+ COUNTIF('Round 1 - RIVER'!H61:H65,"&lt;"&amp;H2-1.9) + COUNTIF('Round 1 - RIVER'!H68:H72,"&lt;"&amp;H2-1.9) + COUNTIF('Round 1 - RIVER'!H75:H79,"&lt;"&amp;H2-1.9) + COUNTIF('Round 1 - RIVER'!H82:H86,"&lt;"&amp;H2-1.9) + COUNTIF('Round 1 - RIVER'!H89:H93,"&lt;"&amp;H2-1.9) + COUNTIF('Round 1 - RIVER'!H96:H100,"&lt;"&amp;H2-1.9) + COUNTIF('Round 1 - RIVER'!H103:H107,"&lt;"&amp;H2-1.9) + COUNTIF('Round 1 - RIVER'!H110:H114,"&lt;"&amp;H2-1.9) + COUNTIF('Round 1 - RIVER'!H117:H121,"&lt;"&amp;H2-1.9) + COUNTIF('Round 1 - RIVER'!#REF!,"&lt;"&amp;H2-1.9) + COUNTIF('Round 1 - RIVER'!#REF!,"&lt;"&amp;H2-1.9) + COUNTIF('Round 1 - RIVER'!#REF!,"&lt;"&amp;H2-1.9) + COUNTIF('Round 1 - RIVER'!#REF!,"&lt;"&amp;H2-1.9))</f>
        <v>#REF!</v>
      </c>
      <c r="I4" s="79" t="e">
        <f>(COUNTIF('Round 1 - RIVER'!I5:I9,"&lt;"&amp;I2-1.9)+ COUNTIF('Round 1 - RIVER'!I12:I16,"&lt;"&amp;I2-1.9)+ COUNTIF('Round 1 - RIVER'!I19:I23,"&lt;"&amp;I2-1.9)+ COUNTIF('Round 1 - RIVER'!I26:I30,"&lt;"&amp;I2-1.9)+ COUNTIF('Round 1 - RIVER'!I33:I37,"&lt;"&amp;I2-1.9) + COUNTIF('Round 1 - RIVER'!I40:I44,"&lt;"&amp;I2-1.9)+ COUNTIF('Round 1 - RIVER'!I47:I51,"&lt;"&amp;I2-1.9) + COUNTIF('Round 1 - RIVER'!I54:I58,"&lt;"&amp;I2-1.9)+ COUNTIF('Round 1 - RIVER'!I61:I65,"&lt;"&amp;I2-1.9) + COUNTIF('Round 1 - RIVER'!I68:I72,"&lt;"&amp;I2-1.9) + COUNTIF('Round 1 - RIVER'!I75:I79,"&lt;"&amp;I2-1.9) + COUNTIF('Round 1 - RIVER'!I82:I86,"&lt;"&amp;I2-1.9) + COUNTIF('Round 1 - RIVER'!I89:I93,"&lt;"&amp;I2-1.9) + COUNTIF('Round 1 - RIVER'!I96:I100,"&lt;"&amp;I2-1.9) + COUNTIF('Round 1 - RIVER'!I103:I107,"&lt;"&amp;I2-1.9) + COUNTIF('Round 1 - RIVER'!I110:I114,"&lt;"&amp;I2-1.9) + COUNTIF('Round 1 - RIVER'!I117:I121,"&lt;"&amp;I2-1.9) + COUNTIF('Round 1 - RIVER'!#REF!,"&lt;"&amp;I2-1.9) + COUNTIF('Round 1 - RIVER'!#REF!,"&lt;"&amp;I2-1.9) + COUNTIF('Round 1 - RIVER'!#REF!,"&lt;"&amp;I2-1.9) + COUNTIF('Round 1 - RIVER'!#REF!,"&lt;"&amp;I2-1.9))</f>
        <v>#REF!</v>
      </c>
      <c r="J4" s="78" t="e">
        <f>(COUNTIF('Round 1 - RIVER'!J5:J9,"&lt;"&amp;J2-1.9)+ COUNTIF('Round 1 - RIVER'!J12:J16,"&lt;"&amp;J2-1.9)+ COUNTIF('Round 1 - RIVER'!J19:J23,"&lt;"&amp;J2-1.9)+ COUNTIF('Round 1 - RIVER'!J26:J30,"&lt;"&amp;J2-1.9)+ COUNTIF('Round 1 - RIVER'!J33:J37,"&lt;"&amp;J2-1.9) + COUNTIF('Round 1 - RIVER'!J40:J44,"&lt;"&amp;J2-1.9)+ COUNTIF('Round 1 - RIVER'!J47:J51,"&lt;"&amp;J2-1.9) + COUNTIF('Round 1 - RIVER'!J54:J58,"&lt;"&amp;J2-1.9)+ COUNTIF('Round 1 - RIVER'!J61:J65,"&lt;"&amp;J2-1.9) + COUNTIF('Round 1 - RIVER'!J68:J72,"&lt;"&amp;J2-1.9) + COUNTIF('Round 1 - RIVER'!J75:J79,"&lt;"&amp;J2-1.9) + COUNTIF('Round 1 - RIVER'!J82:J86,"&lt;"&amp;J2-1.9) + COUNTIF('Round 1 - RIVER'!J89:J93,"&lt;"&amp;J2-1.9) + COUNTIF('Round 1 - RIVER'!J96:J100,"&lt;"&amp;J2-1.9) + COUNTIF('Round 1 - RIVER'!J103:J107,"&lt;"&amp;J2-1.9) + COUNTIF('Round 1 - RIVER'!J110:J114,"&lt;"&amp;J2-1.9) + COUNTIF('Round 1 - RIVER'!J117:J121,"&lt;"&amp;J2-1.9) + COUNTIF('Round 1 - RIVER'!#REF!,"&lt;"&amp;J2-1.9) + COUNTIF('Round 1 - RIVER'!#REF!,"&lt;"&amp;J2-1.9) + COUNTIF('Round 1 - RIVER'!#REF!,"&lt;"&amp;J2-1.9) + COUNTIF('Round 1 - RIVER'!#REF!,"&lt;"&amp;J2-1.9))</f>
        <v>#REF!</v>
      </c>
      <c r="K4" s="80"/>
      <c r="L4" s="78" t="e">
        <f>(COUNTIF('Round 1 - RIVER'!L5:L9,"&lt;"&amp;L2-1.9)+ COUNTIF('Round 1 - RIVER'!L12:L16,"&lt;"&amp;L2-1.9)+ COUNTIF('Round 1 - RIVER'!L19:L23,"&lt;"&amp;L2-1.9)+ COUNTIF('Round 1 - RIVER'!L26:L30,"&lt;"&amp;L2-1.9)+ COUNTIF('Round 1 - RIVER'!L33:L37,"&lt;"&amp;L2-1.9) + COUNTIF('Round 1 - RIVER'!L40:L44,"&lt;"&amp;L2-1.9)+ COUNTIF('Round 1 - RIVER'!L47:L51,"&lt;"&amp;L2-1.9) + COUNTIF('Round 1 - RIVER'!L54:L58,"&lt;"&amp;L2-1.9)+ COUNTIF('Round 1 - RIVER'!L61:L65,"&lt;"&amp;L2-1.9) + COUNTIF('Round 1 - RIVER'!L68:L72,"&lt;"&amp;L2-1.9) + COUNTIF('Round 1 - RIVER'!L75:L79,"&lt;"&amp;L2-1.9) + COUNTIF('Round 1 - RIVER'!L82:L86,"&lt;"&amp;L2-1.9) + COUNTIF('Round 1 - RIVER'!L89:L93,"&lt;"&amp;L2-1.9) + COUNTIF('Round 1 - RIVER'!L96:L100,"&lt;"&amp;L2-1.9) + COUNTIF('Round 1 - RIVER'!L103:L107,"&lt;"&amp;L2-1.9) + COUNTIF('Round 1 - RIVER'!L110:L114,"&lt;"&amp;L2-1.9) + COUNTIF('Round 1 - RIVER'!L117:L121,"&lt;"&amp;L2-1.9) + COUNTIF('Round 1 - RIVER'!#REF!,"&lt;"&amp;L2-1.9) + COUNTIF('Round 1 - RIVER'!#REF!,"&lt;"&amp;L2-1.9) + COUNTIF('Round 1 - RIVER'!#REF!,"&lt;"&amp;L2-1.9) + COUNTIF('Round 1 - RIVER'!#REF!,"&lt;"&amp;L2-1.9))</f>
        <v>#REF!</v>
      </c>
      <c r="M4" s="79" t="e">
        <f>(COUNTIF('Round 1 - RIVER'!M5:M9,"&lt;"&amp;M2-1.9)+ COUNTIF('Round 1 - RIVER'!M12:M16,"&lt;"&amp;M2-1.9)+ COUNTIF('Round 1 - RIVER'!M19:M23,"&lt;"&amp;M2-1.9)+ COUNTIF('Round 1 - RIVER'!M26:M30,"&lt;"&amp;M2-1.9)+ COUNTIF('Round 1 - RIVER'!M33:M37,"&lt;"&amp;M2-1.9) + COUNTIF('Round 1 - RIVER'!M40:M44,"&lt;"&amp;M2-1.9)+ COUNTIF('Round 1 - RIVER'!M47:M51,"&lt;"&amp;M2-1.9) + COUNTIF('Round 1 - RIVER'!M54:M58,"&lt;"&amp;M2-1.9)+ COUNTIF('Round 1 - RIVER'!M61:M65,"&lt;"&amp;M2-1.9) + COUNTIF('Round 1 - RIVER'!M68:M72,"&lt;"&amp;M2-1.9) + COUNTIF('Round 1 - RIVER'!M75:M79,"&lt;"&amp;M2-1.9) + COUNTIF('Round 1 - RIVER'!M82:M86,"&lt;"&amp;M2-1.9) + COUNTIF('Round 1 - RIVER'!M89:M93,"&lt;"&amp;M2-1.9) + COUNTIF('Round 1 - RIVER'!M96:M100,"&lt;"&amp;M2-1.9) + COUNTIF('Round 1 - RIVER'!M103:M107,"&lt;"&amp;M2-1.9) + COUNTIF('Round 1 - RIVER'!M110:M114,"&lt;"&amp;M2-1.9) + COUNTIF('Round 1 - RIVER'!M117:M121,"&lt;"&amp;M2-1.9) + COUNTIF('Round 1 - RIVER'!#REF!,"&lt;"&amp;M2-1.9) + COUNTIF('Round 1 - RIVER'!#REF!,"&lt;"&amp;M2-1.9) + COUNTIF('Round 1 - RIVER'!#REF!,"&lt;"&amp;M2-1.9) + COUNTIF('Round 1 - RIVER'!#REF!,"&lt;"&amp;M2-1.9))</f>
        <v>#REF!</v>
      </c>
      <c r="N4" s="78" t="e">
        <f>(COUNTIF('Round 1 - RIVER'!N5:N9,"&lt;"&amp;N2-1.9)+ COUNTIF('Round 1 - RIVER'!N12:N16,"&lt;"&amp;N2-1.9)+ COUNTIF('Round 1 - RIVER'!N19:N23,"&lt;"&amp;N2-1.9)+ COUNTIF('Round 1 - RIVER'!N26:N30,"&lt;"&amp;N2-1.9)+ COUNTIF('Round 1 - RIVER'!N33:N37,"&lt;"&amp;N2-1.9) + COUNTIF('Round 1 - RIVER'!N40:N44,"&lt;"&amp;N2-1.9)+ COUNTIF('Round 1 - RIVER'!N47:N51,"&lt;"&amp;N2-1.9) + COUNTIF('Round 1 - RIVER'!N54:N58,"&lt;"&amp;N2-1.9)+ COUNTIF('Round 1 - RIVER'!N61:N65,"&lt;"&amp;N2-1.9) + COUNTIF('Round 1 - RIVER'!N68:N72,"&lt;"&amp;N2-1.9) + COUNTIF('Round 1 - RIVER'!N75:N79,"&lt;"&amp;N2-1.9) + COUNTIF('Round 1 - RIVER'!N82:N86,"&lt;"&amp;N2-1.9) + COUNTIF('Round 1 - RIVER'!N89:N93,"&lt;"&amp;N2-1.9) + COUNTIF('Round 1 - RIVER'!N96:N100,"&lt;"&amp;N2-1.9) + COUNTIF('Round 1 - RIVER'!N103:N107,"&lt;"&amp;N2-1.9) + COUNTIF('Round 1 - RIVER'!N110:N114,"&lt;"&amp;N2-1.9) + COUNTIF('Round 1 - RIVER'!N117:N121,"&lt;"&amp;N2-1.9) + COUNTIF('Round 1 - RIVER'!#REF!,"&lt;"&amp;N2-1.9) + COUNTIF('Round 1 - RIVER'!#REF!,"&lt;"&amp;N2-1.9) + COUNTIF('Round 1 - RIVER'!#REF!,"&lt;"&amp;N2-1.9) + COUNTIF('Round 1 - RIVER'!#REF!,"&lt;"&amp;N2-1.9))</f>
        <v>#REF!</v>
      </c>
      <c r="O4" s="79" t="e">
        <f>(COUNTIF('Round 1 - RIVER'!O5:O9,"&lt;"&amp;O2-1.9)+ COUNTIF('Round 1 - RIVER'!O12:O16,"&lt;"&amp;O2-1.9)+ COUNTIF('Round 1 - RIVER'!O19:O23,"&lt;"&amp;O2-1.9)+ COUNTIF('Round 1 - RIVER'!O26:O30,"&lt;"&amp;O2-1.9)+ COUNTIF('Round 1 - RIVER'!O33:O37,"&lt;"&amp;O2-1.9) + COUNTIF('Round 1 - RIVER'!O40:O44,"&lt;"&amp;O2-1.9)+ COUNTIF('Round 1 - RIVER'!O47:O51,"&lt;"&amp;O2-1.9) + COUNTIF('Round 1 - RIVER'!O54:O58,"&lt;"&amp;O2-1.9)+ COUNTIF('Round 1 - RIVER'!O61:O65,"&lt;"&amp;O2-1.9) + COUNTIF('Round 1 - RIVER'!O68:O72,"&lt;"&amp;O2-1.9) + COUNTIF('Round 1 - RIVER'!O75:O79,"&lt;"&amp;O2-1.9) + COUNTIF('Round 1 - RIVER'!O82:O86,"&lt;"&amp;O2-1.9) + COUNTIF('Round 1 - RIVER'!O89:O93,"&lt;"&amp;O2-1.9) + COUNTIF('Round 1 - RIVER'!O96:O100,"&lt;"&amp;O2-1.9) + COUNTIF('Round 1 - RIVER'!O103:O107,"&lt;"&amp;O2-1.9) + COUNTIF('Round 1 - RIVER'!O110:O114,"&lt;"&amp;O2-1.9) + COUNTIF('Round 1 - RIVER'!O117:O121,"&lt;"&amp;O2-1.9) + COUNTIF('Round 1 - RIVER'!#REF!,"&lt;"&amp;O2-1.9) + COUNTIF('Round 1 - RIVER'!#REF!,"&lt;"&amp;O2-1.9) + COUNTIF('Round 1 - RIVER'!#REF!,"&lt;"&amp;O2-1.9) + COUNTIF('Round 1 - RIVER'!#REF!,"&lt;"&amp;O2-1.9))</f>
        <v>#REF!</v>
      </c>
      <c r="P4" s="78" t="e">
        <f>(COUNTIF('Round 1 - RIVER'!P5:P9,"&lt;"&amp;P2-1.9)+ COUNTIF('Round 1 - RIVER'!P12:P16,"&lt;"&amp;P2-1.9)+ COUNTIF('Round 1 - RIVER'!P19:P23,"&lt;"&amp;P2-1.9)+ COUNTIF('Round 1 - RIVER'!P26:P30,"&lt;"&amp;P2-1.9)+ COUNTIF('Round 1 - RIVER'!P33:P37,"&lt;"&amp;P2-1.9) + COUNTIF('Round 1 - RIVER'!P40:P44,"&lt;"&amp;P2-1.9)+ COUNTIF('Round 1 - RIVER'!P47:P51,"&lt;"&amp;P2-1.9) + COUNTIF('Round 1 - RIVER'!P54:P58,"&lt;"&amp;P2-1.9)+ COUNTIF('Round 1 - RIVER'!P61:P65,"&lt;"&amp;P2-1.9) + COUNTIF('Round 1 - RIVER'!P68:P72,"&lt;"&amp;P2-1.9) + COUNTIF('Round 1 - RIVER'!P75:P79,"&lt;"&amp;P2-1.9) + COUNTIF('Round 1 - RIVER'!P82:P86,"&lt;"&amp;P2-1.9) + COUNTIF('Round 1 - RIVER'!P89:P93,"&lt;"&amp;P2-1.9) + COUNTIF('Round 1 - RIVER'!P96:P100,"&lt;"&amp;P2-1.9) + COUNTIF('Round 1 - RIVER'!P103:P107,"&lt;"&amp;P2-1.9) + COUNTIF('Round 1 - RIVER'!P110:P114,"&lt;"&amp;P2-1.9) + COUNTIF('Round 1 - RIVER'!P117:P121,"&lt;"&amp;P2-1.9) + COUNTIF('Round 1 - RIVER'!#REF!,"&lt;"&amp;P2-1.9) + COUNTIF('Round 1 - RIVER'!#REF!,"&lt;"&amp;P2-1.9) + COUNTIF('Round 1 - RIVER'!#REF!,"&lt;"&amp;P2-1.9) + COUNTIF('Round 1 - RIVER'!#REF!,"&lt;"&amp;P2-1.9))</f>
        <v>#REF!</v>
      </c>
      <c r="Q4" s="79" t="e">
        <f>(COUNTIF('Round 1 - RIVER'!Q5:Q9,"&lt;"&amp;Q2-1.9)+ COUNTIF('Round 1 - RIVER'!Q12:Q16,"&lt;"&amp;Q2-1.9)+ COUNTIF('Round 1 - RIVER'!Q19:Q23,"&lt;"&amp;Q2-1.9)+ COUNTIF('Round 1 - RIVER'!Q26:Q30,"&lt;"&amp;Q2-1.9)+ COUNTIF('Round 1 - RIVER'!Q33:Q37,"&lt;"&amp;Q2-1.9) + COUNTIF('Round 1 - RIVER'!Q40:Q44,"&lt;"&amp;Q2-1.9)+ COUNTIF('Round 1 - RIVER'!Q47:Q51,"&lt;"&amp;Q2-1.9) + COUNTIF('Round 1 - RIVER'!Q54:Q58,"&lt;"&amp;Q2-1.9)+ COUNTIF('Round 1 - RIVER'!Q61:Q65,"&lt;"&amp;Q2-1.9) + COUNTIF('Round 1 - RIVER'!Q68:Q72,"&lt;"&amp;Q2-1.9) + COUNTIF('Round 1 - RIVER'!Q75:Q79,"&lt;"&amp;Q2-1.9) + COUNTIF('Round 1 - RIVER'!Q82:Q86,"&lt;"&amp;Q2-1.9) + COUNTIF('Round 1 - RIVER'!Q89:Q93,"&lt;"&amp;Q2-1.9) + COUNTIF('Round 1 - RIVER'!Q96:Q100,"&lt;"&amp;Q2-1.9) + COUNTIF('Round 1 - RIVER'!Q103:Q107,"&lt;"&amp;Q2-1.9) + COUNTIF('Round 1 - RIVER'!Q110:Q114,"&lt;"&amp;Q2-1.9) + COUNTIF('Round 1 - RIVER'!Q117:Q121,"&lt;"&amp;Q2-1.9) + COUNTIF('Round 1 - RIVER'!#REF!,"&lt;"&amp;Q2-1.9) + COUNTIF('Round 1 - RIVER'!#REF!,"&lt;"&amp;Q2-1.9) + COUNTIF('Round 1 - RIVER'!#REF!,"&lt;"&amp;Q2-1.9) + COUNTIF('Round 1 - RIVER'!#REF!,"&lt;"&amp;Q2-1.9))</f>
        <v>#REF!</v>
      </c>
      <c r="R4" s="78" t="e">
        <f>(COUNTIF('Round 1 - RIVER'!R5:R9,"&lt;"&amp;R2-1.9)+ COUNTIF('Round 1 - RIVER'!R12:R16,"&lt;"&amp;R2-1.9)+ COUNTIF('Round 1 - RIVER'!R19:R23,"&lt;"&amp;R2-1.9)+ COUNTIF('Round 1 - RIVER'!R26:R30,"&lt;"&amp;R2-1.9)+ COUNTIF('Round 1 - RIVER'!R33:R37,"&lt;"&amp;R2-1.9) + COUNTIF('Round 1 - RIVER'!R40:R44,"&lt;"&amp;R2-1.9)+ COUNTIF('Round 1 - RIVER'!R47:R51,"&lt;"&amp;R2-1.9) + COUNTIF('Round 1 - RIVER'!R54:R58,"&lt;"&amp;R2-1.9)+ COUNTIF('Round 1 - RIVER'!R61:R65,"&lt;"&amp;R2-1.9) + COUNTIF('Round 1 - RIVER'!R68:R72,"&lt;"&amp;R2-1.9) + COUNTIF('Round 1 - RIVER'!R75:R79,"&lt;"&amp;R2-1.9) + COUNTIF('Round 1 - RIVER'!R82:R86,"&lt;"&amp;R2-1.9) + COUNTIF('Round 1 - RIVER'!R89:R93,"&lt;"&amp;R2-1.9) + COUNTIF('Round 1 - RIVER'!R96:R100,"&lt;"&amp;R2-1.9) + COUNTIF('Round 1 - RIVER'!R103:R107,"&lt;"&amp;R2-1.9) + COUNTIF('Round 1 - RIVER'!R110:R114,"&lt;"&amp;R2-1.9) + COUNTIF('Round 1 - RIVER'!R117:R121,"&lt;"&amp;R2-1.9) + COUNTIF('Round 1 - RIVER'!#REF!,"&lt;"&amp;R2-1.9) + COUNTIF('Round 1 - RIVER'!#REF!,"&lt;"&amp;R2-1.9) + COUNTIF('Round 1 - RIVER'!#REF!,"&lt;"&amp;R2-1.9) + COUNTIF('Round 1 - RIVER'!#REF!,"&lt;"&amp;R2-1.9))</f>
        <v>#REF!</v>
      </c>
      <c r="S4" s="79" t="e">
        <f>(COUNTIF('Round 1 - RIVER'!S5:S9,"&lt;"&amp;S2-1.9)+ COUNTIF('Round 1 - RIVER'!S12:S16,"&lt;"&amp;S2-1.9)+ COUNTIF('Round 1 - RIVER'!S19:S23,"&lt;"&amp;S2-1.9)+ COUNTIF('Round 1 - RIVER'!S26:S30,"&lt;"&amp;S2-1.9)+ COUNTIF('Round 1 - RIVER'!S33:S37,"&lt;"&amp;S2-1.9) + COUNTIF('Round 1 - RIVER'!S40:S44,"&lt;"&amp;S2-1.9)+ COUNTIF('Round 1 - RIVER'!S47:S51,"&lt;"&amp;S2-1.9) + COUNTIF('Round 1 - RIVER'!S54:S58,"&lt;"&amp;S2-1.9)+ COUNTIF('Round 1 - RIVER'!S61:S65,"&lt;"&amp;S2-1.9) + COUNTIF('Round 1 - RIVER'!S68:S72,"&lt;"&amp;S2-1.9) + COUNTIF('Round 1 - RIVER'!S75:S79,"&lt;"&amp;S2-1.9) + COUNTIF('Round 1 - RIVER'!S82:S86,"&lt;"&amp;S2-1.9) + COUNTIF('Round 1 - RIVER'!S89:S93,"&lt;"&amp;S2-1.9) + COUNTIF('Round 1 - RIVER'!S96:S100,"&lt;"&amp;S2-1.9) + COUNTIF('Round 1 - RIVER'!S103:S107,"&lt;"&amp;S2-1.9) + COUNTIF('Round 1 - RIVER'!S110:S114,"&lt;"&amp;S2-1.9) + COUNTIF('Round 1 - RIVER'!S117:S121,"&lt;"&amp;S2-1.9) + COUNTIF('Round 1 - RIVER'!#REF!,"&lt;"&amp;S2-1.9) + COUNTIF('Round 1 - RIVER'!#REF!,"&lt;"&amp;S2-1.9) + COUNTIF('Round 1 - RIVER'!#REF!,"&lt;"&amp;S2-1.9) + COUNTIF('Round 1 - RIVER'!#REF!,"&lt;"&amp;S2-1.9))</f>
        <v>#REF!</v>
      </c>
      <c r="T4" s="78" t="e">
        <f>(COUNTIF('Round 1 - RIVER'!T5:T9,"&lt;"&amp;T2-1.9)+ COUNTIF('Round 1 - RIVER'!T12:T16,"&lt;"&amp;T2-1.9)+ COUNTIF('Round 1 - RIVER'!T19:T23,"&lt;"&amp;T2-1.9)+ COUNTIF('Round 1 - RIVER'!T26:T30,"&lt;"&amp;T2-1.9)+ COUNTIF('Round 1 - RIVER'!T33:T37,"&lt;"&amp;T2-1.9) + COUNTIF('Round 1 - RIVER'!T40:T44,"&lt;"&amp;T2-1.9)+ COUNTIF('Round 1 - RIVER'!T47:T51,"&lt;"&amp;T2-1.9) + COUNTIF('Round 1 - RIVER'!T54:T58,"&lt;"&amp;T2-1.9)+ COUNTIF('Round 1 - RIVER'!T61:T65,"&lt;"&amp;T2-1.9) + COUNTIF('Round 1 - RIVER'!T68:T72,"&lt;"&amp;T2-1.9) + COUNTIF('Round 1 - RIVER'!T75:T79,"&lt;"&amp;T2-1.9) + COUNTIF('Round 1 - RIVER'!T82:T86,"&lt;"&amp;T2-1.9) + COUNTIF('Round 1 - RIVER'!T89:T93,"&lt;"&amp;T2-1.9) + COUNTIF('Round 1 - RIVER'!T96:T100,"&lt;"&amp;T2-1.9) + COUNTIF('Round 1 - RIVER'!T103:T107,"&lt;"&amp;T2-1.9) + COUNTIF('Round 1 - RIVER'!T110:T114,"&lt;"&amp;T2-1.9) + COUNTIF('Round 1 - RIVER'!T117:T121,"&lt;"&amp;T2-1.9) + COUNTIF('Round 1 - RIVER'!#REF!,"&lt;"&amp;T2-1.9) + COUNTIF('Round 1 - RIVER'!#REF!,"&lt;"&amp;T2-1.9) + COUNTIF('Round 1 - RIVER'!#REF!,"&lt;"&amp;T2-1.9) + COUNTIF('Round 1 - RIVER'!#REF!,"&lt;"&amp;T2-1.9))</f>
        <v>#REF!</v>
      </c>
      <c r="U4" s="81"/>
      <c r="V4" s="82"/>
    </row>
    <row r="5" spans="1:22" x14ac:dyDescent="0.2">
      <c r="A5" s="14" t="s">
        <v>71</v>
      </c>
      <c r="B5" s="78" t="e">
        <f>(COUNTIF('Round 1 - RIVER'!B5:B9,"="&amp;B2-1)+ COUNTIF('Round 1 - RIVER'!B12:B16,"="&amp;B2-1)+ COUNTIF('Round 1 - RIVER'!B19:B23,"="&amp;B2-1)+ COUNTIF('Round 1 - RIVER'!B26:B30,"="&amp;B2-1)+ COUNTIF('Round 1 - RIVER'!B33:B37,"="&amp;B2-1) + COUNTIF('Round 1 - RIVER'!B40:B44,"="&amp;B2-1)+ COUNTIF('Round 1 - RIVER'!B47:B51,"="&amp;B2-1) + COUNTIF('Round 1 - RIVER'!B54:B58,"="&amp;B2-1)+ COUNTIF('Round 1 - RIVER'!B61:B65,"="&amp;B2-1) + COUNTIF('Round 1 - RIVER'!B68:B72,"="&amp;B2-1) + COUNTIF('Round 1 - RIVER'!B75:B79,"="&amp;B2-1) + COUNTIF('Round 1 - RIVER'!B82:B86,"="&amp;B2-1) + COUNTIF('Round 1 - RIVER'!B89:B93,"="&amp;B2-1) + COUNTIF('Round 1 - RIVER'!B96:B100,"="&amp;B2-1) + COUNTIF('Round 1 - RIVER'!B103:B107,"="&amp;B2-1) + COUNTIF('Round 1 - RIVER'!B110:B114,"="&amp;B2-1) + COUNTIF('Round 1 - RIVER'!B117:B121,"="&amp;B2-1) + COUNTIF('Round 1 - RIVER'!#REF!,"="&amp;B2-1) + COUNTIF('Round 1 - RIVER'!#REF!,"="&amp;B2-1) + COUNTIF('Round 1 - RIVER'!#REF!,"="&amp;B2-1) + COUNTIF('Round 1 - RIVER'!#REF!,"="&amp;B2-1))</f>
        <v>#REF!</v>
      </c>
      <c r="C5" s="79" t="e">
        <f>(COUNTIF('Round 1 - RIVER'!C5:C9,"="&amp;C2-1)+ COUNTIF('Round 1 - RIVER'!C12:C16,"="&amp;C2-1)+ COUNTIF('Round 1 - RIVER'!C19:C23,"="&amp;C2-1)+ COUNTIF('Round 1 - RIVER'!C26:C30,"="&amp;C2-1)+ COUNTIF('Round 1 - RIVER'!C33:C37,"="&amp;C2-1) + COUNTIF('Round 1 - RIVER'!C40:C44,"="&amp;C2-1)+ COUNTIF('Round 1 - RIVER'!C47:C51,"="&amp;C2-1) + COUNTIF('Round 1 - RIVER'!C54:C58,"="&amp;C2-1)+ COUNTIF('Round 1 - RIVER'!C61:C65,"="&amp;C2-1) + COUNTIF('Round 1 - RIVER'!C68:C72,"="&amp;C2-1) + COUNTIF('Round 1 - RIVER'!C75:C79,"="&amp;C2-1) + COUNTIF('Round 1 - RIVER'!C82:C86,"="&amp;C2-1) + COUNTIF('Round 1 - RIVER'!C89:C93,"="&amp;C2-1) + COUNTIF('Round 1 - RIVER'!C96:C100,"="&amp;C2-1) + COUNTIF('Round 1 - RIVER'!C103:C107,"="&amp;C2-1) + COUNTIF('Round 1 - RIVER'!C110:C114,"="&amp;C2-1) + COUNTIF('Round 1 - RIVER'!C117:C121,"="&amp;C2-1) + COUNTIF('Round 1 - RIVER'!#REF!,"="&amp;C2-1) + COUNTIF('Round 1 - RIVER'!#REF!,"="&amp;C2-1) + COUNTIF('Round 1 - RIVER'!#REF!,"="&amp;C2-1) + COUNTIF('Round 1 - RIVER'!#REF!,"="&amp;C2-1))</f>
        <v>#REF!</v>
      </c>
      <c r="D5" s="78" t="e">
        <f>(COUNTIF('Round 1 - RIVER'!D5:D9,"="&amp;D2-1)+ COUNTIF('Round 1 - RIVER'!D12:D16,"="&amp;D2-1)+ COUNTIF('Round 1 - RIVER'!D19:D23,"="&amp;D2-1)+ COUNTIF('Round 1 - RIVER'!D26:D30,"="&amp;D2-1)+ COUNTIF('Round 1 - RIVER'!D33:D37,"="&amp;D2-1) + COUNTIF('Round 1 - RIVER'!D40:D44,"="&amp;D2-1)+ COUNTIF('Round 1 - RIVER'!D47:D51,"="&amp;D2-1) + COUNTIF('Round 1 - RIVER'!D54:D58,"="&amp;D2-1)+ COUNTIF('Round 1 - RIVER'!D61:D65,"="&amp;D2-1) + COUNTIF('Round 1 - RIVER'!D68:D72,"="&amp;D2-1) + COUNTIF('Round 1 - RIVER'!D75:D79,"="&amp;D2-1) + COUNTIF('Round 1 - RIVER'!D82:D86,"="&amp;D2-1) + COUNTIF('Round 1 - RIVER'!D89:D93,"="&amp;D2-1) + COUNTIF('Round 1 - RIVER'!D96:D100,"="&amp;D2-1) + COUNTIF('Round 1 - RIVER'!D103:D107,"="&amp;D2-1) + COUNTIF('Round 1 - RIVER'!D110:D114,"="&amp;D2-1) + COUNTIF('Round 1 - RIVER'!D117:D121,"="&amp;D2-1) + COUNTIF('Round 1 - RIVER'!#REF!,"="&amp;D2-1) + COUNTIF('Round 1 - RIVER'!#REF!,"="&amp;D2-1) + COUNTIF('Round 1 - RIVER'!#REF!,"="&amp;D2-1) + COUNTIF('Round 1 - RIVER'!#REF!,"="&amp;D2-1))</f>
        <v>#REF!</v>
      </c>
      <c r="E5" s="79" t="e">
        <f>(COUNTIF('Round 1 - RIVER'!E5:E9,"="&amp;E2-1)+ COUNTIF('Round 1 - RIVER'!E12:E16,"="&amp;E2-1)+ COUNTIF('Round 1 - RIVER'!E19:E23,"="&amp;E2-1)+ COUNTIF('Round 1 - RIVER'!E26:E30,"="&amp;E2-1)+ COUNTIF('Round 1 - RIVER'!E33:E37,"="&amp;E2-1) + COUNTIF('Round 1 - RIVER'!E40:E44,"="&amp;E2-1)+ COUNTIF('Round 1 - RIVER'!E47:E51,"="&amp;E2-1) + COUNTIF('Round 1 - RIVER'!E54:E58,"="&amp;E2-1)+ COUNTIF('Round 1 - RIVER'!E61:E65,"="&amp;E2-1) + COUNTIF('Round 1 - RIVER'!E68:E72,"="&amp;E2-1) + COUNTIF('Round 1 - RIVER'!E75:E79,"="&amp;E2-1) + COUNTIF('Round 1 - RIVER'!E82:E86,"="&amp;E2-1) + COUNTIF('Round 1 - RIVER'!E89:E93,"="&amp;E2-1) + COUNTIF('Round 1 - RIVER'!E96:E100,"="&amp;E2-1) + COUNTIF('Round 1 - RIVER'!E103:E107,"="&amp;E2-1) + COUNTIF('Round 1 - RIVER'!E110:E114,"="&amp;E2-1) + COUNTIF('Round 1 - RIVER'!E117:E121,"="&amp;E2-1) + COUNTIF('Round 1 - RIVER'!#REF!,"="&amp;E2-1) + COUNTIF('Round 1 - RIVER'!#REF!,"="&amp;E2-1) + COUNTIF('Round 1 - RIVER'!#REF!,"="&amp;E2-1) + COUNTIF('Round 1 - RIVER'!#REF!,"="&amp;E2-1))</f>
        <v>#REF!</v>
      </c>
      <c r="F5" s="78" t="e">
        <f>(COUNTIF('Round 1 - RIVER'!F5:F9,"="&amp;F2-1)+ COUNTIF('Round 1 - RIVER'!F12:F16,"="&amp;F2-1)+ COUNTIF('Round 1 - RIVER'!F19:F23,"="&amp;F2-1)+ COUNTIF('Round 1 - RIVER'!F26:F30,"="&amp;F2-1)+ COUNTIF('Round 1 - RIVER'!F33:F37,"="&amp;F2-1) + COUNTIF('Round 1 - RIVER'!F40:F44,"="&amp;F2-1)+ COUNTIF('Round 1 - RIVER'!F47:F51,"="&amp;F2-1) + COUNTIF('Round 1 - RIVER'!F54:F58,"="&amp;F2-1)+ COUNTIF('Round 1 - RIVER'!F61:F65,"="&amp;F2-1) + COUNTIF('Round 1 - RIVER'!F68:F72,"="&amp;F2-1) + COUNTIF('Round 1 - RIVER'!F75:F79,"="&amp;F2-1) + COUNTIF('Round 1 - RIVER'!F82:F86,"="&amp;F2-1) + COUNTIF('Round 1 - RIVER'!F89:F93,"="&amp;F2-1) + COUNTIF('Round 1 - RIVER'!F96:F100,"="&amp;F2-1) + COUNTIF('Round 1 - RIVER'!F103:F107,"="&amp;F2-1) + COUNTIF('Round 1 - RIVER'!F110:F114,"="&amp;F2-1) + COUNTIF('Round 1 - RIVER'!F117:F121,"="&amp;F2-1) + COUNTIF('Round 1 - RIVER'!#REF!,"="&amp;F2-1) + COUNTIF('Round 1 - RIVER'!#REF!,"="&amp;F2-1) + COUNTIF('Round 1 - RIVER'!#REF!,"="&amp;F2-1) + COUNTIF('Round 1 - RIVER'!#REF!,"="&amp;F2-1))</f>
        <v>#REF!</v>
      </c>
      <c r="G5" s="79" t="e">
        <f>(COUNTIF('Round 1 - RIVER'!G5:G9,"="&amp;G2-1)+ COUNTIF('Round 1 - RIVER'!G12:G16,"="&amp;G2-1)+ COUNTIF('Round 1 - RIVER'!G19:G23,"="&amp;G2-1)+ COUNTIF('Round 1 - RIVER'!G26:G30,"="&amp;G2-1)+ COUNTIF('Round 1 - RIVER'!G33:G37,"="&amp;G2-1) + COUNTIF('Round 1 - RIVER'!G40:G44,"="&amp;G2-1)+ COUNTIF('Round 1 - RIVER'!G47:G51,"="&amp;G2-1) + COUNTIF('Round 1 - RIVER'!G54:G58,"="&amp;G2-1)+ COUNTIF('Round 1 - RIVER'!G61:G65,"="&amp;G2-1) + COUNTIF('Round 1 - RIVER'!G68:G72,"="&amp;G2-1) + COUNTIF('Round 1 - RIVER'!G75:G79,"="&amp;G2-1) + COUNTIF('Round 1 - RIVER'!G82:G86,"="&amp;G2-1) + COUNTIF('Round 1 - RIVER'!G89:G93,"="&amp;G2-1) + COUNTIF('Round 1 - RIVER'!G96:G100,"="&amp;G2-1) + COUNTIF('Round 1 - RIVER'!G103:G107,"="&amp;G2-1) + COUNTIF('Round 1 - RIVER'!G110:G114,"="&amp;G2-1) + COUNTIF('Round 1 - RIVER'!G117:G121,"="&amp;G2-1) + COUNTIF('Round 1 - RIVER'!#REF!,"="&amp;G2-1) + COUNTIF('Round 1 - RIVER'!#REF!,"="&amp;G2-1) + COUNTIF('Round 1 - RIVER'!#REF!,"="&amp;G2-1) + COUNTIF('Round 1 - RIVER'!#REF!,"="&amp;G2-1))</f>
        <v>#REF!</v>
      </c>
      <c r="H5" s="78" t="e">
        <f>(COUNTIF('Round 1 - RIVER'!H5:H9,"="&amp;H2-1)+ COUNTIF('Round 1 - RIVER'!H12:H16,"="&amp;H2-1)+ COUNTIF('Round 1 - RIVER'!H19:H23,"="&amp;H2-1)+ COUNTIF('Round 1 - RIVER'!H26:H30,"="&amp;H2-1)+ COUNTIF('Round 1 - RIVER'!H33:H37,"="&amp;H2-1) + COUNTIF('Round 1 - RIVER'!H40:H44,"="&amp;H2-1)+ COUNTIF('Round 1 - RIVER'!H47:H51,"="&amp;H2-1) + COUNTIF('Round 1 - RIVER'!H54:H58,"="&amp;H2-1)+ COUNTIF('Round 1 - RIVER'!H61:H65,"="&amp;H2-1) + COUNTIF('Round 1 - RIVER'!H68:H72,"="&amp;H2-1) + COUNTIF('Round 1 - RIVER'!H75:H79,"="&amp;H2-1) + COUNTIF('Round 1 - RIVER'!H82:H86,"="&amp;H2-1) + COUNTIF('Round 1 - RIVER'!H89:H93,"="&amp;H2-1) + COUNTIF('Round 1 - RIVER'!H96:H100,"="&amp;H2-1) + COUNTIF('Round 1 - RIVER'!H103:H107,"="&amp;H2-1) + COUNTIF('Round 1 - RIVER'!H110:H114,"="&amp;H2-1) + COUNTIF('Round 1 - RIVER'!H117:H121,"="&amp;H2-1) + COUNTIF('Round 1 - RIVER'!#REF!,"="&amp;H2-1) + COUNTIF('Round 1 - RIVER'!#REF!,"="&amp;H2-1) + COUNTIF('Round 1 - RIVER'!#REF!,"="&amp;H2-1) + COUNTIF('Round 1 - RIVER'!#REF!,"="&amp;H2-1))</f>
        <v>#REF!</v>
      </c>
      <c r="I5" s="79" t="e">
        <f>(COUNTIF('Round 1 - RIVER'!I5:I9,"="&amp;I2-1)+ COUNTIF('Round 1 - RIVER'!I12:I16,"="&amp;I2-1)+ COUNTIF('Round 1 - RIVER'!I19:I23,"="&amp;I2-1)+ COUNTIF('Round 1 - RIVER'!I26:I30,"="&amp;I2-1)+ COUNTIF('Round 1 - RIVER'!I33:I37,"="&amp;I2-1) + COUNTIF('Round 1 - RIVER'!I40:I44,"="&amp;I2-1)+ COUNTIF('Round 1 - RIVER'!I47:I51,"="&amp;I2-1) + COUNTIF('Round 1 - RIVER'!I54:I58,"="&amp;I2-1)+ COUNTIF('Round 1 - RIVER'!I61:I65,"="&amp;I2-1) + COUNTIF('Round 1 - RIVER'!I68:I72,"="&amp;I2-1) + COUNTIF('Round 1 - RIVER'!I75:I79,"="&amp;I2-1) + COUNTIF('Round 1 - RIVER'!I82:I86,"="&amp;I2-1) + COUNTIF('Round 1 - RIVER'!I89:I93,"="&amp;I2-1) + COUNTIF('Round 1 - RIVER'!I96:I100,"="&amp;I2-1) + COUNTIF('Round 1 - RIVER'!I103:I107,"="&amp;I2-1) + COUNTIF('Round 1 - RIVER'!I110:I114,"="&amp;I2-1) + COUNTIF('Round 1 - RIVER'!I117:I121,"="&amp;I2-1) + COUNTIF('Round 1 - RIVER'!#REF!,"="&amp;I2-1) + COUNTIF('Round 1 - RIVER'!#REF!,"="&amp;I2-1) + COUNTIF('Round 1 - RIVER'!#REF!,"="&amp;I2-1) + COUNTIF('Round 1 - RIVER'!#REF!,"="&amp;I2-1))</f>
        <v>#REF!</v>
      </c>
      <c r="J5" s="78" t="e">
        <f>(COUNTIF('Round 1 - RIVER'!J5:J9,"="&amp;J2-1)+ COUNTIF('Round 1 - RIVER'!J12:J16,"="&amp;J2-1)+ COUNTIF('Round 1 - RIVER'!J19:J23,"="&amp;J2-1)+ COUNTIF('Round 1 - RIVER'!J26:J30,"="&amp;J2-1)+ COUNTIF('Round 1 - RIVER'!J33:J37,"="&amp;J2-1) + COUNTIF('Round 1 - RIVER'!J40:J44,"="&amp;J2-1)+ COUNTIF('Round 1 - RIVER'!J47:J51,"="&amp;J2-1) + COUNTIF('Round 1 - RIVER'!J54:J58,"="&amp;J2-1)+ COUNTIF('Round 1 - RIVER'!J61:J65,"="&amp;J2-1) + COUNTIF('Round 1 - RIVER'!J68:J72,"="&amp;J2-1) + COUNTIF('Round 1 - RIVER'!J75:J79,"="&amp;J2-1) + COUNTIF('Round 1 - RIVER'!J82:J86,"="&amp;J2-1) + COUNTIF('Round 1 - RIVER'!J89:J93,"="&amp;J2-1) + COUNTIF('Round 1 - RIVER'!J96:J100,"="&amp;J2-1) + COUNTIF('Round 1 - RIVER'!J103:J107,"="&amp;J2-1) + COUNTIF('Round 1 - RIVER'!J110:J114,"="&amp;J2-1) + COUNTIF('Round 1 - RIVER'!J117:J121,"="&amp;J2-1) + COUNTIF('Round 1 - RIVER'!#REF!,"="&amp;J2-1) + COUNTIF('Round 1 - RIVER'!#REF!,"="&amp;J2-1) + COUNTIF('Round 1 - RIVER'!#REF!,"="&amp;J2-1) + COUNTIF('Round 1 - RIVER'!#REF!,"="&amp;J2-1))</f>
        <v>#REF!</v>
      </c>
      <c r="K5" s="80"/>
      <c r="L5" s="78" t="e">
        <f>(COUNTIF('Round 1 - RIVER'!L5:L9,"="&amp;L2-1)+ COUNTIF('Round 1 - RIVER'!L12:L16,"="&amp;L2-1)+ COUNTIF('Round 1 - RIVER'!L19:L23,"="&amp;L2-1)+ COUNTIF('Round 1 - RIVER'!L26:L30,"="&amp;L2-1)+ COUNTIF('Round 1 - RIVER'!L33:L37,"="&amp;L2-1) + COUNTIF('Round 1 - RIVER'!L40:L44,"="&amp;L2-1)+ COUNTIF('Round 1 - RIVER'!L47:L51,"="&amp;L2-1) + COUNTIF('Round 1 - RIVER'!L54:L58,"="&amp;L2-1)+ COUNTIF('Round 1 - RIVER'!L61:L65,"="&amp;L2-1) + COUNTIF('Round 1 - RIVER'!L68:L72,"="&amp;L2-1) + COUNTIF('Round 1 - RIVER'!L75:L79,"="&amp;L2-1) + COUNTIF('Round 1 - RIVER'!L82:L86,"="&amp;L2-1) + COUNTIF('Round 1 - RIVER'!L89:L93,"="&amp;L2-1) + COUNTIF('Round 1 - RIVER'!L96:L100,"="&amp;L2-1) + COUNTIF('Round 1 - RIVER'!L103:L107,"="&amp;L2-1) + COUNTIF('Round 1 - RIVER'!L110:L114,"="&amp;L2-1) + COUNTIF('Round 1 - RIVER'!L117:L121,"="&amp;L2-1) + COUNTIF('Round 1 - RIVER'!#REF!,"="&amp;L2-1) + COUNTIF('Round 1 - RIVER'!#REF!,"="&amp;L2-1) + COUNTIF('Round 1 - RIVER'!#REF!,"="&amp;L2-1) + COUNTIF('Round 1 - RIVER'!#REF!,"="&amp;L2-1))</f>
        <v>#REF!</v>
      </c>
      <c r="M5" s="79" t="e">
        <f>(COUNTIF('Round 1 - RIVER'!M5:M9,"="&amp;M2-1)+ COUNTIF('Round 1 - RIVER'!M12:M16,"="&amp;M2-1)+ COUNTIF('Round 1 - RIVER'!M19:M23,"="&amp;M2-1)+ COUNTIF('Round 1 - RIVER'!M26:M30,"="&amp;M2-1)+ COUNTIF('Round 1 - RIVER'!M33:M37,"="&amp;M2-1) + COUNTIF('Round 1 - RIVER'!M40:M44,"="&amp;M2-1)+ COUNTIF('Round 1 - RIVER'!M47:M51,"="&amp;M2-1) + COUNTIF('Round 1 - RIVER'!M54:M58,"="&amp;M2-1)+ COUNTIF('Round 1 - RIVER'!M61:M65,"="&amp;M2-1) + COUNTIF('Round 1 - RIVER'!M68:M72,"="&amp;M2-1) + COUNTIF('Round 1 - RIVER'!M75:M79,"="&amp;M2-1) + COUNTIF('Round 1 - RIVER'!M82:M86,"="&amp;M2-1) + COUNTIF('Round 1 - RIVER'!M89:M93,"="&amp;M2-1) + COUNTIF('Round 1 - RIVER'!M96:M100,"="&amp;M2-1) + COUNTIF('Round 1 - RIVER'!M103:M107,"="&amp;M2-1) + COUNTIF('Round 1 - RIVER'!M110:M114,"="&amp;M2-1) + COUNTIF('Round 1 - RIVER'!M117:M121,"="&amp;M2-1) + COUNTIF('Round 1 - RIVER'!#REF!,"="&amp;M2-1) + COUNTIF('Round 1 - RIVER'!#REF!,"="&amp;M2-1) + COUNTIF('Round 1 - RIVER'!#REF!,"="&amp;M2-1) + COUNTIF('Round 1 - RIVER'!#REF!,"="&amp;M2-1))</f>
        <v>#REF!</v>
      </c>
      <c r="N5" s="78" t="e">
        <f>(COUNTIF('Round 1 - RIVER'!N5:N9,"="&amp;N2-1)+ COUNTIF('Round 1 - RIVER'!N12:N16,"="&amp;N2-1)+ COUNTIF('Round 1 - RIVER'!N19:N23,"="&amp;N2-1)+ COUNTIF('Round 1 - RIVER'!N26:N30,"="&amp;N2-1)+ COUNTIF('Round 1 - RIVER'!N33:N37,"="&amp;N2-1) + COUNTIF('Round 1 - RIVER'!N40:N44,"="&amp;N2-1)+ COUNTIF('Round 1 - RIVER'!N47:N51,"="&amp;N2-1) + COUNTIF('Round 1 - RIVER'!N54:N58,"="&amp;N2-1)+ COUNTIF('Round 1 - RIVER'!N61:N65,"="&amp;N2-1) + COUNTIF('Round 1 - RIVER'!N68:N72,"="&amp;N2-1) + COUNTIF('Round 1 - RIVER'!N75:N79,"="&amp;N2-1) + COUNTIF('Round 1 - RIVER'!N82:N86,"="&amp;N2-1) + COUNTIF('Round 1 - RIVER'!N89:N93,"="&amp;N2-1) + COUNTIF('Round 1 - RIVER'!N96:N100,"="&amp;N2-1) + COUNTIF('Round 1 - RIVER'!N103:N107,"="&amp;N2-1) + COUNTIF('Round 1 - RIVER'!N110:N114,"="&amp;N2-1) + COUNTIF('Round 1 - RIVER'!N117:N121,"="&amp;N2-1) + COUNTIF('Round 1 - RIVER'!#REF!,"="&amp;N2-1) + COUNTIF('Round 1 - RIVER'!#REF!,"="&amp;N2-1) + COUNTIF('Round 1 - RIVER'!#REF!,"="&amp;N2-1) + COUNTIF('Round 1 - RIVER'!#REF!,"="&amp;N2-1))</f>
        <v>#REF!</v>
      </c>
      <c r="O5" s="79" t="e">
        <f>(COUNTIF('Round 1 - RIVER'!O5:O9,"="&amp;O2-1)+ COUNTIF('Round 1 - RIVER'!O12:O16,"="&amp;O2-1)+ COUNTIF('Round 1 - RIVER'!O19:O23,"="&amp;O2-1)+ COUNTIF('Round 1 - RIVER'!O26:O30,"="&amp;O2-1)+ COUNTIF('Round 1 - RIVER'!O33:O37,"="&amp;O2-1) + COUNTIF('Round 1 - RIVER'!O40:O44,"="&amp;O2-1)+ COUNTIF('Round 1 - RIVER'!O47:O51,"="&amp;O2-1) + COUNTIF('Round 1 - RIVER'!O54:O58,"="&amp;O2-1)+ COUNTIF('Round 1 - RIVER'!O61:O65,"="&amp;O2-1) + COUNTIF('Round 1 - RIVER'!O68:O72,"="&amp;O2-1) + COUNTIF('Round 1 - RIVER'!O75:O79,"="&amp;O2-1) + COUNTIF('Round 1 - RIVER'!O82:O86,"="&amp;O2-1) + COUNTIF('Round 1 - RIVER'!O89:O93,"="&amp;O2-1) + COUNTIF('Round 1 - RIVER'!O96:O100,"="&amp;O2-1) + COUNTIF('Round 1 - RIVER'!O103:O107,"="&amp;O2-1) + COUNTIF('Round 1 - RIVER'!O110:O114,"="&amp;O2-1) + COUNTIF('Round 1 - RIVER'!O117:O121,"="&amp;O2-1) + COUNTIF('Round 1 - RIVER'!#REF!,"="&amp;O2-1) + COUNTIF('Round 1 - RIVER'!#REF!,"="&amp;O2-1) + COUNTIF('Round 1 - RIVER'!#REF!,"="&amp;O2-1) + COUNTIF('Round 1 - RIVER'!#REF!,"="&amp;O2-1))</f>
        <v>#REF!</v>
      </c>
      <c r="P5" s="78" t="e">
        <f>(COUNTIF('Round 1 - RIVER'!P5:P9,"="&amp;P2-1)+ COUNTIF('Round 1 - RIVER'!P12:P16,"="&amp;P2-1)+ COUNTIF('Round 1 - RIVER'!P19:P23,"="&amp;P2-1)+ COUNTIF('Round 1 - RIVER'!P26:P30,"="&amp;P2-1)+ COUNTIF('Round 1 - RIVER'!P33:P37,"="&amp;P2-1) + COUNTIF('Round 1 - RIVER'!P40:P44,"="&amp;P2-1)+ COUNTIF('Round 1 - RIVER'!P47:P51,"="&amp;P2-1) + COUNTIF('Round 1 - RIVER'!P54:P58,"="&amp;P2-1)+ COUNTIF('Round 1 - RIVER'!P61:P65,"="&amp;P2-1) + COUNTIF('Round 1 - RIVER'!P68:P72,"="&amp;P2-1) + COUNTIF('Round 1 - RIVER'!P75:P79,"="&amp;P2-1) + COUNTIF('Round 1 - RIVER'!P82:P86,"="&amp;P2-1) + COUNTIF('Round 1 - RIVER'!P89:P93,"="&amp;P2-1) + COUNTIF('Round 1 - RIVER'!P96:P100,"="&amp;P2-1) + COUNTIF('Round 1 - RIVER'!P103:P107,"="&amp;P2-1) + COUNTIF('Round 1 - RIVER'!P110:P114,"="&amp;P2-1) + COUNTIF('Round 1 - RIVER'!P117:P121,"="&amp;P2-1) + COUNTIF('Round 1 - RIVER'!#REF!,"="&amp;P2-1) + COUNTIF('Round 1 - RIVER'!#REF!,"="&amp;P2-1) + COUNTIF('Round 1 - RIVER'!#REF!,"="&amp;P2-1) + COUNTIF('Round 1 - RIVER'!#REF!,"="&amp;P2-1))</f>
        <v>#REF!</v>
      </c>
      <c r="Q5" s="79" t="e">
        <f>(COUNTIF('Round 1 - RIVER'!Q5:Q9,"="&amp;Q2-1)+ COUNTIF('Round 1 - RIVER'!Q12:Q16,"="&amp;Q2-1)+ COUNTIF('Round 1 - RIVER'!Q19:Q23,"="&amp;Q2-1)+ COUNTIF('Round 1 - RIVER'!Q26:Q30,"="&amp;Q2-1)+ COUNTIF('Round 1 - RIVER'!Q33:Q37,"="&amp;Q2-1) + COUNTIF('Round 1 - RIVER'!Q40:Q44,"="&amp;Q2-1)+ COUNTIF('Round 1 - RIVER'!Q47:Q51,"="&amp;Q2-1) + COUNTIF('Round 1 - RIVER'!Q54:Q58,"="&amp;Q2-1)+ COUNTIF('Round 1 - RIVER'!Q61:Q65,"="&amp;Q2-1) + COUNTIF('Round 1 - RIVER'!Q68:Q72,"="&amp;Q2-1) + COUNTIF('Round 1 - RIVER'!Q75:Q79,"="&amp;Q2-1) + COUNTIF('Round 1 - RIVER'!Q82:Q86,"="&amp;Q2-1) + COUNTIF('Round 1 - RIVER'!Q89:Q93,"="&amp;Q2-1) + COUNTIF('Round 1 - RIVER'!Q96:Q100,"="&amp;Q2-1) + COUNTIF('Round 1 - RIVER'!Q103:Q107,"="&amp;Q2-1) + COUNTIF('Round 1 - RIVER'!Q110:Q114,"="&amp;Q2-1) + COUNTIF('Round 1 - RIVER'!Q117:Q121,"="&amp;Q2-1) + COUNTIF('Round 1 - RIVER'!#REF!,"="&amp;Q2-1) + COUNTIF('Round 1 - RIVER'!#REF!,"="&amp;Q2-1) + COUNTIF('Round 1 - RIVER'!#REF!,"="&amp;Q2-1) + COUNTIF('Round 1 - RIVER'!#REF!,"="&amp;Q2-1))</f>
        <v>#REF!</v>
      </c>
      <c r="R5" s="78" t="e">
        <f>(COUNTIF('Round 1 - RIVER'!R5:R9,"="&amp;R2-1)+ COUNTIF('Round 1 - RIVER'!R12:R16,"="&amp;R2-1)+ COUNTIF('Round 1 - RIVER'!R19:R23,"="&amp;R2-1)+ COUNTIF('Round 1 - RIVER'!R26:R30,"="&amp;R2-1)+ COUNTIF('Round 1 - RIVER'!R33:R37,"="&amp;R2-1) + COUNTIF('Round 1 - RIVER'!R40:R44,"="&amp;R2-1)+ COUNTIF('Round 1 - RIVER'!R47:R51,"="&amp;R2-1) + COUNTIF('Round 1 - RIVER'!R54:R58,"="&amp;R2-1)+ COUNTIF('Round 1 - RIVER'!R61:R65,"="&amp;R2-1) + COUNTIF('Round 1 - RIVER'!R68:R72,"="&amp;R2-1) + COUNTIF('Round 1 - RIVER'!R75:R79,"="&amp;R2-1) + COUNTIF('Round 1 - RIVER'!R82:R86,"="&amp;R2-1) + COUNTIF('Round 1 - RIVER'!R89:R93,"="&amp;R2-1) + COUNTIF('Round 1 - RIVER'!R96:R100,"="&amp;R2-1) + COUNTIF('Round 1 - RIVER'!R103:R107,"="&amp;R2-1) + COUNTIF('Round 1 - RIVER'!R110:R114,"="&amp;R2-1) + COUNTIF('Round 1 - RIVER'!R117:R121,"="&amp;R2-1) + COUNTIF('Round 1 - RIVER'!#REF!,"="&amp;R2-1) + COUNTIF('Round 1 - RIVER'!#REF!,"="&amp;R2-1) + COUNTIF('Round 1 - RIVER'!#REF!,"="&amp;R2-1) + COUNTIF('Round 1 - RIVER'!#REF!,"="&amp;R2-1))</f>
        <v>#REF!</v>
      </c>
      <c r="S5" s="79" t="e">
        <f>(COUNTIF('Round 1 - RIVER'!S5:S9,"="&amp;S2-1)+ COUNTIF('Round 1 - RIVER'!S12:S16,"="&amp;S2-1)+ COUNTIF('Round 1 - RIVER'!S19:S23,"="&amp;S2-1)+ COUNTIF('Round 1 - RIVER'!S26:S30,"="&amp;S2-1)+ COUNTIF('Round 1 - RIVER'!S33:S37,"="&amp;S2-1) + COUNTIF('Round 1 - RIVER'!S40:S44,"="&amp;S2-1)+ COUNTIF('Round 1 - RIVER'!S47:S51,"="&amp;S2-1) + COUNTIF('Round 1 - RIVER'!S54:S58,"="&amp;S2-1)+ COUNTIF('Round 1 - RIVER'!S61:S65,"="&amp;S2-1) + COUNTIF('Round 1 - RIVER'!S68:S72,"="&amp;S2-1) + COUNTIF('Round 1 - RIVER'!S75:S79,"="&amp;S2-1) + COUNTIF('Round 1 - RIVER'!S82:S86,"="&amp;S2-1) + COUNTIF('Round 1 - RIVER'!S89:S93,"="&amp;S2-1) + COUNTIF('Round 1 - RIVER'!S96:S100,"="&amp;S2-1) + COUNTIF('Round 1 - RIVER'!S103:S107,"="&amp;S2-1) + COUNTIF('Round 1 - RIVER'!S110:S114,"="&amp;S2-1) + COUNTIF('Round 1 - RIVER'!S117:S121,"="&amp;S2-1) + COUNTIF('Round 1 - RIVER'!#REF!,"="&amp;S2-1) + COUNTIF('Round 1 - RIVER'!#REF!,"="&amp;S2-1) + COUNTIF('Round 1 - RIVER'!#REF!,"="&amp;S2-1) + COUNTIF('Round 1 - RIVER'!#REF!,"="&amp;S2-1))</f>
        <v>#REF!</v>
      </c>
      <c r="T5" s="78" t="e">
        <f>(COUNTIF('Round 1 - RIVER'!T5:T9,"="&amp;T2-1)+ COUNTIF('Round 1 - RIVER'!T12:T16,"="&amp;T2-1)+ COUNTIF('Round 1 - RIVER'!T19:T23,"="&amp;T2-1)+ COUNTIF('Round 1 - RIVER'!T26:T30,"="&amp;T2-1)+ COUNTIF('Round 1 - RIVER'!T33:T37,"="&amp;T2-1) + COUNTIF('Round 1 - RIVER'!T40:T44,"="&amp;T2-1)+ COUNTIF('Round 1 - RIVER'!T47:T51,"="&amp;T2-1) + COUNTIF('Round 1 - RIVER'!T54:T58,"="&amp;T2-1)+ COUNTIF('Round 1 - RIVER'!T61:T65,"="&amp;T2-1) + COUNTIF('Round 1 - RIVER'!T68:T72,"="&amp;T2-1) + COUNTIF('Round 1 - RIVER'!T75:T79,"="&amp;T2-1) + COUNTIF('Round 1 - RIVER'!T82:T86,"="&amp;T2-1) + COUNTIF('Round 1 - RIVER'!T89:T93,"="&amp;T2-1) + COUNTIF('Round 1 - RIVER'!T96:T100,"="&amp;T2-1) + COUNTIF('Round 1 - RIVER'!T103:T107,"="&amp;T2-1) + COUNTIF('Round 1 - RIVER'!T110:T114,"="&amp;T2-1) + COUNTIF('Round 1 - RIVER'!T117:T121,"="&amp;T2-1) + COUNTIF('Round 1 - RIVER'!#REF!,"="&amp;T2-1) + COUNTIF('Round 1 - RIVER'!#REF!,"="&amp;T2-1) + COUNTIF('Round 1 - RIVER'!#REF!,"="&amp;T2-1) + COUNTIF('Round 1 - RIVER'!#REF!,"="&amp;T2-1))</f>
        <v>#REF!</v>
      </c>
      <c r="U5" s="81"/>
      <c r="V5" s="82"/>
    </row>
    <row r="6" spans="1:22" x14ac:dyDescent="0.2">
      <c r="A6" s="14" t="s">
        <v>72</v>
      </c>
      <c r="B6" s="78" t="e">
        <f>(COUNTIF('Round 1 - RIVER'!B5:B9,"="&amp;B2)+ COUNTIF('Round 1 - RIVER'!B12:B16,"="&amp;B2)+ COUNTIF('Round 1 - RIVER'!B19:B23,"="&amp;B2)+ COUNTIF('Round 1 - RIVER'!B26:B30,"="&amp;B2)+ COUNTIF('Round 1 - RIVER'!B33:B37,"="&amp;B2) + COUNTIF('Round 1 - RIVER'!B40:B44,"="&amp;B2)+ COUNTIF('Round 1 - RIVER'!B47:B51,"="&amp;B2) + COUNTIF('Round 1 - RIVER'!B54:B58,"="&amp;B2)+ COUNTIF('Round 1 - RIVER'!B61:B65,"="&amp;B2) + COUNTIF('Round 1 - RIVER'!B68:B72,"="&amp;B2) + COUNTIF('Round 1 - RIVER'!B75:B79,"="&amp;B2) + COUNTIF('Round 1 - RIVER'!B82:B86,"="&amp;B2) + COUNTIF('Round 1 - RIVER'!B89:B93,"="&amp;B2) + COUNTIF('Round 1 - RIVER'!B96:B100,"="&amp;B2) + COUNTIF('Round 1 - RIVER'!B103:B107,"="&amp;B2) + COUNTIF('Round 1 - RIVER'!B110:B114,"="&amp;B2) + COUNTIF('Round 1 - RIVER'!B117:B121,"="&amp;B2) + COUNTIF('Round 1 - RIVER'!#REF!,"="&amp;B2) + COUNTIF('Round 1 - RIVER'!#REF!,"="&amp;B2) + COUNTIF('Round 1 - RIVER'!#REF!,"="&amp;B2) + COUNTIF('Round 1 - RIVER'!#REF!,"="&amp;B2))</f>
        <v>#REF!</v>
      </c>
      <c r="C6" s="79" t="e">
        <f>(COUNTIF('Round 1 - RIVER'!C5:C9,"="&amp;C2)+ COUNTIF('Round 1 - RIVER'!C12:C16,"="&amp;C2)+ COUNTIF('Round 1 - RIVER'!C19:C23,"="&amp;C2)+ COUNTIF('Round 1 - RIVER'!C26:C30,"="&amp;C2)+ COUNTIF('Round 1 - RIVER'!C33:C37,"="&amp;C2) + COUNTIF('Round 1 - RIVER'!C40:C44,"="&amp;C2)+ COUNTIF('Round 1 - RIVER'!C47:C51,"="&amp;C2) + COUNTIF('Round 1 - RIVER'!C54:C58,"="&amp;C2)+ COUNTIF('Round 1 - RIVER'!C61:C65,"="&amp;C2) + COUNTIF('Round 1 - RIVER'!C68:C72,"="&amp;C2) + COUNTIF('Round 1 - RIVER'!C75:C79,"="&amp;C2) + COUNTIF('Round 1 - RIVER'!C82:C86,"="&amp;C2) + COUNTIF('Round 1 - RIVER'!C89:C93,"="&amp;C2) + COUNTIF('Round 1 - RIVER'!C96:C100,"="&amp;C2) + COUNTIF('Round 1 - RIVER'!C103:C107,"="&amp;C2) + COUNTIF('Round 1 - RIVER'!C110:C114,"="&amp;C2) + COUNTIF('Round 1 - RIVER'!C117:C121,"="&amp;C2) + COUNTIF('Round 1 - RIVER'!#REF!,"="&amp;C2) + COUNTIF('Round 1 - RIVER'!#REF!,"="&amp;C2) + COUNTIF('Round 1 - RIVER'!#REF!,"="&amp;C2) + COUNTIF('Round 1 - RIVER'!#REF!,"="&amp;C2))</f>
        <v>#REF!</v>
      </c>
      <c r="D6" s="78" t="e">
        <f>(COUNTIF('Round 1 - RIVER'!D5:D9,"="&amp;D2)+ COUNTIF('Round 1 - RIVER'!D12:D16,"="&amp;D2)+ COUNTIF('Round 1 - RIVER'!D19:D23,"="&amp;D2)+ COUNTIF('Round 1 - RIVER'!D26:D30,"="&amp;D2)+ COUNTIF('Round 1 - RIVER'!D33:D37,"="&amp;D2) + COUNTIF('Round 1 - RIVER'!D40:D44,"="&amp;D2)+ COUNTIF('Round 1 - RIVER'!D47:D51,"="&amp;D2) + COUNTIF('Round 1 - RIVER'!D54:D58,"="&amp;D2)+ COUNTIF('Round 1 - RIVER'!D61:D65,"="&amp;D2) + COUNTIF('Round 1 - RIVER'!D68:D72,"="&amp;D2) + COUNTIF('Round 1 - RIVER'!D75:D79,"="&amp;D2) + COUNTIF('Round 1 - RIVER'!D82:D86,"="&amp;D2) + COUNTIF('Round 1 - RIVER'!D89:D93,"="&amp;D2) + COUNTIF('Round 1 - RIVER'!D96:D100,"="&amp;D2) + COUNTIF('Round 1 - RIVER'!D103:D107,"="&amp;D2) + COUNTIF('Round 1 - RIVER'!D110:D114,"="&amp;D2) + COUNTIF('Round 1 - RIVER'!D117:D121,"="&amp;D2) + COUNTIF('Round 1 - RIVER'!#REF!,"="&amp;D2) + COUNTIF('Round 1 - RIVER'!#REF!,"="&amp;D2) + COUNTIF('Round 1 - RIVER'!#REF!,"="&amp;D2) + COUNTIF('Round 1 - RIVER'!#REF!,"="&amp;D2))</f>
        <v>#REF!</v>
      </c>
      <c r="E6" s="79" t="e">
        <f>(COUNTIF('Round 1 - RIVER'!E5:E9,"="&amp;E2)+ COUNTIF('Round 1 - RIVER'!E12:E16,"="&amp;E2)+ COUNTIF('Round 1 - RIVER'!E19:E23,"="&amp;E2)+ COUNTIF('Round 1 - RIVER'!E26:E30,"="&amp;E2)+ COUNTIF('Round 1 - RIVER'!E33:E37,"="&amp;E2) + COUNTIF('Round 1 - RIVER'!E40:E44,"="&amp;E2)+ COUNTIF('Round 1 - RIVER'!E47:E51,"="&amp;E2) + COUNTIF('Round 1 - RIVER'!E54:E58,"="&amp;E2)+ COUNTIF('Round 1 - RIVER'!E61:E65,"="&amp;E2) + COUNTIF('Round 1 - RIVER'!E68:E72,"="&amp;E2) + COUNTIF('Round 1 - RIVER'!E75:E79,"="&amp;E2) + COUNTIF('Round 1 - RIVER'!E82:E86,"="&amp;E2) + COUNTIF('Round 1 - RIVER'!E89:E93,"="&amp;E2) + COUNTIF('Round 1 - RIVER'!E96:E100,"="&amp;E2) + COUNTIF('Round 1 - RIVER'!E103:E107,"="&amp;E2) + COUNTIF('Round 1 - RIVER'!E110:E114,"="&amp;E2) + COUNTIF('Round 1 - RIVER'!E117:E121,"="&amp;E2) + COUNTIF('Round 1 - RIVER'!#REF!,"="&amp;E2) + COUNTIF('Round 1 - RIVER'!#REF!,"="&amp;E2) + COUNTIF('Round 1 - RIVER'!#REF!,"="&amp;E2) + COUNTIF('Round 1 - RIVER'!#REF!,"="&amp;E2))</f>
        <v>#REF!</v>
      </c>
      <c r="F6" s="78" t="e">
        <f>(COUNTIF('Round 1 - RIVER'!F5:F9,"="&amp;F2)+ COUNTIF('Round 1 - RIVER'!F12:F16,"="&amp;F2)+ COUNTIF('Round 1 - RIVER'!F19:F23,"="&amp;F2)+ COUNTIF('Round 1 - RIVER'!F26:F30,"="&amp;F2)+ COUNTIF('Round 1 - RIVER'!F33:F37,"="&amp;F2) + COUNTIF('Round 1 - RIVER'!F40:F44,"="&amp;F2)+ COUNTIF('Round 1 - RIVER'!F47:F51,"="&amp;F2) + COUNTIF('Round 1 - RIVER'!F54:F58,"="&amp;F2)+ COUNTIF('Round 1 - RIVER'!F61:F65,"="&amp;F2) + COUNTIF('Round 1 - RIVER'!F68:F72,"="&amp;F2) + COUNTIF('Round 1 - RIVER'!F75:F79,"="&amp;F2) + COUNTIF('Round 1 - RIVER'!F82:F86,"="&amp;F2) + COUNTIF('Round 1 - RIVER'!F89:F93,"="&amp;F2) + COUNTIF('Round 1 - RIVER'!F96:F100,"="&amp;F2) + COUNTIF('Round 1 - RIVER'!F103:F107,"="&amp;F2) + COUNTIF('Round 1 - RIVER'!F110:F114,"="&amp;F2) + COUNTIF('Round 1 - RIVER'!F117:F121,"="&amp;F2) + COUNTIF('Round 1 - RIVER'!#REF!,"="&amp;F2) + COUNTIF('Round 1 - RIVER'!#REF!,"="&amp;F2) + COUNTIF('Round 1 - RIVER'!#REF!,"="&amp;F2) + COUNTIF('Round 1 - RIVER'!#REF!,"="&amp;F2))</f>
        <v>#REF!</v>
      </c>
      <c r="G6" s="79" t="e">
        <f>(COUNTIF('Round 1 - RIVER'!G5:G9,"="&amp;G2)+ COUNTIF('Round 1 - RIVER'!G12:G16,"="&amp;G2)+ COUNTIF('Round 1 - RIVER'!G19:G23,"="&amp;G2)+ COUNTIF('Round 1 - RIVER'!G26:G30,"="&amp;G2)+ COUNTIF('Round 1 - RIVER'!G33:G37,"="&amp;G2) + COUNTIF('Round 1 - RIVER'!G40:G44,"="&amp;G2)+ COUNTIF('Round 1 - RIVER'!G47:G51,"="&amp;G2) + COUNTIF('Round 1 - RIVER'!G54:G58,"="&amp;G2)+ COUNTIF('Round 1 - RIVER'!G61:G65,"="&amp;G2) + COUNTIF('Round 1 - RIVER'!G68:G72,"="&amp;G2) + COUNTIF('Round 1 - RIVER'!G75:G79,"="&amp;G2) + COUNTIF('Round 1 - RIVER'!G82:G86,"="&amp;G2) + COUNTIF('Round 1 - RIVER'!G89:G93,"="&amp;G2) + COUNTIF('Round 1 - RIVER'!G96:G100,"="&amp;G2) + COUNTIF('Round 1 - RIVER'!G103:G107,"="&amp;G2) + COUNTIF('Round 1 - RIVER'!G110:G114,"="&amp;G2) + COUNTIF('Round 1 - RIVER'!G117:G121,"="&amp;G2) + COUNTIF('Round 1 - RIVER'!#REF!,"="&amp;G2) + COUNTIF('Round 1 - RIVER'!#REF!,"="&amp;G2) + COUNTIF('Round 1 - RIVER'!#REF!,"="&amp;G2) + COUNTIF('Round 1 - RIVER'!#REF!,"="&amp;G2))</f>
        <v>#REF!</v>
      </c>
      <c r="H6" s="78" t="e">
        <f>(COUNTIF('Round 1 - RIVER'!H5:H9,"="&amp;H2)+ COUNTIF('Round 1 - RIVER'!H12:H16,"="&amp;H2)+ COUNTIF('Round 1 - RIVER'!H19:H23,"="&amp;H2)+ COUNTIF('Round 1 - RIVER'!H26:H30,"="&amp;H2)+ COUNTIF('Round 1 - RIVER'!H33:H37,"="&amp;H2) + COUNTIF('Round 1 - RIVER'!H40:H44,"="&amp;H2)+ COUNTIF('Round 1 - RIVER'!H47:H51,"="&amp;H2) + COUNTIF('Round 1 - RIVER'!H54:H58,"="&amp;H2)+ COUNTIF('Round 1 - RIVER'!H61:H65,"="&amp;H2) + COUNTIF('Round 1 - RIVER'!H68:H72,"="&amp;H2) + COUNTIF('Round 1 - RIVER'!H75:H79,"="&amp;H2) + COUNTIF('Round 1 - RIVER'!H82:H86,"="&amp;H2) + COUNTIF('Round 1 - RIVER'!H89:H93,"="&amp;H2) + COUNTIF('Round 1 - RIVER'!H96:H100,"="&amp;H2) + COUNTIF('Round 1 - RIVER'!H103:H107,"="&amp;H2) + COUNTIF('Round 1 - RIVER'!H110:H114,"="&amp;H2) + COUNTIF('Round 1 - RIVER'!H117:H121,"="&amp;H2) + COUNTIF('Round 1 - RIVER'!#REF!,"="&amp;H2) + COUNTIF('Round 1 - RIVER'!#REF!,"="&amp;H2) + COUNTIF('Round 1 - RIVER'!#REF!,"="&amp;H2) + COUNTIF('Round 1 - RIVER'!#REF!,"="&amp;H2))</f>
        <v>#REF!</v>
      </c>
      <c r="I6" s="79" t="e">
        <f>(COUNTIF('Round 1 - RIVER'!I5:I9,"="&amp;I2)+ COUNTIF('Round 1 - RIVER'!I12:I16,"="&amp;I2)+ COUNTIF('Round 1 - RIVER'!I19:I23,"="&amp;I2)+ COUNTIF('Round 1 - RIVER'!I26:I30,"="&amp;I2)+ COUNTIF('Round 1 - RIVER'!I33:I37,"="&amp;I2) + COUNTIF('Round 1 - RIVER'!I40:I44,"="&amp;I2)+ COUNTIF('Round 1 - RIVER'!I47:I51,"="&amp;I2) + COUNTIF('Round 1 - RIVER'!I54:I58,"="&amp;I2)+ COUNTIF('Round 1 - RIVER'!I61:I65,"="&amp;I2) + COUNTIF('Round 1 - RIVER'!I68:I72,"="&amp;I2) + COUNTIF('Round 1 - RIVER'!I75:I79,"="&amp;I2) + COUNTIF('Round 1 - RIVER'!I82:I86,"="&amp;I2) + COUNTIF('Round 1 - RIVER'!I89:I93,"="&amp;I2) + COUNTIF('Round 1 - RIVER'!I96:I100,"="&amp;I2) + COUNTIF('Round 1 - RIVER'!I103:I107,"="&amp;I2) + COUNTIF('Round 1 - RIVER'!I110:I114,"="&amp;I2) + COUNTIF('Round 1 - RIVER'!I117:I121,"="&amp;I2) + COUNTIF('Round 1 - RIVER'!#REF!,"="&amp;I2) + COUNTIF('Round 1 - RIVER'!#REF!,"="&amp;I2) + COUNTIF('Round 1 - RIVER'!#REF!,"="&amp;I2) + COUNTIF('Round 1 - RIVER'!#REF!,"="&amp;I2))</f>
        <v>#REF!</v>
      </c>
      <c r="J6" s="78" t="e">
        <f>(COUNTIF('Round 1 - RIVER'!J5:J9,"="&amp;J2)+ COUNTIF('Round 1 - RIVER'!J12:J16,"="&amp;J2)+ COUNTIF('Round 1 - RIVER'!J19:J23,"="&amp;J2)+ COUNTIF('Round 1 - RIVER'!J26:J30,"="&amp;J2)+ COUNTIF('Round 1 - RIVER'!J33:J37,"="&amp;J2) + COUNTIF('Round 1 - RIVER'!J40:J44,"="&amp;J2)+ COUNTIF('Round 1 - RIVER'!J47:J51,"="&amp;J2) + COUNTIF('Round 1 - RIVER'!J54:J58,"="&amp;J2)+ COUNTIF('Round 1 - RIVER'!J61:J65,"="&amp;J2) + COUNTIF('Round 1 - RIVER'!J68:J72,"="&amp;J2) + COUNTIF('Round 1 - RIVER'!J75:J79,"="&amp;J2) + COUNTIF('Round 1 - RIVER'!J82:J86,"="&amp;J2) + COUNTIF('Round 1 - RIVER'!J89:J93,"="&amp;J2) + COUNTIF('Round 1 - RIVER'!J96:J100,"="&amp;J2) + COUNTIF('Round 1 - RIVER'!J103:J107,"="&amp;J2) + COUNTIF('Round 1 - RIVER'!J110:J114,"="&amp;J2) + COUNTIF('Round 1 - RIVER'!J117:J121,"="&amp;J2) + COUNTIF('Round 1 - RIVER'!#REF!,"="&amp;J2) + COUNTIF('Round 1 - RIVER'!#REF!,"="&amp;J2) + COUNTIF('Round 1 - RIVER'!#REF!,"="&amp;J2) + COUNTIF('Round 1 - RIVER'!#REF!,"="&amp;J2))</f>
        <v>#REF!</v>
      </c>
      <c r="K6" s="80"/>
      <c r="L6" s="78" t="e">
        <f>(COUNTIF('Round 1 - RIVER'!L5:L9,"="&amp;L2)+ COUNTIF('Round 1 - RIVER'!L12:L16,"="&amp;L2)+ COUNTIF('Round 1 - RIVER'!L19:L23,"="&amp;L2)+ COUNTIF('Round 1 - RIVER'!L26:L30,"="&amp;L2)+ COUNTIF('Round 1 - RIVER'!L33:L37,"="&amp;L2) + COUNTIF('Round 1 - RIVER'!L40:L44,"="&amp;L2)+ COUNTIF('Round 1 - RIVER'!L47:L51,"="&amp;L2) + COUNTIF('Round 1 - RIVER'!L54:L58,"="&amp;L2)+ COUNTIF('Round 1 - RIVER'!L61:L65,"="&amp;L2) + COUNTIF('Round 1 - RIVER'!L68:L72,"="&amp;L2) + COUNTIF('Round 1 - RIVER'!L75:L79,"="&amp;L2) + COUNTIF('Round 1 - RIVER'!L82:L86,"="&amp;L2) + COUNTIF('Round 1 - RIVER'!L89:L93,"="&amp;L2) + COUNTIF('Round 1 - RIVER'!L96:L100,"="&amp;L2) + COUNTIF('Round 1 - RIVER'!L103:L107,"="&amp;L2) + COUNTIF('Round 1 - RIVER'!L110:L114,"="&amp;L2) + COUNTIF('Round 1 - RIVER'!L117:L121,"="&amp;L2) + COUNTIF('Round 1 - RIVER'!#REF!,"="&amp;L2) + COUNTIF('Round 1 - RIVER'!#REF!,"="&amp;L2) + COUNTIF('Round 1 - RIVER'!#REF!,"="&amp;L2) + COUNTIF('Round 1 - RIVER'!#REF!,"="&amp;L2))</f>
        <v>#REF!</v>
      </c>
      <c r="M6" s="79" t="e">
        <f>(COUNTIF('Round 1 - RIVER'!M5:M9,"="&amp;M2)+ COUNTIF('Round 1 - RIVER'!M12:M16,"="&amp;M2)+ COUNTIF('Round 1 - RIVER'!M19:M23,"="&amp;M2)+ COUNTIF('Round 1 - RIVER'!M26:M30,"="&amp;M2)+ COUNTIF('Round 1 - RIVER'!M33:M37,"="&amp;M2) + COUNTIF('Round 1 - RIVER'!M40:M44,"="&amp;M2)+ COUNTIF('Round 1 - RIVER'!M47:M51,"="&amp;M2) + COUNTIF('Round 1 - RIVER'!M54:M58,"="&amp;M2)+ COUNTIF('Round 1 - RIVER'!M61:M65,"="&amp;M2) + COUNTIF('Round 1 - RIVER'!M68:M72,"="&amp;M2) + COUNTIF('Round 1 - RIVER'!M75:M79,"="&amp;M2) + COUNTIF('Round 1 - RIVER'!M82:M86,"="&amp;M2) + COUNTIF('Round 1 - RIVER'!M89:M93,"="&amp;M2) + COUNTIF('Round 1 - RIVER'!M96:M100,"="&amp;M2) + COUNTIF('Round 1 - RIVER'!M103:M107,"="&amp;M2) + COUNTIF('Round 1 - RIVER'!M110:M114,"="&amp;M2) + COUNTIF('Round 1 - RIVER'!M117:M121,"="&amp;M2) + COUNTIF('Round 1 - RIVER'!#REF!,"="&amp;M2) + COUNTIF('Round 1 - RIVER'!#REF!,"="&amp;M2) + COUNTIF('Round 1 - RIVER'!#REF!,"="&amp;M2) + COUNTIF('Round 1 - RIVER'!#REF!,"="&amp;M2))</f>
        <v>#REF!</v>
      </c>
      <c r="N6" s="78" t="e">
        <f>(COUNTIF('Round 1 - RIVER'!N5:N9,"="&amp;N2)+ COUNTIF('Round 1 - RIVER'!N12:N16,"="&amp;N2)+ COUNTIF('Round 1 - RIVER'!N19:N23,"="&amp;N2)+ COUNTIF('Round 1 - RIVER'!N26:N30,"="&amp;N2)+ COUNTIF('Round 1 - RIVER'!N33:N37,"="&amp;N2) + COUNTIF('Round 1 - RIVER'!N40:N44,"="&amp;N2)+ COUNTIF('Round 1 - RIVER'!N47:N51,"="&amp;N2) + COUNTIF('Round 1 - RIVER'!N54:N58,"="&amp;N2)+ COUNTIF('Round 1 - RIVER'!N61:N65,"="&amp;N2) + COUNTIF('Round 1 - RIVER'!N68:N72,"="&amp;N2) + COUNTIF('Round 1 - RIVER'!N75:N79,"="&amp;N2) + COUNTIF('Round 1 - RIVER'!N82:N86,"="&amp;N2) + COUNTIF('Round 1 - RIVER'!N89:N93,"="&amp;N2) + COUNTIF('Round 1 - RIVER'!N96:N100,"="&amp;N2) + COUNTIF('Round 1 - RIVER'!N103:N107,"="&amp;N2) + COUNTIF('Round 1 - RIVER'!N110:N114,"="&amp;N2) + COUNTIF('Round 1 - RIVER'!N117:N121,"="&amp;N2) + COUNTIF('Round 1 - RIVER'!#REF!,"="&amp;N2) + COUNTIF('Round 1 - RIVER'!#REF!,"="&amp;N2) + COUNTIF('Round 1 - RIVER'!#REF!,"="&amp;N2) + COUNTIF('Round 1 - RIVER'!#REF!,"="&amp;N2))</f>
        <v>#REF!</v>
      </c>
      <c r="O6" s="79" t="e">
        <f>(COUNTIF('Round 1 - RIVER'!O5:O9,"="&amp;O2)+ COUNTIF('Round 1 - RIVER'!O12:O16,"="&amp;O2)+ COUNTIF('Round 1 - RIVER'!O19:O23,"="&amp;O2)+ COUNTIF('Round 1 - RIVER'!O26:O30,"="&amp;O2)+ COUNTIF('Round 1 - RIVER'!O33:O37,"="&amp;O2) + COUNTIF('Round 1 - RIVER'!O40:O44,"="&amp;O2)+ COUNTIF('Round 1 - RIVER'!O47:O51,"="&amp;O2) + COUNTIF('Round 1 - RIVER'!O54:O58,"="&amp;O2)+ COUNTIF('Round 1 - RIVER'!O61:O65,"="&amp;O2) + COUNTIF('Round 1 - RIVER'!O68:O72,"="&amp;O2) + COUNTIF('Round 1 - RIVER'!O75:O79,"="&amp;O2) + COUNTIF('Round 1 - RIVER'!O82:O86,"="&amp;O2) + COUNTIF('Round 1 - RIVER'!O89:O93,"="&amp;O2) + COUNTIF('Round 1 - RIVER'!O96:O100,"="&amp;O2) + COUNTIF('Round 1 - RIVER'!O103:O107,"="&amp;O2) + COUNTIF('Round 1 - RIVER'!O110:O114,"="&amp;O2) + COUNTIF('Round 1 - RIVER'!O117:O121,"="&amp;O2) + COUNTIF('Round 1 - RIVER'!#REF!,"="&amp;O2) + COUNTIF('Round 1 - RIVER'!#REF!,"="&amp;O2) + COUNTIF('Round 1 - RIVER'!#REF!,"="&amp;O2) + COUNTIF('Round 1 - RIVER'!#REF!,"="&amp;O2))</f>
        <v>#REF!</v>
      </c>
      <c r="P6" s="78" t="e">
        <f>(COUNTIF('Round 1 - RIVER'!P5:P9,"="&amp;P2)+ COUNTIF('Round 1 - RIVER'!P12:P16,"="&amp;P2)+ COUNTIF('Round 1 - RIVER'!P19:P23,"="&amp;P2)+ COUNTIF('Round 1 - RIVER'!P26:P30,"="&amp;P2)+ COUNTIF('Round 1 - RIVER'!P33:P37,"="&amp;P2) + COUNTIF('Round 1 - RIVER'!P40:P44,"="&amp;P2)+ COUNTIF('Round 1 - RIVER'!P47:P51,"="&amp;P2) + COUNTIF('Round 1 - RIVER'!P54:P58,"="&amp;P2)+ COUNTIF('Round 1 - RIVER'!P61:P65,"="&amp;P2) + COUNTIF('Round 1 - RIVER'!P68:P72,"="&amp;P2) + COUNTIF('Round 1 - RIVER'!P75:P79,"="&amp;P2) + COUNTIF('Round 1 - RIVER'!P82:P86,"="&amp;P2) + COUNTIF('Round 1 - RIVER'!P89:P93,"="&amp;P2) + COUNTIF('Round 1 - RIVER'!P96:P100,"="&amp;P2) + COUNTIF('Round 1 - RIVER'!P103:P107,"="&amp;P2) + COUNTIF('Round 1 - RIVER'!P110:P114,"="&amp;P2) + COUNTIF('Round 1 - RIVER'!P117:P121,"="&amp;P2) + COUNTIF('Round 1 - RIVER'!#REF!,"="&amp;P2) + COUNTIF('Round 1 - RIVER'!#REF!,"="&amp;P2) + COUNTIF('Round 1 - RIVER'!#REF!,"="&amp;P2) + COUNTIF('Round 1 - RIVER'!#REF!,"="&amp;P2))</f>
        <v>#REF!</v>
      </c>
      <c r="Q6" s="79" t="e">
        <f>(COUNTIF('Round 1 - RIVER'!Q5:Q9,"="&amp;Q2)+ COUNTIF('Round 1 - RIVER'!Q12:Q16,"="&amp;Q2)+ COUNTIF('Round 1 - RIVER'!Q19:Q23,"="&amp;Q2)+ COUNTIF('Round 1 - RIVER'!Q26:Q30,"="&amp;Q2)+ COUNTIF('Round 1 - RIVER'!Q33:Q37,"="&amp;Q2) + COUNTIF('Round 1 - RIVER'!Q40:Q44,"="&amp;Q2)+ COUNTIF('Round 1 - RIVER'!Q47:Q51,"="&amp;Q2) + COUNTIF('Round 1 - RIVER'!Q54:Q58,"="&amp;Q2)+ COUNTIF('Round 1 - RIVER'!Q61:Q65,"="&amp;Q2) + COUNTIF('Round 1 - RIVER'!Q68:Q72,"="&amp;Q2) + COUNTIF('Round 1 - RIVER'!Q75:Q79,"="&amp;Q2) + COUNTIF('Round 1 - RIVER'!Q82:Q86,"="&amp;Q2) + COUNTIF('Round 1 - RIVER'!Q89:Q93,"="&amp;Q2) + COUNTIF('Round 1 - RIVER'!Q96:Q100,"="&amp;Q2) + COUNTIF('Round 1 - RIVER'!Q103:Q107,"="&amp;Q2) + COUNTIF('Round 1 - RIVER'!Q110:Q114,"="&amp;Q2) + COUNTIF('Round 1 - RIVER'!Q117:Q121,"="&amp;Q2) + COUNTIF('Round 1 - RIVER'!#REF!,"="&amp;Q2) + COUNTIF('Round 1 - RIVER'!#REF!,"="&amp;Q2) + COUNTIF('Round 1 - RIVER'!#REF!,"="&amp;Q2) + COUNTIF('Round 1 - RIVER'!#REF!,"="&amp;Q2))</f>
        <v>#REF!</v>
      </c>
      <c r="R6" s="78" t="e">
        <f>(COUNTIF('Round 1 - RIVER'!R5:R9,"="&amp;R2)+ COUNTIF('Round 1 - RIVER'!R12:R16,"="&amp;R2)+ COUNTIF('Round 1 - RIVER'!R19:R23,"="&amp;R2)+ COUNTIF('Round 1 - RIVER'!R26:R30,"="&amp;R2)+ COUNTIF('Round 1 - RIVER'!R33:R37,"="&amp;R2) + COUNTIF('Round 1 - RIVER'!R40:R44,"="&amp;R2)+ COUNTIF('Round 1 - RIVER'!R47:R51,"="&amp;R2) + COUNTIF('Round 1 - RIVER'!R54:R58,"="&amp;R2)+ COUNTIF('Round 1 - RIVER'!R61:R65,"="&amp;R2) + COUNTIF('Round 1 - RIVER'!R68:R72,"="&amp;R2) + COUNTIF('Round 1 - RIVER'!R75:R79,"="&amp;R2) + COUNTIF('Round 1 - RIVER'!R82:R86,"="&amp;R2) + COUNTIF('Round 1 - RIVER'!R89:R93,"="&amp;R2) + COUNTIF('Round 1 - RIVER'!R96:R100,"="&amp;R2) + COUNTIF('Round 1 - RIVER'!R103:R107,"="&amp;R2) + COUNTIF('Round 1 - RIVER'!R110:R114,"="&amp;R2) + COUNTIF('Round 1 - RIVER'!R117:R121,"="&amp;R2) + COUNTIF('Round 1 - RIVER'!#REF!,"="&amp;R2) + COUNTIF('Round 1 - RIVER'!#REF!,"="&amp;R2) + COUNTIF('Round 1 - RIVER'!#REF!,"="&amp;R2) + COUNTIF('Round 1 - RIVER'!#REF!,"="&amp;R2))</f>
        <v>#REF!</v>
      </c>
      <c r="S6" s="79" t="e">
        <f>(COUNTIF('Round 1 - RIVER'!S5:S9,"="&amp;S2)+ COUNTIF('Round 1 - RIVER'!S12:S16,"="&amp;S2)+ COUNTIF('Round 1 - RIVER'!S19:S23,"="&amp;S2)+ COUNTIF('Round 1 - RIVER'!S26:S30,"="&amp;S2)+ COUNTIF('Round 1 - RIVER'!S33:S37,"="&amp;S2) + COUNTIF('Round 1 - RIVER'!S40:S44,"="&amp;S2)+ COUNTIF('Round 1 - RIVER'!S47:S51,"="&amp;S2) + COUNTIF('Round 1 - RIVER'!S54:S58,"="&amp;S2)+ COUNTIF('Round 1 - RIVER'!S61:S65,"="&amp;S2) + COUNTIF('Round 1 - RIVER'!S68:S72,"="&amp;S2) + COUNTIF('Round 1 - RIVER'!S75:S79,"="&amp;S2) + COUNTIF('Round 1 - RIVER'!S82:S86,"="&amp;S2) + COUNTIF('Round 1 - RIVER'!S89:S93,"="&amp;S2) + COUNTIF('Round 1 - RIVER'!S96:S100,"="&amp;S2) + COUNTIF('Round 1 - RIVER'!S103:S107,"="&amp;S2) + COUNTIF('Round 1 - RIVER'!S110:S114,"="&amp;S2) + COUNTIF('Round 1 - RIVER'!S117:S121,"="&amp;S2) + COUNTIF('Round 1 - RIVER'!#REF!,"="&amp;S2) + COUNTIF('Round 1 - RIVER'!#REF!,"="&amp;S2) + COUNTIF('Round 1 - RIVER'!#REF!,"="&amp;S2) + COUNTIF('Round 1 - RIVER'!#REF!,"="&amp;S2))</f>
        <v>#REF!</v>
      </c>
      <c r="T6" s="78" t="e">
        <f>(COUNTIF('Round 1 - RIVER'!T5:T9,"="&amp;T2)+ COUNTIF('Round 1 - RIVER'!T12:T16,"="&amp;T2)+ COUNTIF('Round 1 - RIVER'!T19:T23,"="&amp;T2)+ COUNTIF('Round 1 - RIVER'!T26:T30,"="&amp;T2)+ COUNTIF('Round 1 - RIVER'!T33:T37,"="&amp;T2) + COUNTIF('Round 1 - RIVER'!T40:T44,"="&amp;T2)+ COUNTIF('Round 1 - RIVER'!T47:T51,"="&amp;T2) + COUNTIF('Round 1 - RIVER'!T54:T58,"="&amp;T2)+ COUNTIF('Round 1 - RIVER'!T61:T65,"="&amp;T2) + COUNTIF('Round 1 - RIVER'!T68:T72,"="&amp;T2) + COUNTIF('Round 1 - RIVER'!T75:T79,"="&amp;T2) + COUNTIF('Round 1 - RIVER'!T82:T86,"="&amp;T2) + COUNTIF('Round 1 - RIVER'!T89:T93,"="&amp;T2) + COUNTIF('Round 1 - RIVER'!T96:T100,"="&amp;T2) + COUNTIF('Round 1 - RIVER'!T103:T107,"="&amp;T2) + COUNTIF('Round 1 - RIVER'!T110:T114,"="&amp;T2) + COUNTIF('Round 1 - RIVER'!T117:T121,"="&amp;T2) + COUNTIF('Round 1 - RIVER'!#REF!,"="&amp;T2) + COUNTIF('Round 1 - RIVER'!#REF!,"="&amp;T2) + COUNTIF('Round 1 - RIVER'!#REF!,"="&amp;T2) + COUNTIF('Round 1 - RIVER'!#REF!,"="&amp;T2))</f>
        <v>#REF!</v>
      </c>
      <c r="U6" s="81"/>
      <c r="V6" s="82"/>
    </row>
    <row r="7" spans="1:22" x14ac:dyDescent="0.2">
      <c r="A7" s="14" t="s">
        <v>73</v>
      </c>
      <c r="B7" s="78" t="e">
        <f>(COUNTIF('Round 1 - RIVER'!B5:B9,"="&amp;B2+1)+ COUNTIF('Round 1 - RIVER'!B12:B16,"="&amp;B2+1)+ COUNTIF('Round 1 - RIVER'!B19:B23,"="&amp;B2+1)+ COUNTIF('Round 1 - RIVER'!B26:B30,"="&amp;B2+1)+ COUNTIF('Round 1 - RIVER'!B33:B37,"="&amp;B2+1) + COUNTIF('Round 1 - RIVER'!B40:B44,"="&amp;B2+1)+ COUNTIF('Round 1 - RIVER'!B47:B51,"="&amp;B2+1) + COUNTIF('Round 1 - RIVER'!B54:B58,"="&amp;B2+1)+ COUNTIF('Round 1 - RIVER'!B61:B65,"="&amp;B2+1) + COUNTIF('Round 1 - RIVER'!B68:B72,"="&amp;B2+1) + COUNTIF('Round 1 - RIVER'!B75:B79,"="&amp;B2+1) + COUNTIF('Round 1 - RIVER'!B82:B86,"="&amp;B2+1) + COUNTIF('Round 1 - RIVER'!B89:B93,"="&amp;B2+1) + COUNTIF('Round 1 - RIVER'!B96:B100,"="&amp;B2+1) + COUNTIF('Round 1 - RIVER'!B103:B107,"="&amp;B2+1) + COUNTIF('Round 1 - RIVER'!B110:B114,"="&amp;B2+1) + COUNTIF('Round 1 - RIVER'!B117:B121,"="&amp;B2+1) + COUNTIF('Round 1 - RIVER'!#REF!,"="&amp;B2+1) + COUNTIF('Round 1 - RIVER'!#REF!,"="&amp;B2+1) + COUNTIF('Round 1 - RIVER'!#REF!,"="&amp;B2+1) + COUNTIF('Round 1 - RIVER'!#REF!,"="&amp;B2+1))</f>
        <v>#REF!</v>
      </c>
      <c r="C7" s="79" t="e">
        <f>(COUNTIF('Round 1 - RIVER'!C5:C9,"="&amp;C2+1)+ COUNTIF('Round 1 - RIVER'!C12:C16,"="&amp;C2+1)+ COUNTIF('Round 1 - RIVER'!C19:C23,"="&amp;C2+1)+ COUNTIF('Round 1 - RIVER'!C26:C30,"="&amp;C2+1)+ COUNTIF('Round 1 - RIVER'!C33:C37,"="&amp;C2+1) + COUNTIF('Round 1 - RIVER'!C40:C44,"="&amp;C2+1)+ COUNTIF('Round 1 - RIVER'!C47:C51,"="&amp;C2+1) + COUNTIF('Round 1 - RIVER'!C54:C58,"="&amp;C2+1)+ COUNTIF('Round 1 - RIVER'!C61:C65,"="&amp;C2+1) + COUNTIF('Round 1 - RIVER'!C68:C72,"="&amp;C2+1) + COUNTIF('Round 1 - RIVER'!C75:C79,"="&amp;C2+1) + COUNTIF('Round 1 - RIVER'!C82:C86,"="&amp;C2+1) + COUNTIF('Round 1 - RIVER'!C89:C93,"="&amp;C2+1) + COUNTIF('Round 1 - RIVER'!C96:C100,"="&amp;C2+1) + COUNTIF('Round 1 - RIVER'!C103:C107,"="&amp;C2+1) + COUNTIF('Round 1 - RIVER'!C110:C114,"="&amp;C2+1) + COUNTIF('Round 1 - RIVER'!C117:C121,"="&amp;C2+1) + COUNTIF('Round 1 - RIVER'!#REF!,"="&amp;C2+1) + COUNTIF('Round 1 - RIVER'!#REF!,"="&amp;C2+1) + COUNTIF('Round 1 - RIVER'!#REF!,"="&amp;C2+1) + COUNTIF('Round 1 - RIVER'!#REF!,"="&amp;C2+1))</f>
        <v>#REF!</v>
      </c>
      <c r="D7" s="78" t="e">
        <f>(COUNTIF('Round 1 - RIVER'!D5:D9,"="&amp;D2+1)+ COUNTIF('Round 1 - RIVER'!D12:D16,"="&amp;D2+1)+ COUNTIF('Round 1 - RIVER'!D19:D23,"="&amp;D2+1)+ COUNTIF('Round 1 - RIVER'!D26:D30,"="&amp;D2+1)+ COUNTIF('Round 1 - RIVER'!D33:D37,"="&amp;D2+1) + COUNTIF('Round 1 - RIVER'!D40:D44,"="&amp;D2+1)+ COUNTIF('Round 1 - RIVER'!D47:D51,"="&amp;D2+1) + COUNTIF('Round 1 - RIVER'!D54:D58,"="&amp;D2+1)+ COUNTIF('Round 1 - RIVER'!D61:D65,"="&amp;D2+1) + COUNTIF('Round 1 - RIVER'!D68:D72,"="&amp;D2+1) + COUNTIF('Round 1 - RIVER'!D75:D79,"="&amp;D2+1) + COUNTIF('Round 1 - RIVER'!D82:D86,"="&amp;D2+1) + COUNTIF('Round 1 - RIVER'!D89:D93,"="&amp;D2+1) + COUNTIF('Round 1 - RIVER'!D96:D100,"="&amp;D2+1) + COUNTIF('Round 1 - RIVER'!D103:D107,"="&amp;D2+1) + COUNTIF('Round 1 - RIVER'!D110:D114,"="&amp;D2+1) + COUNTIF('Round 1 - RIVER'!D117:D121,"="&amp;D2+1) + COUNTIF('Round 1 - RIVER'!#REF!,"="&amp;D2+1) + COUNTIF('Round 1 - RIVER'!#REF!,"="&amp;D2+1) + COUNTIF('Round 1 - RIVER'!#REF!,"="&amp;D2+1) + COUNTIF('Round 1 - RIVER'!#REF!,"="&amp;D2+1))</f>
        <v>#REF!</v>
      </c>
      <c r="E7" s="79" t="e">
        <f>(COUNTIF('Round 1 - RIVER'!E5:E9,"="&amp;E2+1)+ COUNTIF('Round 1 - RIVER'!E12:E16,"="&amp;E2+1)+ COUNTIF('Round 1 - RIVER'!E19:E23,"="&amp;E2+1)+ COUNTIF('Round 1 - RIVER'!E26:E30,"="&amp;E2+1)+ COUNTIF('Round 1 - RIVER'!E33:E37,"="&amp;E2+1) + COUNTIF('Round 1 - RIVER'!E40:E44,"="&amp;E2+1)+ COUNTIF('Round 1 - RIVER'!E47:E51,"="&amp;E2+1) + COUNTIF('Round 1 - RIVER'!E54:E58,"="&amp;E2+1)+ COUNTIF('Round 1 - RIVER'!E61:E65,"="&amp;E2+1) + COUNTIF('Round 1 - RIVER'!E68:E72,"="&amp;E2+1) + COUNTIF('Round 1 - RIVER'!E75:E79,"="&amp;E2+1) + COUNTIF('Round 1 - RIVER'!E82:E86,"="&amp;E2+1) + COUNTIF('Round 1 - RIVER'!E89:E93,"="&amp;E2+1) + COUNTIF('Round 1 - RIVER'!E96:E100,"="&amp;E2+1) + COUNTIF('Round 1 - RIVER'!E103:E107,"="&amp;E2+1) + COUNTIF('Round 1 - RIVER'!E110:E114,"="&amp;E2+1) + COUNTIF('Round 1 - RIVER'!E117:E121,"="&amp;E2+1) + COUNTIF('Round 1 - RIVER'!#REF!,"="&amp;E2+1) + COUNTIF('Round 1 - RIVER'!#REF!,"="&amp;E2+1) + COUNTIF('Round 1 - RIVER'!#REF!,"="&amp;E2+1) + COUNTIF('Round 1 - RIVER'!#REF!,"="&amp;E2+1))</f>
        <v>#REF!</v>
      </c>
      <c r="F7" s="78" t="e">
        <f>(COUNTIF('Round 1 - RIVER'!F5:F9,"="&amp;F2+1)+ COUNTIF('Round 1 - RIVER'!F12:F16,"="&amp;F2+1)+ COUNTIF('Round 1 - RIVER'!F19:F23,"="&amp;F2+1)+ COUNTIF('Round 1 - RIVER'!F26:F30,"="&amp;F2+1)+ COUNTIF('Round 1 - RIVER'!F33:F37,"="&amp;F2+1) + COUNTIF('Round 1 - RIVER'!F40:F44,"="&amp;F2+1)+ COUNTIF('Round 1 - RIVER'!F47:F51,"="&amp;F2+1) + COUNTIF('Round 1 - RIVER'!F54:F58,"="&amp;F2+1)+ COUNTIF('Round 1 - RIVER'!F61:F65,"="&amp;F2+1) + COUNTIF('Round 1 - RIVER'!F68:F72,"="&amp;F2+1) + COUNTIF('Round 1 - RIVER'!F75:F79,"="&amp;F2+1) + COUNTIF('Round 1 - RIVER'!F82:F86,"="&amp;F2+1) + COUNTIF('Round 1 - RIVER'!F89:F93,"="&amp;F2+1) + COUNTIF('Round 1 - RIVER'!F96:F100,"="&amp;F2+1) + COUNTIF('Round 1 - RIVER'!F103:F107,"="&amp;F2+1) + COUNTIF('Round 1 - RIVER'!F110:F114,"="&amp;F2+1) + COUNTIF('Round 1 - RIVER'!F117:F121,"="&amp;F2+1) + COUNTIF('Round 1 - RIVER'!#REF!,"="&amp;F2+1) + COUNTIF('Round 1 - RIVER'!#REF!,"="&amp;F2+1) + COUNTIF('Round 1 - RIVER'!#REF!,"="&amp;F2+1) + COUNTIF('Round 1 - RIVER'!#REF!,"="&amp;F2+1))</f>
        <v>#REF!</v>
      </c>
      <c r="G7" s="79" t="e">
        <f>(COUNTIF('Round 1 - RIVER'!G5:G9,"="&amp;G2+1)+ COUNTIF('Round 1 - RIVER'!G12:G16,"="&amp;G2+1)+ COUNTIF('Round 1 - RIVER'!G19:G23,"="&amp;G2+1)+ COUNTIF('Round 1 - RIVER'!G26:G30,"="&amp;G2+1)+ COUNTIF('Round 1 - RIVER'!G33:G37,"="&amp;G2+1) + COUNTIF('Round 1 - RIVER'!G40:G44,"="&amp;G2+1)+ COUNTIF('Round 1 - RIVER'!G47:G51,"="&amp;G2+1) + COUNTIF('Round 1 - RIVER'!G54:G58,"="&amp;G2+1)+ COUNTIF('Round 1 - RIVER'!G61:G65,"="&amp;G2+1) + COUNTIF('Round 1 - RIVER'!G68:G72,"="&amp;G2+1) + COUNTIF('Round 1 - RIVER'!G75:G79,"="&amp;G2+1) + COUNTIF('Round 1 - RIVER'!G82:G86,"="&amp;G2+1) + COUNTIF('Round 1 - RIVER'!G89:G93,"="&amp;G2+1) + COUNTIF('Round 1 - RIVER'!G96:G100,"="&amp;G2+1) + COUNTIF('Round 1 - RIVER'!G103:G107,"="&amp;G2+1) + COUNTIF('Round 1 - RIVER'!G110:G114,"="&amp;G2+1) + COUNTIF('Round 1 - RIVER'!G117:G121,"="&amp;G2+1) + COUNTIF('Round 1 - RIVER'!#REF!,"="&amp;G2+1) + COUNTIF('Round 1 - RIVER'!#REF!,"="&amp;G2+1) + COUNTIF('Round 1 - RIVER'!#REF!,"="&amp;G2+1) + COUNTIF('Round 1 - RIVER'!#REF!,"="&amp;G2+1))</f>
        <v>#REF!</v>
      </c>
      <c r="H7" s="78" t="e">
        <f>(COUNTIF('Round 1 - RIVER'!H5:H9,"="&amp;H2+1)+ COUNTIF('Round 1 - RIVER'!H12:H16,"="&amp;H2+1)+ COUNTIF('Round 1 - RIVER'!H19:H23,"="&amp;H2+1)+ COUNTIF('Round 1 - RIVER'!H26:H30,"="&amp;H2+1)+ COUNTIF('Round 1 - RIVER'!H33:H37,"="&amp;H2+1) + COUNTIF('Round 1 - RIVER'!H40:H44,"="&amp;H2+1)+ COUNTIF('Round 1 - RIVER'!H47:H51,"="&amp;H2+1) + COUNTIF('Round 1 - RIVER'!H54:H58,"="&amp;H2+1)+ COUNTIF('Round 1 - RIVER'!H61:H65,"="&amp;H2+1) + COUNTIF('Round 1 - RIVER'!H68:H72,"="&amp;H2+1) + COUNTIF('Round 1 - RIVER'!H75:H79,"="&amp;H2+1) + COUNTIF('Round 1 - RIVER'!H82:H86,"="&amp;H2+1) + COUNTIF('Round 1 - RIVER'!H89:H93,"="&amp;H2+1) + COUNTIF('Round 1 - RIVER'!H96:H100,"="&amp;H2+1) + COUNTIF('Round 1 - RIVER'!H103:H107,"="&amp;H2+1) + COUNTIF('Round 1 - RIVER'!H110:H114,"="&amp;H2+1) + COUNTIF('Round 1 - RIVER'!H117:H121,"="&amp;H2+1) + COUNTIF('Round 1 - RIVER'!#REF!,"="&amp;H2+1) + COUNTIF('Round 1 - RIVER'!#REF!,"="&amp;H2+1) + COUNTIF('Round 1 - RIVER'!#REF!,"="&amp;H2+1) + COUNTIF('Round 1 - RIVER'!#REF!,"="&amp;H2+1))</f>
        <v>#REF!</v>
      </c>
      <c r="I7" s="79" t="e">
        <f>(COUNTIF('Round 1 - RIVER'!I5:I9,"="&amp;I2+1)+ COUNTIF('Round 1 - RIVER'!I12:I16,"="&amp;I2+1)+ COUNTIF('Round 1 - RIVER'!I19:I23,"="&amp;I2+1)+ COUNTIF('Round 1 - RIVER'!I26:I30,"="&amp;I2+1)+ COUNTIF('Round 1 - RIVER'!I33:I37,"="&amp;I2+1) + COUNTIF('Round 1 - RIVER'!I40:I44,"="&amp;I2+1)+ COUNTIF('Round 1 - RIVER'!I47:I51,"="&amp;I2+1) + COUNTIF('Round 1 - RIVER'!I54:I58,"="&amp;I2+1)+ COUNTIF('Round 1 - RIVER'!I61:I65,"="&amp;I2+1) + COUNTIF('Round 1 - RIVER'!I68:I72,"="&amp;I2+1) + COUNTIF('Round 1 - RIVER'!I75:I79,"="&amp;I2+1) + COUNTIF('Round 1 - RIVER'!I82:I86,"="&amp;I2+1) + COUNTIF('Round 1 - RIVER'!I89:I93,"="&amp;I2+1) + COUNTIF('Round 1 - RIVER'!I96:I100,"="&amp;I2+1) + COUNTIF('Round 1 - RIVER'!I103:I107,"="&amp;I2+1) + COUNTIF('Round 1 - RIVER'!I110:I114,"="&amp;I2+1) + COUNTIF('Round 1 - RIVER'!I117:I121,"="&amp;I2+1) + COUNTIF('Round 1 - RIVER'!#REF!,"="&amp;I2+1) + COUNTIF('Round 1 - RIVER'!#REF!,"="&amp;I2+1) + COUNTIF('Round 1 - RIVER'!#REF!,"="&amp;I2+1) + COUNTIF('Round 1 - RIVER'!#REF!,"="&amp;I2+1))</f>
        <v>#REF!</v>
      </c>
      <c r="J7" s="78" t="e">
        <f>(COUNTIF('Round 1 - RIVER'!J5:J9,"="&amp;J2+1)+ COUNTIF('Round 1 - RIVER'!J12:J16,"="&amp;J2+1)+ COUNTIF('Round 1 - RIVER'!J19:J23,"="&amp;J2+1)+ COUNTIF('Round 1 - RIVER'!J26:J30,"="&amp;J2+1)+ COUNTIF('Round 1 - RIVER'!J33:J37,"="&amp;J2+1) + COUNTIF('Round 1 - RIVER'!J40:J44,"="&amp;J2+1)+ COUNTIF('Round 1 - RIVER'!J47:J51,"="&amp;J2+1) + COUNTIF('Round 1 - RIVER'!J54:J58,"="&amp;J2+1)+ COUNTIF('Round 1 - RIVER'!J61:J65,"="&amp;J2+1) + COUNTIF('Round 1 - RIVER'!J68:J72,"="&amp;J2+1) + COUNTIF('Round 1 - RIVER'!J75:J79,"="&amp;J2+1) + COUNTIF('Round 1 - RIVER'!J82:J86,"="&amp;J2+1) + COUNTIF('Round 1 - RIVER'!J89:J93,"="&amp;J2+1) + COUNTIF('Round 1 - RIVER'!J96:J100,"="&amp;J2+1) + COUNTIF('Round 1 - RIVER'!J103:J107,"="&amp;J2+1) + COUNTIF('Round 1 - RIVER'!J110:J114,"="&amp;J2+1) + COUNTIF('Round 1 - RIVER'!J117:J121,"="&amp;J2+1) + COUNTIF('Round 1 - RIVER'!#REF!,"="&amp;J2+1) + COUNTIF('Round 1 - RIVER'!#REF!,"="&amp;J2+1) + COUNTIF('Round 1 - RIVER'!#REF!,"="&amp;J2+1) + COUNTIF('Round 1 - RIVER'!#REF!,"="&amp;J2+1))</f>
        <v>#REF!</v>
      </c>
      <c r="K7" s="80"/>
      <c r="L7" s="78" t="e">
        <f>(COUNTIF('Round 1 - RIVER'!L5:L9,"="&amp;L2+1)+ COUNTIF('Round 1 - RIVER'!L12:L16,"="&amp;L2+1)+ COUNTIF('Round 1 - RIVER'!L19:L23,"="&amp;L2+1)+ COUNTIF('Round 1 - RIVER'!L26:L30,"="&amp;L2+1)+ COUNTIF('Round 1 - RIVER'!L33:L37,"="&amp;L2+1) + COUNTIF('Round 1 - RIVER'!L40:L44,"="&amp;L2+1)+ COUNTIF('Round 1 - RIVER'!L47:L51,"="&amp;L2+1) + COUNTIF('Round 1 - RIVER'!L54:L58,"="&amp;L2+1)+ COUNTIF('Round 1 - RIVER'!L61:L65,"="&amp;L2+1) + COUNTIF('Round 1 - RIVER'!L68:L72,"="&amp;L2+1) + COUNTIF('Round 1 - RIVER'!L75:L79,"="&amp;L2+1) + COUNTIF('Round 1 - RIVER'!L82:L86,"="&amp;L2+1) + COUNTIF('Round 1 - RIVER'!L89:L93,"="&amp;L2+1) + COUNTIF('Round 1 - RIVER'!L96:L100,"="&amp;L2+1) + COUNTIF('Round 1 - RIVER'!L103:L107,"="&amp;L2+1) + COUNTIF('Round 1 - RIVER'!L110:L114,"="&amp;L2+1) + COUNTIF('Round 1 - RIVER'!L117:L121,"="&amp;L2+1) + COUNTIF('Round 1 - RIVER'!#REF!,"="&amp;L2+1) + COUNTIF('Round 1 - RIVER'!#REF!,"="&amp;L2+1) + COUNTIF('Round 1 - RIVER'!#REF!,"="&amp;L2+1) + COUNTIF('Round 1 - RIVER'!#REF!,"="&amp;L2+1))</f>
        <v>#REF!</v>
      </c>
      <c r="M7" s="79" t="e">
        <f>(COUNTIF('Round 1 - RIVER'!M5:M9,"="&amp;M2+1)+ COUNTIF('Round 1 - RIVER'!M12:M16,"="&amp;M2+1)+ COUNTIF('Round 1 - RIVER'!M19:M23,"="&amp;M2+1)+ COUNTIF('Round 1 - RIVER'!M26:M30,"="&amp;M2+1)+ COUNTIF('Round 1 - RIVER'!M33:M37,"="&amp;M2+1) + COUNTIF('Round 1 - RIVER'!M40:M44,"="&amp;M2+1)+ COUNTIF('Round 1 - RIVER'!M47:M51,"="&amp;M2+1) + COUNTIF('Round 1 - RIVER'!M54:M58,"="&amp;M2+1)+ COUNTIF('Round 1 - RIVER'!M61:M65,"="&amp;M2+1) + COUNTIF('Round 1 - RIVER'!M68:M72,"="&amp;M2+1) + COUNTIF('Round 1 - RIVER'!M75:M79,"="&amp;M2+1) + COUNTIF('Round 1 - RIVER'!M82:M86,"="&amp;M2+1) + COUNTIF('Round 1 - RIVER'!M89:M93,"="&amp;M2+1) + COUNTIF('Round 1 - RIVER'!M96:M100,"="&amp;M2+1) + COUNTIF('Round 1 - RIVER'!M103:M107,"="&amp;M2+1) + COUNTIF('Round 1 - RIVER'!M110:M114,"="&amp;M2+1) + COUNTIF('Round 1 - RIVER'!M117:M121,"="&amp;M2+1) + COUNTIF('Round 1 - RIVER'!#REF!,"="&amp;M2+1) + COUNTIF('Round 1 - RIVER'!#REF!,"="&amp;M2+1) + COUNTIF('Round 1 - RIVER'!#REF!,"="&amp;M2+1) + COUNTIF('Round 1 - RIVER'!#REF!,"="&amp;M2+1))</f>
        <v>#REF!</v>
      </c>
      <c r="N7" s="78" t="e">
        <f>(COUNTIF('Round 1 - RIVER'!N5:N9,"="&amp;N2+1)+ COUNTIF('Round 1 - RIVER'!N12:N16,"="&amp;N2+1)+ COUNTIF('Round 1 - RIVER'!N19:N23,"="&amp;N2+1)+ COUNTIF('Round 1 - RIVER'!N26:N30,"="&amp;N2+1)+ COUNTIF('Round 1 - RIVER'!N33:N37,"="&amp;N2+1) + COUNTIF('Round 1 - RIVER'!N40:N44,"="&amp;N2+1)+ COUNTIF('Round 1 - RIVER'!N47:N51,"="&amp;N2+1) + COUNTIF('Round 1 - RIVER'!N54:N58,"="&amp;N2+1)+ COUNTIF('Round 1 - RIVER'!N61:N65,"="&amp;N2+1) + COUNTIF('Round 1 - RIVER'!N68:N72,"="&amp;N2+1) + COUNTIF('Round 1 - RIVER'!N75:N79,"="&amp;N2+1) + COUNTIF('Round 1 - RIVER'!N82:N86,"="&amp;N2+1) + COUNTIF('Round 1 - RIVER'!N89:N93,"="&amp;N2+1) + COUNTIF('Round 1 - RIVER'!N96:N100,"="&amp;N2+1) + COUNTIF('Round 1 - RIVER'!N103:N107,"="&amp;N2+1) + COUNTIF('Round 1 - RIVER'!N110:N114,"="&amp;N2+1) + COUNTIF('Round 1 - RIVER'!N117:N121,"="&amp;N2+1) + COUNTIF('Round 1 - RIVER'!#REF!,"="&amp;N2+1) + COUNTIF('Round 1 - RIVER'!#REF!,"="&amp;N2+1) + COUNTIF('Round 1 - RIVER'!#REF!,"="&amp;N2+1) + COUNTIF('Round 1 - RIVER'!#REF!,"="&amp;N2+1))</f>
        <v>#REF!</v>
      </c>
      <c r="O7" s="79" t="e">
        <f>(COUNTIF('Round 1 - RIVER'!O5:O9,"="&amp;O2+1)+ COUNTIF('Round 1 - RIVER'!O12:O16,"="&amp;O2+1)+ COUNTIF('Round 1 - RIVER'!O19:O23,"="&amp;O2+1)+ COUNTIF('Round 1 - RIVER'!O26:O30,"="&amp;O2+1)+ COUNTIF('Round 1 - RIVER'!O33:O37,"="&amp;O2+1) + COUNTIF('Round 1 - RIVER'!O40:O44,"="&amp;O2+1)+ COUNTIF('Round 1 - RIVER'!O47:O51,"="&amp;O2+1) + COUNTIF('Round 1 - RIVER'!O54:O58,"="&amp;O2+1)+ COUNTIF('Round 1 - RIVER'!O61:O65,"="&amp;O2+1) + COUNTIF('Round 1 - RIVER'!O68:O72,"="&amp;O2+1) + COUNTIF('Round 1 - RIVER'!O75:O79,"="&amp;O2+1) + COUNTIF('Round 1 - RIVER'!O82:O86,"="&amp;O2+1) + COUNTIF('Round 1 - RIVER'!O89:O93,"="&amp;O2+1) + COUNTIF('Round 1 - RIVER'!O96:O100,"="&amp;O2+1) + COUNTIF('Round 1 - RIVER'!O103:O107,"="&amp;O2+1) + COUNTIF('Round 1 - RIVER'!O110:O114,"="&amp;O2+1) + COUNTIF('Round 1 - RIVER'!O117:O121,"="&amp;O2+1) + COUNTIF('Round 1 - RIVER'!#REF!,"="&amp;O2+1) + COUNTIF('Round 1 - RIVER'!#REF!,"="&amp;O2+1) + COUNTIF('Round 1 - RIVER'!#REF!,"="&amp;O2+1) + COUNTIF('Round 1 - RIVER'!#REF!,"="&amp;O2+1))</f>
        <v>#REF!</v>
      </c>
      <c r="P7" s="78" t="e">
        <f>(COUNTIF('Round 1 - RIVER'!P5:P9,"="&amp;P2+1)+ COUNTIF('Round 1 - RIVER'!P12:P16,"="&amp;P2+1)+ COUNTIF('Round 1 - RIVER'!P19:P23,"="&amp;P2+1)+ COUNTIF('Round 1 - RIVER'!P26:P30,"="&amp;P2+1)+ COUNTIF('Round 1 - RIVER'!P33:P37,"="&amp;P2+1) + COUNTIF('Round 1 - RIVER'!P40:P44,"="&amp;P2+1)+ COUNTIF('Round 1 - RIVER'!P47:P51,"="&amp;P2+1) + COUNTIF('Round 1 - RIVER'!P54:P58,"="&amp;P2+1)+ COUNTIF('Round 1 - RIVER'!P61:P65,"="&amp;P2+1) + COUNTIF('Round 1 - RIVER'!P68:P72,"="&amp;P2+1) + COUNTIF('Round 1 - RIVER'!P75:P79,"="&amp;P2+1) + COUNTIF('Round 1 - RIVER'!P82:P86,"="&amp;P2+1) + COUNTIF('Round 1 - RIVER'!P89:P93,"="&amp;P2+1) + COUNTIF('Round 1 - RIVER'!P96:P100,"="&amp;P2+1) + COUNTIF('Round 1 - RIVER'!P103:P107,"="&amp;P2+1) + COUNTIF('Round 1 - RIVER'!P110:P114,"="&amp;P2+1) + COUNTIF('Round 1 - RIVER'!P117:P121,"="&amp;P2+1) + COUNTIF('Round 1 - RIVER'!#REF!,"="&amp;P2+1) + COUNTIF('Round 1 - RIVER'!#REF!,"="&amp;P2+1) + COUNTIF('Round 1 - RIVER'!#REF!,"="&amp;P2+1) + COUNTIF('Round 1 - RIVER'!#REF!,"="&amp;P2+1))</f>
        <v>#REF!</v>
      </c>
      <c r="Q7" s="79" t="e">
        <f>(COUNTIF('Round 1 - RIVER'!Q5:Q9,"="&amp;Q2+1)+ COUNTIF('Round 1 - RIVER'!Q12:Q16,"="&amp;Q2+1)+ COUNTIF('Round 1 - RIVER'!Q19:Q23,"="&amp;Q2+1)+ COUNTIF('Round 1 - RIVER'!Q26:Q30,"="&amp;Q2+1)+ COUNTIF('Round 1 - RIVER'!Q33:Q37,"="&amp;Q2+1) + COUNTIF('Round 1 - RIVER'!Q40:Q44,"="&amp;Q2+1)+ COUNTIF('Round 1 - RIVER'!Q47:Q51,"="&amp;Q2+1) + COUNTIF('Round 1 - RIVER'!Q54:Q58,"="&amp;Q2+1)+ COUNTIF('Round 1 - RIVER'!Q61:Q65,"="&amp;Q2+1) + COUNTIF('Round 1 - RIVER'!Q68:Q72,"="&amp;Q2+1) + COUNTIF('Round 1 - RIVER'!Q75:Q79,"="&amp;Q2+1) + COUNTIF('Round 1 - RIVER'!Q82:Q86,"="&amp;Q2+1) + COUNTIF('Round 1 - RIVER'!Q89:Q93,"="&amp;Q2+1) + COUNTIF('Round 1 - RIVER'!Q96:Q100,"="&amp;Q2+1) + COUNTIF('Round 1 - RIVER'!Q103:Q107,"="&amp;Q2+1) + COUNTIF('Round 1 - RIVER'!Q110:Q114,"="&amp;Q2+1) + COUNTIF('Round 1 - RIVER'!Q117:Q121,"="&amp;Q2+1) + COUNTIF('Round 1 - RIVER'!#REF!,"="&amp;Q2+1) + COUNTIF('Round 1 - RIVER'!#REF!,"="&amp;Q2+1) + COUNTIF('Round 1 - RIVER'!#REF!,"="&amp;Q2+1) + COUNTIF('Round 1 - RIVER'!#REF!,"="&amp;Q2+1))</f>
        <v>#REF!</v>
      </c>
      <c r="R7" s="78" t="e">
        <f>(COUNTIF('Round 1 - RIVER'!R5:R9,"="&amp;R2+1)+ COUNTIF('Round 1 - RIVER'!R12:R16,"="&amp;R2+1)+ COUNTIF('Round 1 - RIVER'!R19:R23,"="&amp;R2+1)+ COUNTIF('Round 1 - RIVER'!R26:R30,"="&amp;R2+1)+ COUNTIF('Round 1 - RIVER'!R33:R37,"="&amp;R2+1) + COUNTIF('Round 1 - RIVER'!R40:R44,"="&amp;R2+1)+ COUNTIF('Round 1 - RIVER'!R47:R51,"="&amp;R2+1) + COUNTIF('Round 1 - RIVER'!R54:R58,"="&amp;R2+1)+ COUNTIF('Round 1 - RIVER'!R61:R65,"="&amp;R2+1) + COUNTIF('Round 1 - RIVER'!R68:R72,"="&amp;R2+1) + COUNTIF('Round 1 - RIVER'!R75:R79,"="&amp;R2+1) + COUNTIF('Round 1 - RIVER'!R82:R86,"="&amp;R2+1) + COUNTIF('Round 1 - RIVER'!R89:R93,"="&amp;R2+1) + COUNTIF('Round 1 - RIVER'!R96:R100,"="&amp;R2+1) + COUNTIF('Round 1 - RIVER'!R103:R107,"="&amp;R2+1) + COUNTIF('Round 1 - RIVER'!R110:R114,"="&amp;R2+1) + COUNTIF('Round 1 - RIVER'!R117:R121,"="&amp;R2+1) + COUNTIF('Round 1 - RIVER'!#REF!,"="&amp;R2+1) + COUNTIF('Round 1 - RIVER'!#REF!,"="&amp;R2+1) + COUNTIF('Round 1 - RIVER'!#REF!,"="&amp;R2+1) + COUNTIF('Round 1 - RIVER'!#REF!,"="&amp;R2+1))</f>
        <v>#REF!</v>
      </c>
      <c r="S7" s="79" t="e">
        <f>(COUNTIF('Round 1 - RIVER'!S5:S9,"="&amp;S2+1)+ COUNTIF('Round 1 - RIVER'!S12:S16,"="&amp;S2+1)+ COUNTIF('Round 1 - RIVER'!S19:S23,"="&amp;S2+1)+ COUNTIF('Round 1 - RIVER'!S26:S30,"="&amp;S2+1)+ COUNTIF('Round 1 - RIVER'!S33:S37,"="&amp;S2+1) + COUNTIF('Round 1 - RIVER'!S40:S44,"="&amp;S2+1)+ COUNTIF('Round 1 - RIVER'!S47:S51,"="&amp;S2+1) + COUNTIF('Round 1 - RIVER'!S54:S58,"="&amp;S2+1)+ COUNTIF('Round 1 - RIVER'!S61:S65,"="&amp;S2+1) + COUNTIF('Round 1 - RIVER'!S68:S72,"="&amp;S2+1) + COUNTIF('Round 1 - RIVER'!S75:S79,"="&amp;S2+1) + COUNTIF('Round 1 - RIVER'!S82:S86,"="&amp;S2+1) + COUNTIF('Round 1 - RIVER'!S89:S93,"="&amp;S2+1) + COUNTIF('Round 1 - RIVER'!S96:S100,"="&amp;S2+1) + COUNTIF('Round 1 - RIVER'!S103:S107,"="&amp;S2+1) + COUNTIF('Round 1 - RIVER'!S110:S114,"="&amp;S2+1) + COUNTIF('Round 1 - RIVER'!S117:S121,"="&amp;S2+1) + COUNTIF('Round 1 - RIVER'!#REF!,"="&amp;S2+1) + COUNTIF('Round 1 - RIVER'!#REF!,"="&amp;S2+1) + COUNTIF('Round 1 - RIVER'!#REF!,"="&amp;S2+1) + COUNTIF('Round 1 - RIVER'!#REF!,"="&amp;S2+1))</f>
        <v>#REF!</v>
      </c>
      <c r="T7" s="78" t="e">
        <f>(COUNTIF('Round 1 - RIVER'!T5:T9,"="&amp;T2+1)+ COUNTIF('Round 1 - RIVER'!T12:T16,"="&amp;T2+1)+ COUNTIF('Round 1 - RIVER'!T19:T23,"="&amp;T2+1)+ COUNTIF('Round 1 - RIVER'!T26:T30,"="&amp;T2+1)+ COUNTIF('Round 1 - RIVER'!T33:T37,"="&amp;T2+1) + COUNTIF('Round 1 - RIVER'!T40:T44,"="&amp;T2+1)+ COUNTIF('Round 1 - RIVER'!T47:T51,"="&amp;T2+1) + COUNTIF('Round 1 - RIVER'!T54:T58,"="&amp;T2+1)+ COUNTIF('Round 1 - RIVER'!T61:T65,"="&amp;T2+1) + COUNTIF('Round 1 - RIVER'!T68:T72,"="&amp;T2+1) + COUNTIF('Round 1 - RIVER'!T75:T79,"="&amp;T2+1) + COUNTIF('Round 1 - RIVER'!T82:T86,"="&amp;T2+1) + COUNTIF('Round 1 - RIVER'!T89:T93,"="&amp;T2+1) + COUNTIF('Round 1 - RIVER'!T96:T100,"="&amp;T2+1) + COUNTIF('Round 1 - RIVER'!T103:T107,"="&amp;T2+1) + COUNTIF('Round 1 - RIVER'!T110:T114,"="&amp;T2+1) + COUNTIF('Round 1 - RIVER'!T117:T121,"="&amp;T2+1) + COUNTIF('Round 1 - RIVER'!#REF!,"="&amp;T2+1) + COUNTIF('Round 1 - RIVER'!#REF!,"="&amp;T2+1) + COUNTIF('Round 1 - RIVER'!#REF!,"="&amp;T2+1) + COUNTIF('Round 1 - RIVER'!#REF!,"="&amp;T2+1))</f>
        <v>#REF!</v>
      </c>
      <c r="U7" s="81"/>
      <c r="V7" s="82"/>
    </row>
    <row r="8" spans="1:22" x14ac:dyDescent="0.2">
      <c r="A8" s="14" t="s">
        <v>74</v>
      </c>
      <c r="B8" s="78" t="e">
        <f>(COUNTIF('Round 1 - RIVER'!B5:B9,"="&amp;B2+2)+ COUNTIF('Round 1 - RIVER'!B12:B16,"="&amp;B2+2)+ COUNTIF('Round 1 - RIVER'!B19:B23,"="&amp;B2+2)+ COUNTIF('Round 1 - RIVER'!B26:B30,"="&amp;B2+2)+ COUNTIF('Round 1 - RIVER'!B33:B37,"="&amp;B2+2) + COUNTIF('Round 1 - RIVER'!B40:B44,"="&amp;B2+2)+ COUNTIF('Round 1 - RIVER'!B47:B51,"="&amp;B2+2) + COUNTIF('Round 1 - RIVER'!B54:B58,"="&amp;B2+2)+ COUNTIF('Round 1 - RIVER'!B61:B65,"="&amp;B2+2) + COUNTIF('Round 1 - RIVER'!B68:B72,"="&amp;B2+2) + COUNTIF('Round 1 - RIVER'!B75:B79,"="&amp;B2+2) + COUNTIF('Round 1 - RIVER'!B82:B86,"="&amp;B2+2) + COUNTIF('Round 1 - RIVER'!B89:B93,"="&amp;B2+2) + COUNTIF('Round 1 - RIVER'!B96:B100,"="&amp;B2+2) + COUNTIF('Round 1 - RIVER'!B103:B107,"="&amp;B2+2) + COUNTIF('Round 1 - RIVER'!B110:B114,"="&amp;B2+2) + COUNTIF('Round 1 - RIVER'!B117:B121,"="&amp;B2+2) + COUNTIF('Round 1 - RIVER'!#REF!,"="&amp;B2+2) + COUNTIF('Round 1 - RIVER'!#REF!,"="&amp;B2+2) + COUNTIF('Round 1 - RIVER'!#REF!,"="&amp;B2+2) + COUNTIF('Round 1 - RIVER'!#REF!,"="&amp;B2+2))</f>
        <v>#REF!</v>
      </c>
      <c r="C8" s="79" t="e">
        <f>(COUNTIF('Round 1 - RIVER'!C5:C9,"="&amp;C2+2)+ COUNTIF('Round 1 - RIVER'!C12:C16,"="&amp;C2+2)+ COUNTIF('Round 1 - RIVER'!C19:C23,"="&amp;C2+2)+ COUNTIF('Round 1 - RIVER'!C26:C30,"="&amp;C2+2)+ COUNTIF('Round 1 - RIVER'!C33:C37,"="&amp;C2+2) + COUNTIF('Round 1 - RIVER'!C40:C44,"="&amp;C2+2)+ COUNTIF('Round 1 - RIVER'!C47:C51,"="&amp;C2+2) + COUNTIF('Round 1 - RIVER'!C54:C58,"="&amp;C2+2)+ COUNTIF('Round 1 - RIVER'!C61:C65,"="&amp;C2+2) + COUNTIF('Round 1 - RIVER'!C68:C72,"="&amp;C2+2) + COUNTIF('Round 1 - RIVER'!C75:C79,"="&amp;C2+2) + COUNTIF('Round 1 - RIVER'!C82:C86,"="&amp;C2+2) + COUNTIF('Round 1 - RIVER'!C89:C93,"="&amp;C2+2) + COUNTIF('Round 1 - RIVER'!C96:C100,"="&amp;C2+2) + COUNTIF('Round 1 - RIVER'!C103:C107,"="&amp;C2+2) + COUNTIF('Round 1 - RIVER'!C110:C114,"="&amp;C2+2) + COUNTIF('Round 1 - RIVER'!C117:C121,"="&amp;C2+2) + COUNTIF('Round 1 - RIVER'!#REF!,"="&amp;C2+2) + COUNTIF('Round 1 - RIVER'!#REF!,"="&amp;C2+2) + COUNTIF('Round 1 - RIVER'!#REF!,"="&amp;C2+2) + COUNTIF('Round 1 - RIVER'!#REF!,"="&amp;C2+2))</f>
        <v>#REF!</v>
      </c>
      <c r="D8" s="78" t="e">
        <f>(COUNTIF('Round 1 - RIVER'!D5:D9,"="&amp;D2+2)+ COUNTIF('Round 1 - RIVER'!D12:D16,"="&amp;D2+2)+ COUNTIF('Round 1 - RIVER'!D19:D23,"="&amp;D2+2)+ COUNTIF('Round 1 - RIVER'!D26:D30,"="&amp;D2+2)+ COUNTIF('Round 1 - RIVER'!D33:D37,"="&amp;D2+2) + COUNTIF('Round 1 - RIVER'!D40:D44,"="&amp;D2+2)+ COUNTIF('Round 1 - RIVER'!D47:D51,"="&amp;D2+2) + COUNTIF('Round 1 - RIVER'!D54:D58,"="&amp;D2+2)+ COUNTIF('Round 1 - RIVER'!D61:D65,"="&amp;D2+2) + COUNTIF('Round 1 - RIVER'!D68:D72,"="&amp;D2+2) + COUNTIF('Round 1 - RIVER'!D75:D79,"="&amp;D2+2) + COUNTIF('Round 1 - RIVER'!D82:D86,"="&amp;D2+2) + COUNTIF('Round 1 - RIVER'!D89:D93,"="&amp;D2+2) + COUNTIF('Round 1 - RIVER'!D96:D100,"="&amp;D2+2) + COUNTIF('Round 1 - RIVER'!D103:D107,"="&amp;D2+2) + COUNTIF('Round 1 - RIVER'!D110:D114,"="&amp;D2+2) + COUNTIF('Round 1 - RIVER'!D117:D121,"="&amp;D2+2) + COUNTIF('Round 1 - RIVER'!#REF!,"="&amp;D2+2) + COUNTIF('Round 1 - RIVER'!#REF!,"="&amp;D2+2) + COUNTIF('Round 1 - RIVER'!#REF!,"="&amp;D2+2) + COUNTIF('Round 1 - RIVER'!#REF!,"="&amp;D2+2))</f>
        <v>#REF!</v>
      </c>
      <c r="E8" s="79" t="e">
        <f>(COUNTIF('Round 1 - RIVER'!E5:E9,"="&amp;E2+2)+ COUNTIF('Round 1 - RIVER'!E12:E16,"="&amp;E2+2)+ COUNTIF('Round 1 - RIVER'!E19:E23,"="&amp;E2+2)+ COUNTIF('Round 1 - RIVER'!E26:E30,"="&amp;E2+2)+ COUNTIF('Round 1 - RIVER'!E33:E37,"="&amp;E2+2) + COUNTIF('Round 1 - RIVER'!E40:E44,"="&amp;E2+2)+ COUNTIF('Round 1 - RIVER'!E47:E51,"="&amp;E2+2) + COUNTIF('Round 1 - RIVER'!E54:E58,"="&amp;E2+2)+ COUNTIF('Round 1 - RIVER'!E61:E65,"="&amp;E2+2) + COUNTIF('Round 1 - RIVER'!E68:E72,"="&amp;E2+2) + COUNTIF('Round 1 - RIVER'!E75:E79,"="&amp;E2+2) + COUNTIF('Round 1 - RIVER'!E82:E86,"="&amp;E2+2) + COUNTIF('Round 1 - RIVER'!E89:E93,"="&amp;E2+2) + COUNTIF('Round 1 - RIVER'!E96:E100,"="&amp;E2+2) + COUNTIF('Round 1 - RIVER'!E103:E107,"="&amp;E2+2) + COUNTIF('Round 1 - RIVER'!E110:E114,"="&amp;E2+2) + COUNTIF('Round 1 - RIVER'!E117:E121,"="&amp;E2+2) + COUNTIF('Round 1 - RIVER'!#REF!,"="&amp;E2+2) + COUNTIF('Round 1 - RIVER'!#REF!,"="&amp;E2+2) + COUNTIF('Round 1 - RIVER'!#REF!,"="&amp;E2+2) + COUNTIF('Round 1 - RIVER'!#REF!,"="&amp;E2+2))</f>
        <v>#REF!</v>
      </c>
      <c r="F8" s="78" t="e">
        <f>(COUNTIF('Round 1 - RIVER'!F5:F9,"="&amp;F2+2)+ COUNTIF('Round 1 - RIVER'!F12:F16,"="&amp;F2+2)+ COUNTIF('Round 1 - RIVER'!F19:F23,"="&amp;F2+2)+ COUNTIF('Round 1 - RIVER'!F26:F30,"="&amp;F2+2)+ COUNTIF('Round 1 - RIVER'!F33:F37,"="&amp;F2+2) + COUNTIF('Round 1 - RIVER'!F40:F44,"="&amp;F2+2)+ COUNTIF('Round 1 - RIVER'!F47:F51,"="&amp;F2+2) + COUNTIF('Round 1 - RIVER'!F54:F58,"="&amp;F2+2)+ COUNTIF('Round 1 - RIVER'!F61:F65,"="&amp;F2+2) + COUNTIF('Round 1 - RIVER'!F68:F72,"="&amp;F2+2) + COUNTIF('Round 1 - RIVER'!F75:F79,"="&amp;F2+2) + COUNTIF('Round 1 - RIVER'!F82:F86,"="&amp;F2+2) + COUNTIF('Round 1 - RIVER'!F89:F93,"="&amp;F2+2) + COUNTIF('Round 1 - RIVER'!F96:F100,"="&amp;F2+2) + COUNTIF('Round 1 - RIVER'!F103:F107,"="&amp;F2+2) + COUNTIF('Round 1 - RIVER'!F110:F114,"="&amp;F2+2) + COUNTIF('Round 1 - RIVER'!F117:F121,"="&amp;F2+2) + COUNTIF('Round 1 - RIVER'!#REF!,"="&amp;F2+2) + COUNTIF('Round 1 - RIVER'!#REF!,"="&amp;F2+2) + COUNTIF('Round 1 - RIVER'!#REF!,"="&amp;F2+2) + COUNTIF('Round 1 - RIVER'!#REF!,"="&amp;F2+2))</f>
        <v>#REF!</v>
      </c>
      <c r="G8" s="79" t="e">
        <f>(COUNTIF('Round 1 - RIVER'!G5:G9,"="&amp;G2+2)+ COUNTIF('Round 1 - RIVER'!G12:G16,"="&amp;G2+2)+ COUNTIF('Round 1 - RIVER'!G19:G23,"="&amp;G2+2)+ COUNTIF('Round 1 - RIVER'!G26:G30,"="&amp;G2+2)+ COUNTIF('Round 1 - RIVER'!G33:G37,"="&amp;G2+2) + COUNTIF('Round 1 - RIVER'!G40:G44,"="&amp;G2+2)+ COUNTIF('Round 1 - RIVER'!G47:G51,"="&amp;G2+2) + COUNTIF('Round 1 - RIVER'!G54:G58,"="&amp;G2+2)+ COUNTIF('Round 1 - RIVER'!G61:G65,"="&amp;G2+2) + COUNTIF('Round 1 - RIVER'!G68:G72,"="&amp;G2+2) + COUNTIF('Round 1 - RIVER'!G75:G79,"="&amp;G2+2) + COUNTIF('Round 1 - RIVER'!G82:G86,"="&amp;G2+2) + COUNTIF('Round 1 - RIVER'!G89:G93,"="&amp;G2+2) + COUNTIF('Round 1 - RIVER'!G96:G100,"="&amp;G2+2) + COUNTIF('Round 1 - RIVER'!G103:G107,"="&amp;G2+2) + COUNTIF('Round 1 - RIVER'!G110:G114,"="&amp;G2+2) + COUNTIF('Round 1 - RIVER'!G117:G121,"="&amp;G2+2) + COUNTIF('Round 1 - RIVER'!#REF!,"="&amp;G2+2) + COUNTIF('Round 1 - RIVER'!#REF!,"="&amp;G2+2) + COUNTIF('Round 1 - RIVER'!#REF!,"="&amp;G2+2) + COUNTIF('Round 1 - RIVER'!#REF!,"="&amp;G2+2))</f>
        <v>#REF!</v>
      </c>
      <c r="H8" s="78" t="e">
        <f>(COUNTIF('Round 1 - RIVER'!H5:H9,"="&amp;H2+2)+ COUNTIF('Round 1 - RIVER'!H12:H16,"="&amp;H2+2)+ COUNTIF('Round 1 - RIVER'!H19:H23,"="&amp;H2+2)+ COUNTIF('Round 1 - RIVER'!H26:H30,"="&amp;H2+2)+ COUNTIF('Round 1 - RIVER'!H33:H37,"="&amp;H2+2) + COUNTIF('Round 1 - RIVER'!H40:H44,"="&amp;H2+2)+ COUNTIF('Round 1 - RIVER'!H47:H51,"="&amp;H2+2) + COUNTIF('Round 1 - RIVER'!H54:H58,"="&amp;H2+2)+ COUNTIF('Round 1 - RIVER'!H61:H65,"="&amp;H2+2) + COUNTIF('Round 1 - RIVER'!H68:H72,"="&amp;H2+2) + COUNTIF('Round 1 - RIVER'!H75:H79,"="&amp;H2+2) + COUNTIF('Round 1 - RIVER'!H82:H86,"="&amp;H2+2) + COUNTIF('Round 1 - RIVER'!H89:H93,"="&amp;H2+2) + COUNTIF('Round 1 - RIVER'!H96:H100,"="&amp;H2+2) + COUNTIF('Round 1 - RIVER'!H103:H107,"="&amp;H2+2) + COUNTIF('Round 1 - RIVER'!H110:H114,"="&amp;H2+2) + COUNTIF('Round 1 - RIVER'!H117:H121,"="&amp;H2+2) + COUNTIF('Round 1 - RIVER'!#REF!,"="&amp;H2+2) + COUNTIF('Round 1 - RIVER'!#REF!,"="&amp;H2+2) + COUNTIF('Round 1 - RIVER'!#REF!,"="&amp;H2+2) + COUNTIF('Round 1 - RIVER'!#REF!,"="&amp;H2+2))</f>
        <v>#REF!</v>
      </c>
      <c r="I8" s="79" t="e">
        <f>(COUNTIF('Round 1 - RIVER'!I5:I9,"="&amp;I2+2)+ COUNTIF('Round 1 - RIVER'!I12:I16,"="&amp;I2+2)+ COUNTIF('Round 1 - RIVER'!I19:I23,"="&amp;I2+2)+ COUNTIF('Round 1 - RIVER'!I26:I30,"="&amp;I2+2)+ COUNTIF('Round 1 - RIVER'!I33:I37,"="&amp;I2+2) + COUNTIF('Round 1 - RIVER'!I40:I44,"="&amp;I2+2)+ COUNTIF('Round 1 - RIVER'!I47:I51,"="&amp;I2+2) + COUNTIF('Round 1 - RIVER'!I54:I58,"="&amp;I2+2)+ COUNTIF('Round 1 - RIVER'!I61:I65,"="&amp;I2+2) + COUNTIF('Round 1 - RIVER'!I68:I72,"="&amp;I2+2) + COUNTIF('Round 1 - RIVER'!I75:I79,"="&amp;I2+2) + COUNTIF('Round 1 - RIVER'!I82:I86,"="&amp;I2+2) + COUNTIF('Round 1 - RIVER'!I89:I93,"="&amp;I2+2) + COUNTIF('Round 1 - RIVER'!I96:I100,"="&amp;I2+2) + COUNTIF('Round 1 - RIVER'!I103:I107,"="&amp;I2+2) + COUNTIF('Round 1 - RIVER'!I110:I114,"="&amp;I2+2) + COUNTIF('Round 1 - RIVER'!I117:I121,"="&amp;I2+2) + COUNTIF('Round 1 - RIVER'!#REF!,"="&amp;I2+2) + COUNTIF('Round 1 - RIVER'!#REF!,"="&amp;I2+2) + COUNTIF('Round 1 - RIVER'!#REF!,"="&amp;I2+2) + COUNTIF('Round 1 - RIVER'!#REF!,"="&amp;I2+2))</f>
        <v>#REF!</v>
      </c>
      <c r="J8" s="78" t="e">
        <f>(COUNTIF('Round 1 - RIVER'!J5:J9,"="&amp;J2+2)+ COUNTIF('Round 1 - RIVER'!J12:J16,"="&amp;J2+2)+ COUNTIF('Round 1 - RIVER'!J19:J23,"="&amp;J2+2)+ COUNTIF('Round 1 - RIVER'!J26:J30,"="&amp;J2+2)+ COUNTIF('Round 1 - RIVER'!J33:J37,"="&amp;J2+2) + COUNTIF('Round 1 - RIVER'!J40:J44,"="&amp;J2+2)+ COUNTIF('Round 1 - RIVER'!J47:J51,"="&amp;J2+2) + COUNTIF('Round 1 - RIVER'!J54:J58,"="&amp;J2+2)+ COUNTIF('Round 1 - RIVER'!J61:J65,"="&amp;J2+2) + COUNTIF('Round 1 - RIVER'!J68:J72,"="&amp;J2+2) + COUNTIF('Round 1 - RIVER'!J75:J79,"="&amp;J2+2) + COUNTIF('Round 1 - RIVER'!J82:J86,"="&amp;J2+2) + COUNTIF('Round 1 - RIVER'!J89:J93,"="&amp;J2+2) + COUNTIF('Round 1 - RIVER'!J96:J100,"="&amp;J2+2) + COUNTIF('Round 1 - RIVER'!J103:J107,"="&amp;J2+2) + COUNTIF('Round 1 - RIVER'!J110:J114,"="&amp;J2+2) + COUNTIF('Round 1 - RIVER'!J117:J121,"="&amp;J2+2) + COUNTIF('Round 1 - RIVER'!#REF!,"="&amp;J2+2) + COUNTIF('Round 1 - RIVER'!#REF!,"="&amp;J2+2) + COUNTIF('Round 1 - RIVER'!#REF!,"="&amp;J2+2) + COUNTIF('Round 1 - RIVER'!#REF!,"="&amp;J2+2))</f>
        <v>#REF!</v>
      </c>
      <c r="K8" s="80"/>
      <c r="L8" s="78" t="e">
        <f>(COUNTIF('Round 1 - RIVER'!L5:L9,"="&amp;L2+2)+ COUNTIF('Round 1 - RIVER'!L12:L16,"="&amp;L2+2)+ COUNTIF('Round 1 - RIVER'!L19:L23,"="&amp;L2+2)+ COUNTIF('Round 1 - RIVER'!L26:L30,"="&amp;L2+2)+ COUNTIF('Round 1 - RIVER'!L33:L37,"="&amp;L2+2) + COUNTIF('Round 1 - RIVER'!L40:L44,"="&amp;L2+2)+ COUNTIF('Round 1 - RIVER'!L47:L51,"="&amp;L2+2) + COUNTIF('Round 1 - RIVER'!L54:L58,"="&amp;L2+2)+ COUNTIF('Round 1 - RIVER'!L61:L65,"="&amp;L2+2) + COUNTIF('Round 1 - RIVER'!L68:L72,"="&amp;L2+2) + COUNTIF('Round 1 - RIVER'!L75:L79,"="&amp;L2+2) + COUNTIF('Round 1 - RIVER'!L82:L86,"="&amp;L2+2) + COUNTIF('Round 1 - RIVER'!L89:L93,"="&amp;L2+2) + COUNTIF('Round 1 - RIVER'!L96:L100,"="&amp;L2+2) + COUNTIF('Round 1 - RIVER'!L103:L107,"="&amp;L2+2) + COUNTIF('Round 1 - RIVER'!L110:L114,"="&amp;L2+2) + COUNTIF('Round 1 - RIVER'!L117:L121,"="&amp;L2+2) + COUNTIF('Round 1 - RIVER'!#REF!,"="&amp;L2+2) + COUNTIF('Round 1 - RIVER'!#REF!,"="&amp;L2+2) + COUNTIF('Round 1 - RIVER'!#REF!,"="&amp;L2+2) + COUNTIF('Round 1 - RIVER'!#REF!,"="&amp;L2+2))</f>
        <v>#REF!</v>
      </c>
      <c r="M8" s="79" t="e">
        <f>(COUNTIF('Round 1 - RIVER'!M5:M9,"="&amp;M2+2)+ COUNTIF('Round 1 - RIVER'!M12:M16,"="&amp;M2+2)+ COUNTIF('Round 1 - RIVER'!M19:M23,"="&amp;M2+2)+ COUNTIF('Round 1 - RIVER'!M26:M30,"="&amp;M2+2)+ COUNTIF('Round 1 - RIVER'!M33:M37,"="&amp;M2+2) + COUNTIF('Round 1 - RIVER'!M40:M44,"="&amp;M2+2)+ COUNTIF('Round 1 - RIVER'!M47:M51,"="&amp;M2+2) + COUNTIF('Round 1 - RIVER'!M54:M58,"="&amp;M2+2)+ COUNTIF('Round 1 - RIVER'!M61:M65,"="&amp;M2+2) + COUNTIF('Round 1 - RIVER'!M68:M72,"="&amp;M2+2) + COUNTIF('Round 1 - RIVER'!M75:M79,"="&amp;M2+2) + COUNTIF('Round 1 - RIVER'!M82:M86,"="&amp;M2+2) + COUNTIF('Round 1 - RIVER'!M89:M93,"="&amp;M2+2) + COUNTIF('Round 1 - RIVER'!M96:M100,"="&amp;M2+2) + COUNTIF('Round 1 - RIVER'!M103:M107,"="&amp;M2+2) + COUNTIF('Round 1 - RIVER'!M110:M114,"="&amp;M2+2) + COUNTIF('Round 1 - RIVER'!M117:M121,"="&amp;M2+2) + COUNTIF('Round 1 - RIVER'!#REF!,"="&amp;M2+2) + COUNTIF('Round 1 - RIVER'!#REF!,"="&amp;M2+2) + COUNTIF('Round 1 - RIVER'!#REF!,"="&amp;M2+2) + COUNTIF('Round 1 - RIVER'!#REF!,"="&amp;M2+2))</f>
        <v>#REF!</v>
      </c>
      <c r="N8" s="78" t="e">
        <f>(COUNTIF('Round 1 - RIVER'!N5:N9,"="&amp;N2+2)+ COUNTIF('Round 1 - RIVER'!N12:N16,"="&amp;N2+2)+ COUNTIF('Round 1 - RIVER'!N19:N23,"="&amp;N2+2)+ COUNTIF('Round 1 - RIVER'!N26:N30,"="&amp;N2+2)+ COUNTIF('Round 1 - RIVER'!N33:N37,"="&amp;N2+2) + COUNTIF('Round 1 - RIVER'!N40:N44,"="&amp;N2+2)+ COUNTIF('Round 1 - RIVER'!N47:N51,"="&amp;N2+2) + COUNTIF('Round 1 - RIVER'!N54:N58,"="&amp;N2+2)+ COUNTIF('Round 1 - RIVER'!N61:N65,"="&amp;N2+2) + COUNTIF('Round 1 - RIVER'!N68:N72,"="&amp;N2+2) + COUNTIF('Round 1 - RIVER'!N75:N79,"="&amp;N2+2) + COUNTIF('Round 1 - RIVER'!N82:N86,"="&amp;N2+2) + COUNTIF('Round 1 - RIVER'!N89:N93,"="&amp;N2+2) + COUNTIF('Round 1 - RIVER'!N96:N100,"="&amp;N2+2) + COUNTIF('Round 1 - RIVER'!N103:N107,"="&amp;N2+2) + COUNTIF('Round 1 - RIVER'!N110:N114,"="&amp;N2+2) + COUNTIF('Round 1 - RIVER'!N117:N121,"="&amp;N2+2) + COUNTIF('Round 1 - RIVER'!#REF!,"="&amp;N2+2) + COUNTIF('Round 1 - RIVER'!#REF!,"="&amp;N2+2) + COUNTIF('Round 1 - RIVER'!#REF!,"="&amp;N2+2) + COUNTIF('Round 1 - RIVER'!#REF!,"="&amp;N2+2))</f>
        <v>#REF!</v>
      </c>
      <c r="O8" s="79" t="e">
        <f>(COUNTIF('Round 1 - RIVER'!O5:O9,"="&amp;O2+2)+ COUNTIF('Round 1 - RIVER'!O12:O16,"="&amp;O2+2)+ COUNTIF('Round 1 - RIVER'!O19:O23,"="&amp;O2+2)+ COUNTIF('Round 1 - RIVER'!O26:O30,"="&amp;O2+2)+ COUNTIF('Round 1 - RIVER'!O33:O37,"="&amp;O2+2) + COUNTIF('Round 1 - RIVER'!O40:O44,"="&amp;O2+2)+ COUNTIF('Round 1 - RIVER'!O47:O51,"="&amp;O2+2) + COUNTIF('Round 1 - RIVER'!O54:O58,"="&amp;O2+2)+ COUNTIF('Round 1 - RIVER'!O61:O65,"="&amp;O2+2) + COUNTIF('Round 1 - RIVER'!O68:O72,"="&amp;O2+2) + COUNTIF('Round 1 - RIVER'!O75:O79,"="&amp;O2+2) + COUNTIF('Round 1 - RIVER'!O82:O86,"="&amp;O2+2) + COUNTIF('Round 1 - RIVER'!O89:O93,"="&amp;O2+2) + COUNTIF('Round 1 - RIVER'!O96:O100,"="&amp;O2+2) + COUNTIF('Round 1 - RIVER'!O103:O107,"="&amp;O2+2) + COUNTIF('Round 1 - RIVER'!O110:O114,"="&amp;O2+2) + COUNTIF('Round 1 - RIVER'!O117:O121,"="&amp;O2+2) + COUNTIF('Round 1 - RIVER'!#REF!,"="&amp;O2+2) + COUNTIF('Round 1 - RIVER'!#REF!,"="&amp;O2+2) + COUNTIF('Round 1 - RIVER'!#REF!,"="&amp;O2+2) + COUNTIF('Round 1 - RIVER'!#REF!,"="&amp;O2+2))</f>
        <v>#REF!</v>
      </c>
      <c r="P8" s="78" t="e">
        <f>(COUNTIF('Round 1 - RIVER'!P5:P9,"="&amp;P2+2)+ COUNTIF('Round 1 - RIVER'!P12:P16,"="&amp;P2+2)+ COUNTIF('Round 1 - RIVER'!P19:P23,"="&amp;P2+2)+ COUNTIF('Round 1 - RIVER'!P26:P30,"="&amp;P2+2)+ COUNTIF('Round 1 - RIVER'!P33:P37,"="&amp;P2+2) + COUNTIF('Round 1 - RIVER'!P40:P44,"="&amp;P2+2)+ COUNTIF('Round 1 - RIVER'!P47:P51,"="&amp;P2+2) + COUNTIF('Round 1 - RIVER'!P54:P58,"="&amp;P2+2)+ COUNTIF('Round 1 - RIVER'!P61:P65,"="&amp;P2+2) + COUNTIF('Round 1 - RIVER'!P68:P72,"="&amp;P2+2) + COUNTIF('Round 1 - RIVER'!P75:P79,"="&amp;P2+2) + COUNTIF('Round 1 - RIVER'!P82:P86,"="&amp;P2+2) + COUNTIF('Round 1 - RIVER'!P89:P93,"="&amp;P2+2) + COUNTIF('Round 1 - RIVER'!P96:P100,"="&amp;P2+2) + COUNTIF('Round 1 - RIVER'!P103:P107,"="&amp;P2+2) + COUNTIF('Round 1 - RIVER'!P110:P114,"="&amp;P2+2) + COUNTIF('Round 1 - RIVER'!P117:P121,"="&amp;P2+2) + COUNTIF('Round 1 - RIVER'!#REF!,"="&amp;P2+2) + COUNTIF('Round 1 - RIVER'!#REF!,"="&amp;P2+2) + COUNTIF('Round 1 - RIVER'!#REF!,"="&amp;P2+2) + COUNTIF('Round 1 - RIVER'!#REF!,"="&amp;P2+2))</f>
        <v>#REF!</v>
      </c>
      <c r="Q8" s="79" t="e">
        <f>(COUNTIF('Round 1 - RIVER'!Q5:Q9,"="&amp;Q2+2)+ COUNTIF('Round 1 - RIVER'!Q12:Q16,"="&amp;Q2+2)+ COUNTIF('Round 1 - RIVER'!Q19:Q23,"="&amp;Q2+2)+ COUNTIF('Round 1 - RIVER'!Q26:Q30,"="&amp;Q2+2)+ COUNTIF('Round 1 - RIVER'!Q33:Q37,"="&amp;Q2+2) + COUNTIF('Round 1 - RIVER'!Q40:Q44,"="&amp;Q2+2)+ COUNTIF('Round 1 - RIVER'!Q47:Q51,"="&amp;Q2+2) + COUNTIF('Round 1 - RIVER'!Q54:Q58,"="&amp;Q2+2)+ COUNTIF('Round 1 - RIVER'!Q61:Q65,"="&amp;Q2+2) + COUNTIF('Round 1 - RIVER'!Q68:Q72,"="&amp;Q2+2) + COUNTIF('Round 1 - RIVER'!Q75:Q79,"="&amp;Q2+2) + COUNTIF('Round 1 - RIVER'!Q82:Q86,"="&amp;Q2+2) + COUNTIF('Round 1 - RIVER'!Q89:Q93,"="&amp;Q2+2) + COUNTIF('Round 1 - RIVER'!Q96:Q100,"="&amp;Q2+2) + COUNTIF('Round 1 - RIVER'!Q103:Q107,"="&amp;Q2+2) + COUNTIF('Round 1 - RIVER'!Q110:Q114,"="&amp;Q2+2) + COUNTIF('Round 1 - RIVER'!Q117:Q121,"="&amp;Q2+2) + COUNTIF('Round 1 - RIVER'!#REF!,"="&amp;Q2+2) + COUNTIF('Round 1 - RIVER'!#REF!,"="&amp;Q2+2) + COUNTIF('Round 1 - RIVER'!#REF!,"="&amp;Q2+2) + COUNTIF('Round 1 - RIVER'!#REF!,"="&amp;Q2+2))</f>
        <v>#REF!</v>
      </c>
      <c r="R8" s="78" t="e">
        <f>(COUNTIF('Round 1 - RIVER'!R5:R9,"="&amp;R2+2)+ COUNTIF('Round 1 - RIVER'!R12:R16,"="&amp;R2+2)+ COUNTIF('Round 1 - RIVER'!R19:R23,"="&amp;R2+2)+ COUNTIF('Round 1 - RIVER'!R26:R30,"="&amp;R2+2)+ COUNTIF('Round 1 - RIVER'!R33:R37,"="&amp;R2+2) + COUNTIF('Round 1 - RIVER'!R40:R44,"="&amp;R2+2)+ COUNTIF('Round 1 - RIVER'!R47:R51,"="&amp;R2+2) + COUNTIF('Round 1 - RIVER'!R54:R58,"="&amp;R2+2)+ COUNTIF('Round 1 - RIVER'!R61:R65,"="&amp;R2+2) + COUNTIF('Round 1 - RIVER'!R68:R72,"="&amp;R2+2) + COUNTIF('Round 1 - RIVER'!R75:R79,"="&amp;R2+2) + COUNTIF('Round 1 - RIVER'!R82:R86,"="&amp;R2+2) + COUNTIF('Round 1 - RIVER'!R89:R93,"="&amp;R2+2) + COUNTIF('Round 1 - RIVER'!R96:R100,"="&amp;R2+2) + COUNTIF('Round 1 - RIVER'!R103:R107,"="&amp;R2+2) + COUNTIF('Round 1 - RIVER'!R110:R114,"="&amp;R2+2) + COUNTIF('Round 1 - RIVER'!R117:R121,"="&amp;R2+2) + COUNTIF('Round 1 - RIVER'!#REF!,"="&amp;R2+2) + COUNTIF('Round 1 - RIVER'!#REF!,"="&amp;R2+2) + COUNTIF('Round 1 - RIVER'!#REF!,"="&amp;R2+2) + COUNTIF('Round 1 - RIVER'!#REF!,"="&amp;R2+2))</f>
        <v>#REF!</v>
      </c>
      <c r="S8" s="79" t="e">
        <f>(COUNTIF('Round 1 - RIVER'!S5:S9,"="&amp;S2+2)+ COUNTIF('Round 1 - RIVER'!S12:S16,"="&amp;S2+2)+ COUNTIF('Round 1 - RIVER'!S19:S23,"="&amp;S2+2)+ COUNTIF('Round 1 - RIVER'!S26:S30,"="&amp;S2+2)+ COUNTIF('Round 1 - RIVER'!S33:S37,"="&amp;S2+2) + COUNTIF('Round 1 - RIVER'!S40:S44,"="&amp;S2+2)+ COUNTIF('Round 1 - RIVER'!S47:S51,"="&amp;S2+2) + COUNTIF('Round 1 - RIVER'!S54:S58,"="&amp;S2+2)+ COUNTIF('Round 1 - RIVER'!S61:S65,"="&amp;S2+2) + COUNTIF('Round 1 - RIVER'!S68:S72,"="&amp;S2+2) + COUNTIF('Round 1 - RIVER'!S75:S79,"="&amp;S2+2) + COUNTIF('Round 1 - RIVER'!S82:S86,"="&amp;S2+2) + COUNTIF('Round 1 - RIVER'!S89:S93,"="&amp;S2+2) + COUNTIF('Round 1 - RIVER'!S96:S100,"="&amp;S2+2) + COUNTIF('Round 1 - RIVER'!S103:S107,"="&amp;S2+2) + COUNTIF('Round 1 - RIVER'!S110:S114,"="&amp;S2+2) + COUNTIF('Round 1 - RIVER'!S117:S121,"="&amp;S2+2) + COUNTIF('Round 1 - RIVER'!#REF!,"="&amp;S2+2) + COUNTIF('Round 1 - RIVER'!#REF!,"="&amp;S2+2) + COUNTIF('Round 1 - RIVER'!#REF!,"="&amp;S2+2) + COUNTIF('Round 1 - RIVER'!#REF!,"="&amp;S2+2))</f>
        <v>#REF!</v>
      </c>
      <c r="T8" s="78" t="e">
        <f>(COUNTIF('Round 1 - RIVER'!T5:T9,"="&amp;T2+2)+ COUNTIF('Round 1 - RIVER'!T12:T16,"="&amp;T2+2)+ COUNTIF('Round 1 - RIVER'!T19:T23,"="&amp;T2+2)+ COUNTIF('Round 1 - RIVER'!T26:T30,"="&amp;T2+2)+ COUNTIF('Round 1 - RIVER'!T33:T37,"="&amp;T2+2) + COUNTIF('Round 1 - RIVER'!T40:T44,"="&amp;T2+2)+ COUNTIF('Round 1 - RIVER'!T47:T51,"="&amp;T2+2) + COUNTIF('Round 1 - RIVER'!T54:T58,"="&amp;T2+2)+ COUNTIF('Round 1 - RIVER'!T61:T65,"="&amp;T2+2) + COUNTIF('Round 1 - RIVER'!T68:T72,"="&amp;T2+2) + COUNTIF('Round 1 - RIVER'!T75:T79,"="&amp;T2+2) + COUNTIF('Round 1 - RIVER'!T82:T86,"="&amp;T2+2) + COUNTIF('Round 1 - RIVER'!T89:T93,"="&amp;T2+2) + COUNTIF('Round 1 - RIVER'!T96:T100,"="&amp;T2+2) + COUNTIF('Round 1 - RIVER'!T103:T107,"="&amp;T2+2) + COUNTIF('Round 1 - RIVER'!T110:T114,"="&amp;T2+2) + COUNTIF('Round 1 - RIVER'!T117:T121,"="&amp;T2+2) + COUNTIF('Round 1 - RIVER'!#REF!,"="&amp;T2+2) + COUNTIF('Round 1 - RIVER'!#REF!,"="&amp;T2+2) + COUNTIF('Round 1 - RIVER'!#REF!,"="&amp;T2+2) + COUNTIF('Round 1 - RIVER'!#REF!,"="&amp;T2+2))</f>
        <v>#REF!</v>
      </c>
      <c r="U8" s="81"/>
      <c r="V8" s="82"/>
    </row>
    <row r="9" spans="1:22" x14ac:dyDescent="0.2">
      <c r="A9" s="14" t="s">
        <v>75</v>
      </c>
      <c r="B9" s="78" t="e">
        <f>(COUNTIF('Round 1 - RIVER'!B5:B9,"&gt;"&amp;B2+2.1)+ COUNTIF('Round 1 - RIVER'!B12:B16,"&gt;"&amp;B2+2.1)+ COUNTIF('Round 1 - RIVER'!B19:B23,"&gt;"&amp;B2+2.1)+ COUNTIF('Round 1 - RIVER'!B26:B30,"&gt;"&amp;B2+2.1)+ COUNTIF('Round 1 - RIVER'!B33:B37,"&gt;"&amp;B2+2.1) + COUNTIF('Round 1 - RIVER'!B40:B44,"&gt;"&amp;B2+2.1)+ COUNTIF('Round 1 - RIVER'!B47:B51,"&gt;"&amp;B2+2.1) + COUNTIF('Round 1 - RIVER'!B54:B58,"&gt;"&amp;B2+2.1)+ COUNTIF('Round 1 - RIVER'!B61:B65,"&gt;"&amp;B2+2.1) + COUNTIF('Round 1 - RIVER'!B68:B72,"&gt;"&amp;B2+2.1) + COUNTIF('Round 1 - RIVER'!B75:B79,"&gt;"&amp;B2+2.1) + COUNTIF('Round 1 - RIVER'!B82:B86,"&gt;"&amp;B2+2.1) + COUNTIF('Round 1 - RIVER'!B89:B93,"&gt;"&amp;B2+2.1) + COUNTIF('Round 1 - RIVER'!B96:B100,"&gt;"&amp;B2+2.1) + COUNTIF('Round 1 - RIVER'!B103:B107,"&gt;"&amp;B2+2.1) + COUNTIF('Round 1 - RIVER'!B110:B114,"&gt;"&amp;B2+2.1) + COUNTIF('Round 1 - RIVER'!B117:B121,"&gt;"&amp;B2+2.1) + COUNTIF('Round 1 - RIVER'!#REF!,"&gt;"&amp;B2+2.1) + COUNTIF('Round 1 - RIVER'!#REF!,"&gt;"&amp;B2+2.1) + COUNTIF('Round 1 - RIVER'!#REF!,"&gt;"&amp;B2+2.1) + COUNTIF('Round 1 - RIVER'!#REF!,"&gt;"&amp;B2+2.1))</f>
        <v>#REF!</v>
      </c>
      <c r="C9" s="79" t="e">
        <f>(COUNTIF('Round 1 - RIVER'!C5:C9,"&gt;"&amp;C2+2.1)+ COUNTIF('Round 1 - RIVER'!C12:C16,"&gt;"&amp;C2+2.1)+ COUNTIF('Round 1 - RIVER'!C19:C23,"&gt;"&amp;C2+2.1)+ COUNTIF('Round 1 - RIVER'!C26:C30,"&gt;"&amp;C2+2.1)+ COUNTIF('Round 1 - RIVER'!C33:C37,"&gt;"&amp;C2+2.1) + COUNTIF('Round 1 - RIVER'!C40:C44,"&gt;"&amp;C2+2.1)+ COUNTIF('Round 1 - RIVER'!C47:C51,"&gt;"&amp;C2+2.1) + COUNTIF('Round 1 - RIVER'!C54:C58,"&gt;"&amp;C2+2.1)+ COUNTIF('Round 1 - RIVER'!C61:C65,"&gt;"&amp;C2+2.1) + COUNTIF('Round 1 - RIVER'!C68:C72,"&gt;"&amp;C2+2.1) + COUNTIF('Round 1 - RIVER'!C75:C79,"&gt;"&amp;C2+2.1) + COUNTIF('Round 1 - RIVER'!C82:C86,"&gt;"&amp;C2+2.1) + COUNTIF('Round 1 - RIVER'!C89:C93,"&gt;"&amp;C2+2.1) + COUNTIF('Round 1 - RIVER'!C96:C100,"&gt;"&amp;C2+2.1) + COUNTIF('Round 1 - RIVER'!C103:C107,"&gt;"&amp;C2+2.1) + COUNTIF('Round 1 - RIVER'!C110:C114,"&gt;"&amp;C2+2.1) + COUNTIF('Round 1 - RIVER'!C117:C121,"&gt;"&amp;C2+2.1) + COUNTIF('Round 1 - RIVER'!#REF!,"&gt;"&amp;C2+2.1) + COUNTIF('Round 1 - RIVER'!#REF!,"&gt;"&amp;C2+2.1) + COUNTIF('Round 1 - RIVER'!#REF!,"&gt;"&amp;C2+2.1) + COUNTIF('Round 1 - RIVER'!#REF!,"&gt;"&amp;C2+2.1))</f>
        <v>#REF!</v>
      </c>
      <c r="D9" s="78" t="e">
        <f>(COUNTIF('Round 1 - RIVER'!D5:D9,"&gt;"&amp;D2+2.1)+ COUNTIF('Round 1 - RIVER'!D12:D16,"&gt;"&amp;D2+2.1)+ COUNTIF('Round 1 - RIVER'!D19:D23,"&gt;"&amp;D2+2.1)+ COUNTIF('Round 1 - RIVER'!D26:D30,"&gt;"&amp;D2+2.1)+ COUNTIF('Round 1 - RIVER'!D33:D37,"&gt;"&amp;D2+2.1) + COUNTIF('Round 1 - RIVER'!D40:D44,"&gt;"&amp;D2+2.1)+ COUNTIF('Round 1 - RIVER'!D47:D51,"&gt;"&amp;D2+2.1) + COUNTIF('Round 1 - RIVER'!D54:D58,"&gt;"&amp;D2+2.1)+ COUNTIF('Round 1 - RIVER'!D61:D65,"&gt;"&amp;D2+2.1) + COUNTIF('Round 1 - RIVER'!D68:D72,"&gt;"&amp;D2+2.1) + COUNTIF('Round 1 - RIVER'!D75:D79,"&gt;"&amp;D2+2.1) + COUNTIF('Round 1 - RIVER'!D82:D86,"&gt;"&amp;D2+2.1) + COUNTIF('Round 1 - RIVER'!D89:D93,"&gt;"&amp;D2+2.1) + COUNTIF('Round 1 - RIVER'!D96:D100,"&gt;"&amp;D2+2.1) + COUNTIF('Round 1 - RIVER'!D103:D107,"&gt;"&amp;D2+2.1) + COUNTIF('Round 1 - RIVER'!D110:D114,"&gt;"&amp;D2+2.1) + COUNTIF('Round 1 - RIVER'!D117:D121,"&gt;"&amp;D2+2.1) + COUNTIF('Round 1 - RIVER'!#REF!,"&gt;"&amp;D2+2.1) + COUNTIF('Round 1 - RIVER'!#REF!,"&gt;"&amp;D2+2.1) + COUNTIF('Round 1 - RIVER'!#REF!,"&gt;"&amp;D2+2.1) + COUNTIF('Round 1 - RIVER'!#REF!,"&gt;"&amp;D2+2.1))</f>
        <v>#REF!</v>
      </c>
      <c r="E9" s="79" t="e">
        <f>(COUNTIF('Round 1 - RIVER'!E5:E9,"&gt;"&amp;E2+2.1)+ COUNTIF('Round 1 - RIVER'!E12:E16,"&gt;"&amp;E2+2.1)+ COUNTIF('Round 1 - RIVER'!E19:E23,"&gt;"&amp;E2+2.1)+ COUNTIF('Round 1 - RIVER'!E26:E30,"&gt;"&amp;E2+2.1)+ COUNTIF('Round 1 - RIVER'!E33:E37,"&gt;"&amp;E2+2.1) + COUNTIF('Round 1 - RIVER'!E40:E44,"&gt;"&amp;E2+2.1)+ COUNTIF('Round 1 - RIVER'!E47:E51,"&gt;"&amp;E2+2.1) + COUNTIF('Round 1 - RIVER'!E54:E58,"&gt;"&amp;E2+2.1)+ COUNTIF('Round 1 - RIVER'!E61:E65,"&gt;"&amp;E2+2.1) + COUNTIF('Round 1 - RIVER'!E68:E72,"&gt;"&amp;E2+2.1) + COUNTIF('Round 1 - RIVER'!E75:E79,"&gt;"&amp;E2+2.1) + COUNTIF('Round 1 - RIVER'!E82:E86,"&gt;"&amp;E2+2.1) + COUNTIF('Round 1 - RIVER'!E89:E93,"&gt;"&amp;E2+2.1) + COUNTIF('Round 1 - RIVER'!E96:E100,"&gt;"&amp;E2+2.1) + COUNTIF('Round 1 - RIVER'!E103:E107,"&gt;"&amp;E2+2.1) + COUNTIF('Round 1 - RIVER'!E110:E114,"&gt;"&amp;E2+2.1) + COUNTIF('Round 1 - RIVER'!E117:E121,"&gt;"&amp;E2+2.1) + COUNTIF('Round 1 - RIVER'!#REF!,"&gt;"&amp;E2+2.1) + COUNTIF('Round 1 - RIVER'!#REF!,"&gt;"&amp;E2+2.1) + COUNTIF('Round 1 - RIVER'!#REF!,"&gt;"&amp;E2+2.1) + COUNTIF('Round 1 - RIVER'!#REF!,"&gt;"&amp;E2+2.1))</f>
        <v>#REF!</v>
      </c>
      <c r="F9" s="78" t="e">
        <f>(COUNTIF('Round 1 - RIVER'!F5:F9,"&gt;"&amp;F2+2.1)+ COUNTIF('Round 1 - RIVER'!F12:F16,"&gt;"&amp;F2+2.1)+ COUNTIF('Round 1 - RIVER'!F19:F23,"&gt;"&amp;F2+2.1)+ COUNTIF('Round 1 - RIVER'!F26:F30,"&gt;"&amp;F2+2.1)+ COUNTIF('Round 1 - RIVER'!F33:F37,"&gt;"&amp;F2+2.1) + COUNTIF('Round 1 - RIVER'!F40:F44,"&gt;"&amp;F2+2.1)+ COUNTIF('Round 1 - RIVER'!F47:F51,"&gt;"&amp;F2+2.1) + COUNTIF('Round 1 - RIVER'!F54:F58,"&gt;"&amp;F2+2.1)+ COUNTIF('Round 1 - RIVER'!F61:F65,"&gt;"&amp;F2+2.1) + COUNTIF('Round 1 - RIVER'!F68:F72,"&gt;"&amp;F2+2.1) + COUNTIF('Round 1 - RIVER'!F75:F79,"&gt;"&amp;F2+2.1) + COUNTIF('Round 1 - RIVER'!F82:F86,"&gt;"&amp;F2+2.1) + COUNTIF('Round 1 - RIVER'!F89:F93,"&gt;"&amp;F2+2.1) + COUNTIF('Round 1 - RIVER'!F96:F100,"&gt;"&amp;F2+2.1) + COUNTIF('Round 1 - RIVER'!F103:F107,"&gt;"&amp;F2+2.1) + COUNTIF('Round 1 - RIVER'!F110:F114,"&gt;"&amp;F2+2.1) + COUNTIF('Round 1 - RIVER'!F117:F121,"&gt;"&amp;F2+2.1) + COUNTIF('Round 1 - RIVER'!#REF!,"&gt;"&amp;F2+2.1) + COUNTIF('Round 1 - RIVER'!#REF!,"&gt;"&amp;F2+2.1) + COUNTIF('Round 1 - RIVER'!#REF!,"&gt;"&amp;F2+2.1) + COUNTIF('Round 1 - RIVER'!#REF!,"&gt;"&amp;F2+2.1))</f>
        <v>#REF!</v>
      </c>
      <c r="G9" s="79" t="e">
        <f>(COUNTIF('Round 1 - RIVER'!G5:G9,"&gt;"&amp;G2+2.1)+ COUNTIF('Round 1 - RIVER'!G12:G16,"&gt;"&amp;G2+2.1)+ COUNTIF('Round 1 - RIVER'!G19:G23,"&gt;"&amp;G2+2.1)+ COUNTIF('Round 1 - RIVER'!G26:G30,"&gt;"&amp;G2+2.1)+ COUNTIF('Round 1 - RIVER'!G33:G37,"&gt;"&amp;G2+2.1) + COUNTIF('Round 1 - RIVER'!G40:G44,"&gt;"&amp;G2+2.1)+ COUNTIF('Round 1 - RIVER'!G47:G51,"&gt;"&amp;G2+2.1) + COUNTIF('Round 1 - RIVER'!G54:G58,"&gt;"&amp;G2+2.1)+ COUNTIF('Round 1 - RIVER'!G61:G65,"&gt;"&amp;G2+2.1) + COUNTIF('Round 1 - RIVER'!G68:G72,"&gt;"&amp;G2+2.1) + COUNTIF('Round 1 - RIVER'!G75:G79,"&gt;"&amp;G2+2.1) + COUNTIF('Round 1 - RIVER'!G82:G86,"&gt;"&amp;G2+2.1) + COUNTIF('Round 1 - RIVER'!G89:G93,"&gt;"&amp;G2+2.1) + COUNTIF('Round 1 - RIVER'!G96:G100,"&gt;"&amp;G2+2.1) + COUNTIF('Round 1 - RIVER'!G103:G107,"&gt;"&amp;G2+2.1) + COUNTIF('Round 1 - RIVER'!G110:G114,"&gt;"&amp;G2+2.1) + COUNTIF('Round 1 - RIVER'!G117:G121,"&gt;"&amp;G2+2.1) + COUNTIF('Round 1 - RIVER'!#REF!,"&gt;"&amp;G2+2.1) + COUNTIF('Round 1 - RIVER'!#REF!,"&gt;"&amp;G2+2.1) + COUNTIF('Round 1 - RIVER'!#REF!,"&gt;"&amp;G2+2.1) + COUNTIF('Round 1 - RIVER'!#REF!,"&gt;"&amp;G2+2.1))</f>
        <v>#REF!</v>
      </c>
      <c r="H9" s="78" t="e">
        <f>(COUNTIF('Round 1 - RIVER'!H5:H9,"&gt;"&amp;H2+2.1)+ COUNTIF('Round 1 - RIVER'!H12:H16,"&gt;"&amp;H2+2.1)+ COUNTIF('Round 1 - RIVER'!H19:H23,"&gt;"&amp;H2+2.1)+ COUNTIF('Round 1 - RIVER'!H26:H30,"&gt;"&amp;H2+2.1)+ COUNTIF('Round 1 - RIVER'!H33:H37,"&gt;"&amp;H2+2.1) + COUNTIF('Round 1 - RIVER'!H40:H44,"&gt;"&amp;H2+2.1)+ COUNTIF('Round 1 - RIVER'!H47:H51,"&gt;"&amp;H2+2.1) + COUNTIF('Round 1 - RIVER'!H54:H58,"&gt;"&amp;H2+2.1)+ COUNTIF('Round 1 - RIVER'!H61:H65,"&gt;"&amp;H2+2.1) + COUNTIF('Round 1 - RIVER'!H68:H72,"&gt;"&amp;H2+2.1) + COUNTIF('Round 1 - RIVER'!H75:H79,"&gt;"&amp;H2+2.1) + COUNTIF('Round 1 - RIVER'!H82:H86,"&gt;"&amp;H2+2.1) + COUNTIF('Round 1 - RIVER'!H89:H93,"&gt;"&amp;H2+2.1) + COUNTIF('Round 1 - RIVER'!H96:H100,"&gt;"&amp;H2+2.1) + COUNTIF('Round 1 - RIVER'!H103:H107,"&gt;"&amp;H2+2.1) + COUNTIF('Round 1 - RIVER'!H110:H114,"&gt;"&amp;H2+2.1) + COUNTIF('Round 1 - RIVER'!H117:H121,"&gt;"&amp;H2+2.1) + COUNTIF('Round 1 - RIVER'!#REF!,"&gt;"&amp;H2+2.1) + COUNTIF('Round 1 - RIVER'!#REF!,"&gt;"&amp;H2+2.1) + COUNTIF('Round 1 - RIVER'!#REF!,"&gt;"&amp;H2+2.1) + COUNTIF('Round 1 - RIVER'!#REF!,"&gt;"&amp;H2+2.1))</f>
        <v>#REF!</v>
      </c>
      <c r="I9" s="79" t="e">
        <f>(COUNTIF('Round 1 - RIVER'!I5:I9,"&gt;"&amp;I2+2.1)+ COUNTIF('Round 1 - RIVER'!I12:I16,"&gt;"&amp;I2+2.1)+ COUNTIF('Round 1 - RIVER'!I19:I23,"&gt;"&amp;I2+2.1)+ COUNTIF('Round 1 - RIVER'!I26:I30,"&gt;"&amp;I2+2.1)+ COUNTIF('Round 1 - RIVER'!I33:I37,"&gt;"&amp;I2+2.1) + COUNTIF('Round 1 - RIVER'!I40:I44,"&gt;"&amp;I2+2.1)+ COUNTIF('Round 1 - RIVER'!I47:I51,"&gt;"&amp;I2+2.1) + COUNTIF('Round 1 - RIVER'!I54:I58,"&gt;"&amp;I2+2.1)+ COUNTIF('Round 1 - RIVER'!I61:I65,"&gt;"&amp;I2+2.1) + COUNTIF('Round 1 - RIVER'!I68:I72,"&gt;"&amp;I2+2.1) + COUNTIF('Round 1 - RIVER'!I75:I79,"&gt;"&amp;I2+2.1) + COUNTIF('Round 1 - RIVER'!I82:I86,"&gt;"&amp;I2+2.1) + COUNTIF('Round 1 - RIVER'!I89:I93,"&gt;"&amp;I2+2.1) + COUNTIF('Round 1 - RIVER'!I96:I100,"&gt;"&amp;I2+2.1) + COUNTIF('Round 1 - RIVER'!I103:I107,"&gt;"&amp;I2+2.1) + COUNTIF('Round 1 - RIVER'!I110:I114,"&gt;"&amp;I2+2.1) + COUNTIF('Round 1 - RIVER'!I117:I121,"&gt;"&amp;I2+2.1) + COUNTIF('Round 1 - RIVER'!#REF!,"&gt;"&amp;I2+2.1) + COUNTIF('Round 1 - RIVER'!#REF!,"&gt;"&amp;I2+2.1) + COUNTIF('Round 1 - RIVER'!#REF!,"&gt;"&amp;I2+2.1) + COUNTIF('Round 1 - RIVER'!#REF!,"&gt;"&amp;I2+2.1))</f>
        <v>#REF!</v>
      </c>
      <c r="J9" s="78" t="e">
        <f>(COUNTIF('Round 1 - RIVER'!J5:J9,"&gt;"&amp;J2+2.1)+ COUNTIF('Round 1 - RIVER'!J12:J16,"&gt;"&amp;J2+2.1)+ COUNTIF('Round 1 - RIVER'!J19:J23,"&gt;"&amp;J2+2.1)+ COUNTIF('Round 1 - RIVER'!J26:J30,"&gt;"&amp;J2+2.1)+ COUNTIF('Round 1 - RIVER'!J33:J37,"&gt;"&amp;J2+2.1) + COUNTIF('Round 1 - RIVER'!J40:J44,"&gt;"&amp;J2+2.1)+ COUNTIF('Round 1 - RIVER'!J47:J51,"&gt;"&amp;J2+2.1) + COUNTIF('Round 1 - RIVER'!J54:J58,"&gt;"&amp;J2+2.1)+ COUNTIF('Round 1 - RIVER'!J61:J65,"&gt;"&amp;J2+2.1) + COUNTIF('Round 1 - RIVER'!J68:J72,"&gt;"&amp;J2+2.1) + COUNTIF('Round 1 - RIVER'!J75:J79,"&gt;"&amp;J2+2.1) + COUNTIF('Round 1 - RIVER'!J82:J86,"&gt;"&amp;J2+2.1) + COUNTIF('Round 1 - RIVER'!J89:J93,"&gt;"&amp;J2+2.1) + COUNTIF('Round 1 - RIVER'!J96:J100,"&gt;"&amp;J2+2.1) + COUNTIF('Round 1 - RIVER'!J103:J107,"&gt;"&amp;J2+2.1) + COUNTIF('Round 1 - RIVER'!J110:J114,"&gt;"&amp;J2+2.1) + COUNTIF('Round 1 - RIVER'!J117:J121,"&gt;"&amp;J2+2.1) + COUNTIF('Round 1 - RIVER'!#REF!,"&gt;"&amp;J2+2.1) + COUNTIF('Round 1 - RIVER'!#REF!,"&gt;"&amp;J2+2.1) + COUNTIF('Round 1 - RIVER'!#REF!,"&gt;"&amp;J2+2.1) + COUNTIF('Round 1 - RIVER'!#REF!,"&gt;"&amp;J2+2.1))</f>
        <v>#REF!</v>
      </c>
      <c r="K9" s="80"/>
      <c r="L9" s="78" t="e">
        <f>(COUNTIF('Round 1 - RIVER'!L5:L9,"&gt;"&amp;L2+2.1)+ COUNTIF('Round 1 - RIVER'!L12:L16,"&gt;"&amp;L2+2.1)+ COUNTIF('Round 1 - RIVER'!L19:L23,"&gt;"&amp;L2+2.1)+ COUNTIF('Round 1 - RIVER'!L26:L30,"&gt;"&amp;L2+2.1)+ COUNTIF('Round 1 - RIVER'!L33:L37,"&gt;"&amp;L2+2.1) + COUNTIF('Round 1 - RIVER'!L40:L44,"&gt;"&amp;L2+2.1)+ COUNTIF('Round 1 - RIVER'!L47:L51,"&gt;"&amp;L2+2.1) + COUNTIF('Round 1 - RIVER'!L54:L58,"&gt;"&amp;L2+2.1)+ COUNTIF('Round 1 - RIVER'!L61:L65,"&gt;"&amp;L2+2.1) + COUNTIF('Round 1 - RIVER'!L68:L72,"&gt;"&amp;L2+2.1) + COUNTIF('Round 1 - RIVER'!L75:L79,"&gt;"&amp;L2+2.1) + COUNTIF('Round 1 - RIVER'!L82:L86,"&gt;"&amp;L2+2.1) + COUNTIF('Round 1 - RIVER'!L89:L93,"&gt;"&amp;L2+2.1) + COUNTIF('Round 1 - RIVER'!L96:L100,"&gt;"&amp;L2+2.1) + COUNTIF('Round 1 - RIVER'!L103:L107,"&gt;"&amp;L2+2.1) + COUNTIF('Round 1 - RIVER'!L110:L114,"&gt;"&amp;L2+2.1) + COUNTIF('Round 1 - RIVER'!L117:L121,"&gt;"&amp;L2+2.1) + COUNTIF('Round 1 - RIVER'!#REF!,"&gt;"&amp;L2+2.1) + COUNTIF('Round 1 - RIVER'!#REF!,"&gt;"&amp;L2+2.1) + COUNTIF('Round 1 - RIVER'!#REF!,"&gt;"&amp;L2+2.1) + COUNTIF('Round 1 - RIVER'!#REF!,"&gt;"&amp;L2+2.1))</f>
        <v>#REF!</v>
      </c>
      <c r="M9" s="79" t="e">
        <f>(COUNTIF('Round 1 - RIVER'!M5:M9,"&gt;"&amp;M2+2.1)+ COUNTIF('Round 1 - RIVER'!M12:M16,"&gt;"&amp;M2+2.1)+ COUNTIF('Round 1 - RIVER'!M19:M23,"&gt;"&amp;M2+2.1)+ COUNTIF('Round 1 - RIVER'!M26:M30,"&gt;"&amp;M2+2.1)+ COUNTIF('Round 1 - RIVER'!M33:M37,"&gt;"&amp;M2+2.1) + COUNTIF('Round 1 - RIVER'!M40:M44,"&gt;"&amp;M2+2.1)+ COUNTIF('Round 1 - RIVER'!M47:M51,"&gt;"&amp;M2+2.1) + COUNTIF('Round 1 - RIVER'!M54:M58,"&gt;"&amp;M2+2.1)+ COUNTIF('Round 1 - RIVER'!M61:M65,"&gt;"&amp;M2+2.1) + COUNTIF('Round 1 - RIVER'!M68:M72,"&gt;"&amp;M2+2.1) + COUNTIF('Round 1 - RIVER'!M75:M79,"&gt;"&amp;M2+2.1) + COUNTIF('Round 1 - RIVER'!M82:M86,"&gt;"&amp;M2+2.1) + COUNTIF('Round 1 - RIVER'!M89:M93,"&gt;"&amp;M2+2.1) + COUNTIF('Round 1 - RIVER'!M96:M100,"&gt;"&amp;M2+2.1) + COUNTIF('Round 1 - RIVER'!M103:M107,"&gt;"&amp;M2+2.1) + COUNTIF('Round 1 - RIVER'!M110:M114,"&gt;"&amp;M2+2.1) + COUNTIF('Round 1 - RIVER'!M117:M121,"&gt;"&amp;M2+2.1) + COUNTIF('Round 1 - RIVER'!#REF!,"&gt;"&amp;M2+2.1) + COUNTIF('Round 1 - RIVER'!#REF!,"&gt;"&amp;M2+2.1) + COUNTIF('Round 1 - RIVER'!#REF!,"&gt;"&amp;M2+2.1) + COUNTIF('Round 1 - RIVER'!#REF!,"&gt;"&amp;M2+2.1))</f>
        <v>#REF!</v>
      </c>
      <c r="N9" s="78" t="e">
        <f>(COUNTIF('Round 1 - RIVER'!N5:N9,"&gt;"&amp;N2+2.1)+ COUNTIF('Round 1 - RIVER'!N12:N16,"&gt;"&amp;N2+2.1)+ COUNTIF('Round 1 - RIVER'!N19:N23,"&gt;"&amp;N2+2.1)+ COUNTIF('Round 1 - RIVER'!N26:N30,"&gt;"&amp;N2+2.1)+ COUNTIF('Round 1 - RIVER'!N33:N37,"&gt;"&amp;N2+2.1) + COUNTIF('Round 1 - RIVER'!N40:N44,"&gt;"&amp;N2+2.1)+ COUNTIF('Round 1 - RIVER'!N47:N51,"&gt;"&amp;N2+2.1) + COUNTIF('Round 1 - RIVER'!N54:N58,"&gt;"&amp;N2+2.1)+ COUNTIF('Round 1 - RIVER'!N61:N65,"&gt;"&amp;N2+2.1) + COUNTIF('Round 1 - RIVER'!N68:N72,"&gt;"&amp;N2+2.1) + COUNTIF('Round 1 - RIVER'!N75:N79,"&gt;"&amp;N2+2.1) + COUNTIF('Round 1 - RIVER'!N82:N86,"&gt;"&amp;N2+2.1) + COUNTIF('Round 1 - RIVER'!N89:N93,"&gt;"&amp;N2+2.1) + COUNTIF('Round 1 - RIVER'!N96:N100,"&gt;"&amp;N2+2.1) + COUNTIF('Round 1 - RIVER'!N103:N107,"&gt;"&amp;N2+2.1) + COUNTIF('Round 1 - RIVER'!N110:N114,"&gt;"&amp;N2+2.1) + COUNTIF('Round 1 - RIVER'!N117:N121,"&gt;"&amp;N2+2.1) + COUNTIF('Round 1 - RIVER'!#REF!,"&gt;"&amp;N2+2.1) + COUNTIF('Round 1 - RIVER'!#REF!,"&gt;"&amp;N2+2.1) + COUNTIF('Round 1 - RIVER'!#REF!,"&gt;"&amp;N2+2.1) + COUNTIF('Round 1 - RIVER'!#REF!,"&gt;"&amp;N2+2.1))</f>
        <v>#REF!</v>
      </c>
      <c r="O9" s="79" t="e">
        <f>(COUNTIF('Round 1 - RIVER'!O5:O9,"&gt;"&amp;O2+2.1)+ COUNTIF('Round 1 - RIVER'!O12:O16,"&gt;"&amp;O2+2.1)+ COUNTIF('Round 1 - RIVER'!O19:O23,"&gt;"&amp;O2+2.1)+ COUNTIF('Round 1 - RIVER'!O26:O30,"&gt;"&amp;O2+2.1)+ COUNTIF('Round 1 - RIVER'!O33:O37,"&gt;"&amp;O2+2.1) + COUNTIF('Round 1 - RIVER'!O40:O44,"&gt;"&amp;O2+2.1)+ COUNTIF('Round 1 - RIVER'!O47:O51,"&gt;"&amp;O2+2.1) + COUNTIF('Round 1 - RIVER'!O54:O58,"&gt;"&amp;O2+2.1)+ COUNTIF('Round 1 - RIVER'!O61:O65,"&gt;"&amp;O2+2.1) + COUNTIF('Round 1 - RIVER'!O68:O72,"&gt;"&amp;O2+2.1) + COUNTIF('Round 1 - RIVER'!O75:O79,"&gt;"&amp;O2+2.1) + COUNTIF('Round 1 - RIVER'!O82:O86,"&gt;"&amp;O2+2.1) + COUNTIF('Round 1 - RIVER'!O89:O93,"&gt;"&amp;O2+2.1) + COUNTIF('Round 1 - RIVER'!O96:O100,"&gt;"&amp;O2+2.1) + COUNTIF('Round 1 - RIVER'!O103:O107,"&gt;"&amp;O2+2.1) + COUNTIF('Round 1 - RIVER'!O110:O114,"&gt;"&amp;O2+2.1) + COUNTIF('Round 1 - RIVER'!O117:O121,"&gt;"&amp;O2+2.1) + COUNTIF('Round 1 - RIVER'!#REF!,"&gt;"&amp;O2+2.1) + COUNTIF('Round 1 - RIVER'!#REF!,"&gt;"&amp;O2+2.1) + COUNTIF('Round 1 - RIVER'!#REF!,"&gt;"&amp;O2+2.1) + COUNTIF('Round 1 - RIVER'!#REF!,"&gt;"&amp;O2+2.1))</f>
        <v>#REF!</v>
      </c>
      <c r="P9" s="78" t="e">
        <f>(COUNTIF('Round 1 - RIVER'!P5:P9,"&gt;"&amp;P2+2.1)+ COUNTIF('Round 1 - RIVER'!P12:P16,"&gt;"&amp;P2+2.1)+ COUNTIF('Round 1 - RIVER'!P19:P23,"&gt;"&amp;P2+2.1)+ COUNTIF('Round 1 - RIVER'!P26:P30,"&gt;"&amp;P2+2.1)+ COUNTIF('Round 1 - RIVER'!P33:P37,"&gt;"&amp;P2+2.1) + COUNTIF('Round 1 - RIVER'!P40:P44,"&gt;"&amp;P2+2.1)+ COUNTIF('Round 1 - RIVER'!P47:P51,"&gt;"&amp;P2+2.1) + COUNTIF('Round 1 - RIVER'!P54:P58,"&gt;"&amp;P2+2.1)+ COUNTIF('Round 1 - RIVER'!P61:P65,"&gt;"&amp;P2+2.1) + COUNTIF('Round 1 - RIVER'!P68:P72,"&gt;"&amp;P2+2.1) + COUNTIF('Round 1 - RIVER'!P75:P79,"&gt;"&amp;P2+2.1) + COUNTIF('Round 1 - RIVER'!P82:P86,"&gt;"&amp;P2+2.1) + COUNTIF('Round 1 - RIVER'!P89:P93,"&gt;"&amp;P2+2.1) + COUNTIF('Round 1 - RIVER'!P96:P100,"&gt;"&amp;P2+2.1) + COUNTIF('Round 1 - RIVER'!P103:P107,"&gt;"&amp;P2+2.1) + COUNTIF('Round 1 - RIVER'!P110:P114,"&gt;"&amp;P2+2.1) + COUNTIF('Round 1 - RIVER'!P117:P121,"&gt;"&amp;P2+2.1) + COUNTIF('Round 1 - RIVER'!#REF!,"&gt;"&amp;P2+2.1) + COUNTIF('Round 1 - RIVER'!#REF!,"&gt;"&amp;P2+2.1) + COUNTIF('Round 1 - RIVER'!#REF!,"&gt;"&amp;P2+2.1) + COUNTIF('Round 1 - RIVER'!#REF!,"&gt;"&amp;P2+2.1))</f>
        <v>#REF!</v>
      </c>
      <c r="Q9" s="79" t="e">
        <f>(COUNTIF('Round 1 - RIVER'!Q5:Q9,"&gt;"&amp;Q2+2.1)+ COUNTIF('Round 1 - RIVER'!Q12:Q16,"&gt;"&amp;Q2+2.1)+ COUNTIF('Round 1 - RIVER'!Q19:Q23,"&gt;"&amp;Q2+2.1)+ COUNTIF('Round 1 - RIVER'!Q26:Q30,"&gt;"&amp;Q2+2.1)+ COUNTIF('Round 1 - RIVER'!Q33:Q37,"&gt;"&amp;Q2+2.1) + COUNTIF('Round 1 - RIVER'!Q40:Q44,"&gt;"&amp;Q2+2.1)+ COUNTIF('Round 1 - RIVER'!Q47:Q51,"&gt;"&amp;Q2+2.1) + COUNTIF('Round 1 - RIVER'!Q54:Q58,"&gt;"&amp;Q2+2.1)+ COUNTIF('Round 1 - RIVER'!Q61:Q65,"&gt;"&amp;Q2+2.1) + COUNTIF('Round 1 - RIVER'!Q68:Q72,"&gt;"&amp;Q2+2.1) + COUNTIF('Round 1 - RIVER'!Q75:Q79,"&gt;"&amp;Q2+2.1) + COUNTIF('Round 1 - RIVER'!Q82:Q86,"&gt;"&amp;Q2+2.1) + COUNTIF('Round 1 - RIVER'!Q89:Q93,"&gt;"&amp;Q2+2.1) + COUNTIF('Round 1 - RIVER'!Q96:Q100,"&gt;"&amp;Q2+2.1) + COUNTIF('Round 1 - RIVER'!Q103:Q107,"&gt;"&amp;Q2+2.1) + COUNTIF('Round 1 - RIVER'!Q110:Q114,"&gt;"&amp;Q2+2.1) + COUNTIF('Round 1 - RIVER'!Q117:Q121,"&gt;"&amp;Q2+2.1) + COUNTIF('Round 1 - RIVER'!#REF!,"&gt;"&amp;Q2+2.1) + COUNTIF('Round 1 - RIVER'!#REF!,"&gt;"&amp;Q2+2.1) + COUNTIF('Round 1 - RIVER'!#REF!,"&gt;"&amp;Q2+2.1) + COUNTIF('Round 1 - RIVER'!#REF!,"&gt;"&amp;Q2+2.1))</f>
        <v>#REF!</v>
      </c>
      <c r="R9" s="78" t="e">
        <f>(COUNTIF('Round 1 - RIVER'!R5:R9,"&gt;"&amp;R2+2.1)+ COUNTIF('Round 1 - RIVER'!R12:R16,"&gt;"&amp;R2+2.1)+ COUNTIF('Round 1 - RIVER'!R19:R23,"&gt;"&amp;R2+2.1)+ COUNTIF('Round 1 - RIVER'!R26:R30,"&gt;"&amp;R2+2.1)+ COUNTIF('Round 1 - RIVER'!R33:R37,"&gt;"&amp;R2+2.1) + COUNTIF('Round 1 - RIVER'!R40:R44,"&gt;"&amp;R2+2.1)+ COUNTIF('Round 1 - RIVER'!R47:R51,"&gt;"&amp;R2+2.1) + COUNTIF('Round 1 - RIVER'!R54:R58,"&gt;"&amp;R2+2.1)+ COUNTIF('Round 1 - RIVER'!R61:R65,"&gt;"&amp;R2+2.1) + COUNTIF('Round 1 - RIVER'!R68:R72,"&gt;"&amp;R2+2.1) + COUNTIF('Round 1 - RIVER'!R75:R79,"&gt;"&amp;R2+2.1) + COUNTIF('Round 1 - RIVER'!R82:R86,"&gt;"&amp;R2+2.1) + COUNTIF('Round 1 - RIVER'!R89:R93,"&gt;"&amp;R2+2.1) + COUNTIF('Round 1 - RIVER'!R96:R100,"&gt;"&amp;R2+2.1) + COUNTIF('Round 1 - RIVER'!R103:R107,"&gt;"&amp;R2+2.1) + COUNTIF('Round 1 - RIVER'!R110:R114,"&gt;"&amp;R2+2.1) + COUNTIF('Round 1 - RIVER'!R117:R121,"&gt;"&amp;R2+2.1) + COUNTIF('Round 1 - RIVER'!#REF!,"&gt;"&amp;R2+2.1) + COUNTIF('Round 1 - RIVER'!#REF!,"&gt;"&amp;R2+2.1) + COUNTIF('Round 1 - RIVER'!#REF!,"&gt;"&amp;R2+2.1) + COUNTIF('Round 1 - RIVER'!#REF!,"&gt;"&amp;R2+2.1))</f>
        <v>#REF!</v>
      </c>
      <c r="S9" s="79" t="e">
        <f>(COUNTIF('Round 1 - RIVER'!S5:S9,"&gt;"&amp;S2+2.1)+ COUNTIF('Round 1 - RIVER'!S12:S16,"&gt;"&amp;S2+2.1)+ COUNTIF('Round 1 - RIVER'!S19:S23,"&gt;"&amp;S2+2.1)+ COUNTIF('Round 1 - RIVER'!S26:S30,"&gt;"&amp;S2+2.1)+ COUNTIF('Round 1 - RIVER'!S33:S37,"&gt;"&amp;S2+2.1) + COUNTIF('Round 1 - RIVER'!S40:S44,"&gt;"&amp;S2+2.1)+ COUNTIF('Round 1 - RIVER'!S47:S51,"&gt;"&amp;S2+2.1) + COUNTIF('Round 1 - RIVER'!S54:S58,"&gt;"&amp;S2+2.1)+ COUNTIF('Round 1 - RIVER'!S61:S65,"&gt;"&amp;S2+2.1) + COUNTIF('Round 1 - RIVER'!S68:S72,"&gt;"&amp;S2+2.1) + COUNTIF('Round 1 - RIVER'!S75:S79,"&gt;"&amp;S2+2.1) + COUNTIF('Round 1 - RIVER'!S82:S86,"&gt;"&amp;S2+2.1) + COUNTIF('Round 1 - RIVER'!S89:S93,"&gt;"&amp;S2+2.1) + COUNTIF('Round 1 - RIVER'!S96:S100,"&gt;"&amp;S2+2.1) + COUNTIF('Round 1 - RIVER'!S103:S107,"&gt;"&amp;S2+2.1) + COUNTIF('Round 1 - RIVER'!S110:S114,"&gt;"&amp;S2+2.1) + COUNTIF('Round 1 - RIVER'!S117:S121,"&gt;"&amp;S2+2.1) + COUNTIF('Round 1 - RIVER'!#REF!,"&gt;"&amp;S2+2.1) + COUNTIF('Round 1 - RIVER'!#REF!,"&gt;"&amp;S2+2.1) + COUNTIF('Round 1 - RIVER'!#REF!,"&gt;"&amp;S2+2.1) + COUNTIF('Round 1 - RIVER'!#REF!,"&gt;"&amp;S2+2.1))</f>
        <v>#REF!</v>
      </c>
      <c r="T9" s="78" t="e">
        <f>(COUNTIF('Round 1 - RIVER'!T5:T9,"&gt;"&amp;T2+2.1)+ COUNTIF('Round 1 - RIVER'!T12:T16,"&gt;"&amp;T2+2.1)+ COUNTIF('Round 1 - RIVER'!T19:T23,"&gt;"&amp;T2+2.1)+ COUNTIF('Round 1 - RIVER'!T26:T30,"&gt;"&amp;T2+2.1)+ COUNTIF('Round 1 - RIVER'!T33:T37,"&gt;"&amp;T2+2.1) + COUNTIF('Round 1 - RIVER'!T40:T44,"&gt;"&amp;T2+2.1)+ COUNTIF('Round 1 - RIVER'!T47:T51,"&gt;"&amp;T2+2.1) + COUNTIF('Round 1 - RIVER'!T54:T58,"&gt;"&amp;T2+2.1)+ COUNTIF('Round 1 - RIVER'!T61:T65,"&gt;"&amp;T2+2.1) + COUNTIF('Round 1 - RIVER'!T68:T72,"&gt;"&amp;T2+2.1) + COUNTIF('Round 1 - RIVER'!T75:T79,"&gt;"&amp;T2+2.1) + COUNTIF('Round 1 - RIVER'!T82:T86,"&gt;"&amp;T2+2.1) + COUNTIF('Round 1 - RIVER'!T89:T93,"&gt;"&amp;T2+2.1) + COUNTIF('Round 1 - RIVER'!T96:T100,"&gt;"&amp;T2+2.1) + COUNTIF('Round 1 - RIVER'!T103:T107,"&gt;"&amp;T2+2.1) + COUNTIF('Round 1 - RIVER'!T110:T114,"&gt;"&amp;T2+2.1) + COUNTIF('Round 1 - RIVER'!T117:T121,"&gt;"&amp;T2+2.1) + COUNTIF('Round 1 - RIVER'!#REF!,"&gt;"&amp;T2+2.1) + COUNTIF('Round 1 - RIVER'!#REF!,"&gt;"&amp;T2+2.1) + COUNTIF('Round 1 - RIVER'!#REF!,"&gt;"&amp;T2+2.1) + COUNTIF('Round 1 - RIVER'!#REF!,"&gt;"&amp;T2+2.1))</f>
        <v>#REF!</v>
      </c>
      <c r="U9" s="81"/>
      <c r="V9" s="82"/>
    </row>
    <row r="10" spans="1:22" x14ac:dyDescent="0.2">
      <c r="A10" s="12" t="s">
        <v>76</v>
      </c>
      <c r="B10" s="83" t="e">
        <f>AVERAGE('Round 1 - RIVER'!B5:B9, 'Round 1 - RIVER'!B12:B16, 'Round 1 - RIVER'!B19:B23, 'Round 1 - RIVER'!B26:B30, 'Round 1 - RIVER'!B33:B37, 'Round 1 - RIVER'!B40:B44, 'Round 1 - RIVER'!B47:B51, 'Round 1 - RIVER'!B54:B58, 'Round 1 - RIVER'!B61:B65, 'Round 1 - RIVER'!B68:B72, 'Round 1 - RIVER'!B75:B79, 'Round 1 - RIVER'!B82:B86, 'Round 1 - RIVER'!B89:B93, 'Round 1 - RIVER'!B96:B100, 'Round 1 - RIVER'!B103:B107, 'Round 1 - RIVER'!B110:B114, 'Round 1 - RIVER'!B117:B121, 'Round 1 - RIVER'!#REF!, 'Round 1 - RIVER'!#REF!, 'Round 1 - RIVER'!#REF!, 'Round 1 - RIVER'!#REF!)</f>
        <v>#REF!</v>
      </c>
      <c r="C10" s="84" t="e">
        <f>AVERAGE('Round 1 - RIVER'!C5:C9, 'Round 1 - RIVER'!C12:C16, 'Round 1 - RIVER'!C19:C23, 'Round 1 - RIVER'!C26:C30, 'Round 1 - RIVER'!C33:C37, 'Round 1 - RIVER'!C40:C44, 'Round 1 - RIVER'!C47:C51, 'Round 1 - RIVER'!C54:C58, 'Round 1 - RIVER'!C61:C65, 'Round 1 - RIVER'!C68:C72, 'Round 1 - RIVER'!C75:C79, 'Round 1 - RIVER'!C82:C86, 'Round 1 - RIVER'!C89:C93, 'Round 1 - RIVER'!C96:C100, 'Round 1 - RIVER'!C103:C107, 'Round 1 - RIVER'!C110:C114, 'Round 1 - RIVER'!C117:C121, 'Round 1 - RIVER'!#REF!, 'Round 1 - RIVER'!#REF!, 'Round 1 - RIVER'!#REF!, 'Round 1 - RIVER'!#REF!)</f>
        <v>#REF!</v>
      </c>
      <c r="D10" s="83" t="e">
        <f>AVERAGE('Round 1 - RIVER'!D5:D9, 'Round 1 - RIVER'!D12:D16, 'Round 1 - RIVER'!D19:D23, 'Round 1 - RIVER'!D26:D30, 'Round 1 - RIVER'!D33:D37, 'Round 1 - RIVER'!D40:D44, 'Round 1 - RIVER'!D47:D51, 'Round 1 - RIVER'!D54:D58, 'Round 1 - RIVER'!D61:D65, 'Round 1 - RIVER'!D68:D72, 'Round 1 - RIVER'!D75:D79, 'Round 1 - RIVER'!D82:D86, 'Round 1 - RIVER'!D89:D93, 'Round 1 - RIVER'!D96:D100, 'Round 1 - RIVER'!D103:D107, 'Round 1 - RIVER'!D110:D114, 'Round 1 - RIVER'!D117:D121, 'Round 1 - RIVER'!#REF!, 'Round 1 - RIVER'!#REF!, 'Round 1 - RIVER'!#REF!, 'Round 1 - RIVER'!#REF!)</f>
        <v>#REF!</v>
      </c>
      <c r="E10" s="84" t="e">
        <f>AVERAGE('Round 1 - RIVER'!E5:E9, 'Round 1 - RIVER'!E12:E16, 'Round 1 - RIVER'!E19:E23, 'Round 1 - RIVER'!E26:E30, 'Round 1 - RIVER'!E33:E37, 'Round 1 - RIVER'!E40:E44, 'Round 1 - RIVER'!E47:E51, 'Round 1 - RIVER'!E54:E58, 'Round 1 - RIVER'!E61:E65, 'Round 1 - RIVER'!E68:E72, 'Round 1 - RIVER'!E75:E79, 'Round 1 - RIVER'!E82:E86, 'Round 1 - RIVER'!E89:E93, 'Round 1 - RIVER'!E96:E100, 'Round 1 - RIVER'!E103:E107, 'Round 1 - RIVER'!E110:E114, 'Round 1 - RIVER'!E117:E121, 'Round 1 - RIVER'!#REF!, 'Round 1 - RIVER'!#REF!, 'Round 1 - RIVER'!#REF!, 'Round 1 - RIVER'!#REF!)</f>
        <v>#REF!</v>
      </c>
      <c r="F10" s="83" t="e">
        <f>AVERAGE('Round 1 - RIVER'!F5:F9, 'Round 1 - RIVER'!F12:F16, 'Round 1 - RIVER'!F19:F23, 'Round 1 - RIVER'!F26:F30, 'Round 1 - RIVER'!F33:F37, 'Round 1 - RIVER'!F40:F44, 'Round 1 - RIVER'!F47:F51, 'Round 1 - RIVER'!F54:F58, 'Round 1 - RIVER'!F61:F65, 'Round 1 - RIVER'!F68:F72, 'Round 1 - RIVER'!F75:F79, 'Round 1 - RIVER'!F82:F86, 'Round 1 - RIVER'!F89:F93, 'Round 1 - RIVER'!F96:F100, 'Round 1 - RIVER'!F103:F107, 'Round 1 - RIVER'!F110:F114, 'Round 1 - RIVER'!F117:F121, 'Round 1 - RIVER'!#REF!, 'Round 1 - RIVER'!#REF!, 'Round 1 - RIVER'!#REF!, 'Round 1 - RIVER'!#REF!)</f>
        <v>#REF!</v>
      </c>
      <c r="G10" s="84" t="e">
        <f>AVERAGE('Round 1 - RIVER'!G5:G9, 'Round 1 - RIVER'!G12:G16, 'Round 1 - RIVER'!G19:G23, 'Round 1 - RIVER'!G26:G30, 'Round 1 - RIVER'!G33:G37, 'Round 1 - RIVER'!G40:G44, 'Round 1 - RIVER'!G47:G51, 'Round 1 - RIVER'!G54:G58, 'Round 1 - RIVER'!G61:G65, 'Round 1 - RIVER'!G68:G72, 'Round 1 - RIVER'!G75:G79, 'Round 1 - RIVER'!G82:G86, 'Round 1 - RIVER'!G89:G93, 'Round 1 - RIVER'!G96:G100, 'Round 1 - RIVER'!G103:G107, 'Round 1 - RIVER'!G110:G114, 'Round 1 - RIVER'!G117:G121, 'Round 1 - RIVER'!#REF!, 'Round 1 - RIVER'!#REF!, 'Round 1 - RIVER'!#REF!, 'Round 1 - RIVER'!#REF!)</f>
        <v>#REF!</v>
      </c>
      <c r="H10" s="83" t="e">
        <f>AVERAGE('Round 1 - RIVER'!H5:H9, 'Round 1 - RIVER'!H12:H16, 'Round 1 - RIVER'!H19:H23, 'Round 1 - RIVER'!H26:H30, 'Round 1 - RIVER'!H33:H37, 'Round 1 - RIVER'!H40:H44, 'Round 1 - RIVER'!H47:H51, 'Round 1 - RIVER'!H54:H58, 'Round 1 - RIVER'!H61:H65, 'Round 1 - RIVER'!H68:H72, 'Round 1 - RIVER'!H75:H79, 'Round 1 - RIVER'!H82:H86, 'Round 1 - RIVER'!H89:H93, 'Round 1 - RIVER'!H96:H100, 'Round 1 - RIVER'!H103:H107, 'Round 1 - RIVER'!H110:H114, 'Round 1 - RIVER'!H117:H121, 'Round 1 - RIVER'!#REF!, 'Round 1 - RIVER'!#REF!, 'Round 1 - RIVER'!#REF!, 'Round 1 - RIVER'!#REF!)</f>
        <v>#REF!</v>
      </c>
      <c r="I10" s="84" t="e">
        <f>AVERAGE('Round 1 - RIVER'!I5:I9, 'Round 1 - RIVER'!I12:I16, 'Round 1 - RIVER'!I19:I23, 'Round 1 - RIVER'!I26:I30, 'Round 1 - RIVER'!I33:I37, 'Round 1 - RIVER'!I40:I44, 'Round 1 - RIVER'!I47:I51, 'Round 1 - RIVER'!I54:I58, 'Round 1 - RIVER'!I61:I65, 'Round 1 - RIVER'!I68:I72, 'Round 1 - RIVER'!I75:I79, 'Round 1 - RIVER'!I82:I86, 'Round 1 - RIVER'!I89:I93, 'Round 1 - RIVER'!I96:I100, 'Round 1 - RIVER'!I103:I107, 'Round 1 - RIVER'!I110:I114, 'Round 1 - RIVER'!I117:I121, 'Round 1 - RIVER'!#REF!, 'Round 1 - RIVER'!#REF!, 'Round 1 - RIVER'!#REF!, 'Round 1 - RIVER'!#REF!)</f>
        <v>#REF!</v>
      </c>
      <c r="J10" s="83" t="e">
        <f>AVERAGE('Round 1 - RIVER'!J5:J9, 'Round 1 - RIVER'!J12:J16, 'Round 1 - RIVER'!J19:J23, 'Round 1 - RIVER'!J26:J30, 'Round 1 - RIVER'!J33:J37, 'Round 1 - RIVER'!J40:J44, 'Round 1 - RIVER'!J47:J51, 'Round 1 - RIVER'!J54:J58, 'Round 1 - RIVER'!J61:J65, 'Round 1 - RIVER'!J68:J72, 'Round 1 - RIVER'!J75:J79, 'Round 1 - RIVER'!J82:J86, 'Round 1 - RIVER'!J89:J93, 'Round 1 - RIVER'!J96:J100, 'Round 1 - RIVER'!J103:J107, 'Round 1 - RIVER'!J110:J114, 'Round 1 - RIVER'!J117:J121, 'Round 1 - RIVER'!#REF!, 'Round 1 - RIVER'!#REF!, 'Round 1 - RIVER'!#REF!, 'Round 1 - RIVER'!#REF!)</f>
        <v>#REF!</v>
      </c>
      <c r="K10" s="85" t="e">
        <f>SUM(B10:J10)</f>
        <v>#REF!</v>
      </c>
      <c r="L10" s="83" t="e">
        <f>AVERAGE('Round 1 - RIVER'!L5:L9, 'Round 1 - RIVER'!L12:L16, 'Round 1 - RIVER'!L19:L23, 'Round 1 - RIVER'!L26:L30, 'Round 1 - RIVER'!L33:L37, 'Round 1 - RIVER'!L40:L44, 'Round 1 - RIVER'!L47:L51, 'Round 1 - RIVER'!L54:L58, 'Round 1 - RIVER'!L61:L65, 'Round 1 - RIVER'!L68:L72, 'Round 1 - RIVER'!L75:L79, 'Round 1 - RIVER'!L82:L86, 'Round 1 - RIVER'!L89:L93, 'Round 1 - RIVER'!L96:L100, 'Round 1 - RIVER'!L103:L107, 'Round 1 - RIVER'!L110:L114, 'Round 1 - RIVER'!L117:L121, 'Round 1 - RIVER'!#REF!, 'Round 1 - RIVER'!#REF!, 'Round 1 - RIVER'!#REF!, 'Round 1 - RIVER'!#REF!)</f>
        <v>#REF!</v>
      </c>
      <c r="M10" s="84" t="e">
        <f>AVERAGE('Round 1 - RIVER'!M5:M9, 'Round 1 - RIVER'!M12:M16, 'Round 1 - RIVER'!M19:M23, 'Round 1 - RIVER'!M26:M30, 'Round 1 - RIVER'!M33:M37, 'Round 1 - RIVER'!M40:M44, 'Round 1 - RIVER'!M47:M51, 'Round 1 - RIVER'!M54:M58, 'Round 1 - RIVER'!M61:M65, 'Round 1 - RIVER'!M68:M72, 'Round 1 - RIVER'!M75:M79, 'Round 1 - RIVER'!M82:M86, 'Round 1 - RIVER'!M89:M93, 'Round 1 - RIVER'!M96:M100, 'Round 1 - RIVER'!M103:M107, 'Round 1 - RIVER'!M110:M114, 'Round 1 - RIVER'!M117:M121, 'Round 1 - RIVER'!#REF!, 'Round 1 - RIVER'!#REF!, 'Round 1 - RIVER'!#REF!, 'Round 1 - RIVER'!#REF!)</f>
        <v>#REF!</v>
      </c>
      <c r="N10" s="83" t="e">
        <f>AVERAGE('Round 1 - RIVER'!N5:N9, 'Round 1 - RIVER'!N12:N16, 'Round 1 - RIVER'!N19:N23, 'Round 1 - RIVER'!N26:N30, 'Round 1 - RIVER'!N33:N37, 'Round 1 - RIVER'!N40:N44, 'Round 1 - RIVER'!N47:N51, 'Round 1 - RIVER'!N54:N58, 'Round 1 - RIVER'!N61:N65, 'Round 1 - RIVER'!N68:N72, 'Round 1 - RIVER'!N75:N79, 'Round 1 - RIVER'!N82:N86, 'Round 1 - RIVER'!N89:N93, 'Round 1 - RIVER'!N96:N100, 'Round 1 - RIVER'!N103:N107, 'Round 1 - RIVER'!N110:N114, 'Round 1 - RIVER'!N117:N121, 'Round 1 - RIVER'!#REF!, 'Round 1 - RIVER'!#REF!, 'Round 1 - RIVER'!#REF!, 'Round 1 - RIVER'!#REF!)</f>
        <v>#REF!</v>
      </c>
      <c r="O10" s="84" t="e">
        <f>AVERAGE('Round 1 - RIVER'!O5:O9, 'Round 1 - RIVER'!O12:O16, 'Round 1 - RIVER'!O19:O23, 'Round 1 - RIVER'!O26:O30, 'Round 1 - RIVER'!O33:O37, 'Round 1 - RIVER'!O40:O44, 'Round 1 - RIVER'!O47:O51, 'Round 1 - RIVER'!O54:O58, 'Round 1 - RIVER'!O61:O65, 'Round 1 - RIVER'!O68:O72, 'Round 1 - RIVER'!O75:O79, 'Round 1 - RIVER'!O82:O86, 'Round 1 - RIVER'!O89:O93, 'Round 1 - RIVER'!O96:O100, 'Round 1 - RIVER'!O103:O107, 'Round 1 - RIVER'!O110:O114, 'Round 1 - RIVER'!O117:O121, 'Round 1 - RIVER'!#REF!, 'Round 1 - RIVER'!#REF!, 'Round 1 - RIVER'!#REF!, 'Round 1 - RIVER'!#REF!)</f>
        <v>#REF!</v>
      </c>
      <c r="P10" s="83" t="e">
        <f>AVERAGE('Round 1 - RIVER'!P5:P9, 'Round 1 - RIVER'!P12:P16, 'Round 1 - RIVER'!P19:P23, 'Round 1 - RIVER'!P26:P30, 'Round 1 - RIVER'!P33:P37, 'Round 1 - RIVER'!P40:P44, 'Round 1 - RIVER'!P47:P51, 'Round 1 - RIVER'!P54:P58, 'Round 1 - RIVER'!P61:P65, 'Round 1 - RIVER'!P68:P72, 'Round 1 - RIVER'!P75:P79, 'Round 1 - RIVER'!P82:P86, 'Round 1 - RIVER'!P89:P93, 'Round 1 - RIVER'!P96:P100, 'Round 1 - RIVER'!P103:P107, 'Round 1 - RIVER'!P110:P114, 'Round 1 - RIVER'!P117:P121, 'Round 1 - RIVER'!#REF!, 'Round 1 - RIVER'!#REF!, 'Round 1 - RIVER'!#REF!, 'Round 1 - RIVER'!#REF!)</f>
        <v>#REF!</v>
      </c>
      <c r="Q10" s="84" t="e">
        <f>AVERAGE('Round 1 - RIVER'!Q5:Q9, 'Round 1 - RIVER'!Q12:Q16, 'Round 1 - RIVER'!Q19:Q23, 'Round 1 - RIVER'!Q26:Q30, 'Round 1 - RIVER'!Q33:Q37, 'Round 1 - RIVER'!Q40:Q44, 'Round 1 - RIVER'!Q47:Q51, 'Round 1 - RIVER'!Q54:Q58, 'Round 1 - RIVER'!Q61:Q65, 'Round 1 - RIVER'!Q68:Q72, 'Round 1 - RIVER'!Q75:Q79, 'Round 1 - RIVER'!Q82:Q86, 'Round 1 - RIVER'!Q89:Q93, 'Round 1 - RIVER'!Q96:Q100, 'Round 1 - RIVER'!Q103:Q107, 'Round 1 - RIVER'!Q110:Q114, 'Round 1 - RIVER'!Q117:Q121, 'Round 1 - RIVER'!#REF!, 'Round 1 - RIVER'!#REF!, 'Round 1 - RIVER'!#REF!, 'Round 1 - RIVER'!#REF!)</f>
        <v>#REF!</v>
      </c>
      <c r="R10" s="83" t="e">
        <f>AVERAGE('Round 1 - RIVER'!R5:R9, 'Round 1 - RIVER'!R12:R16, 'Round 1 - RIVER'!R19:R23, 'Round 1 - RIVER'!R26:R30, 'Round 1 - RIVER'!R33:R37, 'Round 1 - RIVER'!R40:R44, 'Round 1 - RIVER'!R47:R51, 'Round 1 - RIVER'!R54:R58, 'Round 1 - RIVER'!R61:R65, 'Round 1 - RIVER'!R68:R72, 'Round 1 - RIVER'!R75:R79, 'Round 1 - RIVER'!R82:R86, 'Round 1 - RIVER'!R89:R93, 'Round 1 - RIVER'!R96:R100, 'Round 1 - RIVER'!R103:R107, 'Round 1 - RIVER'!R110:R114, 'Round 1 - RIVER'!R117:R121, 'Round 1 - RIVER'!#REF!, 'Round 1 - RIVER'!#REF!, 'Round 1 - RIVER'!#REF!, 'Round 1 - RIVER'!#REF!)</f>
        <v>#REF!</v>
      </c>
      <c r="S10" s="84" t="e">
        <f>AVERAGE('Round 1 - RIVER'!S5:S9, 'Round 1 - RIVER'!S12:S16, 'Round 1 - RIVER'!S19:S23, 'Round 1 - RIVER'!S26:S30, 'Round 1 - RIVER'!S33:S37, 'Round 1 - RIVER'!S40:S44, 'Round 1 - RIVER'!S47:S51, 'Round 1 - RIVER'!S54:S58, 'Round 1 - RIVER'!S61:S65, 'Round 1 - RIVER'!S68:S72, 'Round 1 - RIVER'!S75:S79, 'Round 1 - RIVER'!S82:S86, 'Round 1 - RIVER'!S89:S93, 'Round 1 - RIVER'!S96:S100, 'Round 1 - RIVER'!S103:S107, 'Round 1 - RIVER'!S110:S114, 'Round 1 - RIVER'!S117:S121, 'Round 1 - RIVER'!#REF!, 'Round 1 - RIVER'!#REF!, 'Round 1 - RIVER'!#REF!, 'Round 1 - RIVER'!#REF!)</f>
        <v>#REF!</v>
      </c>
      <c r="T10" s="83" t="e">
        <f>AVERAGE('Round 1 - RIVER'!T5:T9, 'Round 1 - RIVER'!T12:T16, 'Round 1 - RIVER'!T19:T23, 'Round 1 - RIVER'!T26:T30, 'Round 1 - RIVER'!T33:T37, 'Round 1 - RIVER'!T40:T44, 'Round 1 - RIVER'!T47:T51, 'Round 1 - RIVER'!T54:T58, 'Round 1 - RIVER'!T61:T65, 'Round 1 - RIVER'!T68:T72, 'Round 1 - RIVER'!T75:T79, 'Round 1 - RIVER'!T82:T86, 'Round 1 - RIVER'!T89:T93, 'Round 1 - RIVER'!T96:T100, 'Round 1 - RIVER'!T103:T107, 'Round 1 - RIVER'!T110:T114, 'Round 1 - RIVER'!T117:T121, 'Round 1 - RIVER'!#REF!, 'Round 1 - RIVER'!#REF!, 'Round 1 - RIVER'!#REF!, 'Round 1 - RIVER'!#REF!)</f>
        <v>#REF!</v>
      </c>
      <c r="U10" s="86" t="e">
        <f>SUM(L10:T10)</f>
        <v>#REF!</v>
      </c>
      <c r="V10" s="87" t="e">
        <f>SUM(U10,K10)</f>
        <v>#REF!</v>
      </c>
    </row>
    <row r="11" spans="1:22" x14ac:dyDescent="0.2">
      <c r="C11" s="77" t="s">
        <v>20</v>
      </c>
    </row>
    <row r="12" spans="1:22" x14ac:dyDescent="0.2">
      <c r="A12" s="14" t="s">
        <v>70</v>
      </c>
      <c r="B12" s="78">
        <f>(COUNTIF('Round 2 - RIVER'!B5:B9,"&lt;"&amp;B2-1.9)+ COUNTIF('Round 2 - RIVER'!B12:B16,"&lt;"&amp;B2-1.9)+ COUNTIF('Round 2 - RIVER'!B19:B23,"&lt;"&amp;B2-1.9)+ COUNTIF('Round 2 - RIVER'!B26:B30,"&lt;"&amp;B2-1.9)+ COUNTIF('Round 2 - RIVER'!B33:B37,"&lt;"&amp;B2-1.9) + COUNTIF('Round 2 - RIVER'!B40:B44,"&lt;"&amp;B2-1.9)+ COUNTIF('Round 2 - RIVER'!B47:B51,"&lt;"&amp;B2-1.9) + COUNTIF('Round 2 - RIVER'!B54:B58,"&lt;"&amp;B2-1.9)+ COUNTIF('Round 2 - RIVER'!B61:B65,"&lt;"&amp;B2-1.9) + COUNTIF('Round 2 - RIVER'!B68:B72,"&lt;"&amp;B2-1.9) + COUNTIF('Round 2 - RIVER'!B75:B79,"&lt;"&amp;B2-1.9) + COUNTIF('Round 2 - RIVER'!B82:B86,"&lt;"&amp;B2-1.9) + COUNTIF('Round 2 - RIVER'!B89:B93,"&lt;"&amp;B2-1.9) + COUNTIF('Round 2 - RIVER'!B96:B100,"&lt;"&amp;B2-1.9) + COUNTIF('Round 2 - RIVER'!B103:B107,"&lt;"&amp;B2-1.9) + COUNTIF('Round 2 - RIVER'!B110:B114,"&lt;"&amp;B2-1.9) + COUNTIF('Round 2 - RIVER'!B117:B121,"&lt;"&amp;B2-1.9) + COUNTIF('Round 2 - RIVER'!B124:B128,"&lt;"&amp;B2-1.9) + COUNTIF('Round 2 - RIVER'!B131:B135,"&lt;"&amp;B2-1.9) + COUNTIF('Round 2 - RIVER'!B138:B142,"&lt;"&amp;B2-1.9) + COUNTIF('Round 2 - RIVER'!B145:B149,"&lt;"&amp;B2-1.9))</f>
        <v>0</v>
      </c>
      <c r="C12" s="79">
        <f>(COUNTIF('Round 2 - RIVER'!C5:C9,"&lt;"&amp;C2-1.9)+ COUNTIF('Round 2 - RIVER'!C12:C16,"&lt;"&amp;C2-1.9)+ COUNTIF('Round 2 - RIVER'!C19:C23,"&lt;"&amp;C2-1.9)+ COUNTIF('Round 2 - RIVER'!C26:C30,"&lt;"&amp;C2-1.9)+ COUNTIF('Round 2 - RIVER'!C33:C37,"&lt;"&amp;C2-1.9) + COUNTIF('Round 2 - RIVER'!C40:C44,"&lt;"&amp;C2-1.9)+ COUNTIF('Round 2 - RIVER'!C47:C51,"&lt;"&amp;C2-1.9) + COUNTIF('Round 2 - RIVER'!C54:C58,"&lt;"&amp;C2-1.9)+ COUNTIF('Round 2 - RIVER'!C61:C65,"&lt;"&amp;C2-1.9) + COUNTIF('Round 2 - RIVER'!C68:C72,"&lt;"&amp;C2-1.9) + COUNTIF('Round 2 - RIVER'!C75:C79,"&lt;"&amp;C2-1.9) + COUNTIF('Round 2 - RIVER'!C82:C86,"&lt;"&amp;C2-1.9) + COUNTIF('Round 2 - RIVER'!C89:C93,"&lt;"&amp;C2-1.9) + COUNTIF('Round 2 - RIVER'!C96:C100,"&lt;"&amp;C2-1.9) + COUNTIF('Round 2 - RIVER'!C103:C107,"&lt;"&amp;C2-1.9) + COUNTIF('Round 2 - RIVER'!C110:C114,"&lt;"&amp;C2-1.9) + COUNTIF('Round 2 - RIVER'!C117:C121,"&lt;"&amp;C2-1.9) + COUNTIF('Round 2 - RIVER'!C124:C128,"&lt;"&amp;C2-1.9) + COUNTIF('Round 2 - RIVER'!C131:C135,"&lt;"&amp;C2-1.9) + COUNTIF('Round 2 - RIVER'!C138:C142,"&lt;"&amp;C2-1.9) + COUNTIF('Round 2 - RIVER'!C145:C149,"&lt;"&amp;C2-1.9))</f>
        <v>0</v>
      </c>
      <c r="D12" s="78">
        <f>(COUNTIF('Round 2 - RIVER'!D5:D9,"&lt;"&amp;D2-1.9)+ COUNTIF('Round 2 - RIVER'!D12:D16,"&lt;"&amp;D2-1.9)+ COUNTIF('Round 2 - RIVER'!D19:D23,"&lt;"&amp;D2-1.9)+ COUNTIF('Round 2 - RIVER'!D26:D30,"&lt;"&amp;D2-1.9)+ COUNTIF('Round 2 - RIVER'!D33:D37,"&lt;"&amp;D2-1.9) + COUNTIF('Round 2 - RIVER'!D40:D44,"&lt;"&amp;D2-1.9)+ COUNTIF('Round 2 - RIVER'!D47:D51,"&lt;"&amp;D2-1.9) + COUNTIF('Round 2 - RIVER'!D54:D58,"&lt;"&amp;D2-1.9)+ COUNTIF('Round 2 - RIVER'!D61:D65,"&lt;"&amp;D2-1.9) + COUNTIF('Round 2 - RIVER'!D68:D72,"&lt;"&amp;D2-1.9) + COUNTIF('Round 2 - RIVER'!D75:D79,"&lt;"&amp;D2-1.9) + COUNTIF('Round 2 - RIVER'!D82:D86,"&lt;"&amp;D2-1.9) + COUNTIF('Round 2 - RIVER'!D89:D93,"&lt;"&amp;D2-1.9) + COUNTIF('Round 2 - RIVER'!D96:D100,"&lt;"&amp;D2-1.9) + COUNTIF('Round 2 - RIVER'!D103:D107,"&lt;"&amp;D2-1.9) + COUNTIF('Round 2 - RIVER'!D110:D114,"&lt;"&amp;D2-1.9) + COUNTIF('Round 2 - RIVER'!D117:D121,"&lt;"&amp;D2-1.9) + COUNTIF('Round 2 - RIVER'!D124:D128,"&lt;"&amp;D2-1.9) + COUNTIF('Round 2 - RIVER'!D131:D135,"&lt;"&amp;D2-1.9) + COUNTIF('Round 2 - RIVER'!D138:D142,"&lt;"&amp;D2-1.9) + COUNTIF('Round 2 - RIVER'!D145:D149,"&lt;"&amp;D2-1.9))</f>
        <v>0</v>
      </c>
      <c r="E12" s="79">
        <f>(COUNTIF('Round 2 - RIVER'!E5:E9,"&lt;"&amp;E2-1.9)+ COUNTIF('Round 2 - RIVER'!E12:E16,"&lt;"&amp;E2-1.9)+ COUNTIF('Round 2 - RIVER'!E19:E23,"&lt;"&amp;E2-1.9)+ COUNTIF('Round 2 - RIVER'!E26:E30,"&lt;"&amp;E2-1.9)+ COUNTIF('Round 2 - RIVER'!E33:E37,"&lt;"&amp;E2-1.9) + COUNTIF('Round 2 - RIVER'!E40:E44,"&lt;"&amp;E2-1.9)+ COUNTIF('Round 2 - RIVER'!E47:E51,"&lt;"&amp;E2-1.9) + COUNTIF('Round 2 - RIVER'!E54:E58,"&lt;"&amp;E2-1.9)+ COUNTIF('Round 2 - RIVER'!E61:E65,"&lt;"&amp;E2-1.9) + COUNTIF('Round 2 - RIVER'!E68:E72,"&lt;"&amp;E2-1.9) + COUNTIF('Round 2 - RIVER'!E75:E79,"&lt;"&amp;E2-1.9) + COUNTIF('Round 2 - RIVER'!E82:E86,"&lt;"&amp;E2-1.9) + COUNTIF('Round 2 - RIVER'!E89:E93,"&lt;"&amp;E2-1.9) + COUNTIF('Round 2 - RIVER'!E96:E100,"&lt;"&amp;E2-1.9) + COUNTIF('Round 2 - RIVER'!E103:E107,"&lt;"&amp;E2-1.9) + COUNTIF('Round 2 - RIVER'!E110:E114,"&lt;"&amp;E2-1.9) + COUNTIF('Round 2 - RIVER'!E117:E121,"&lt;"&amp;E2-1.9) + COUNTIF('Round 2 - RIVER'!E124:E128,"&lt;"&amp;E2-1.9) + COUNTIF('Round 2 - RIVER'!E131:E135,"&lt;"&amp;E2-1.9) + COUNTIF('Round 2 - RIVER'!E138:E142,"&lt;"&amp;E2-1.9) + COUNTIF('Round 2 - RIVER'!E145:E149,"&lt;"&amp;E2-1.9))</f>
        <v>0</v>
      </c>
      <c r="F12" s="78">
        <f>(COUNTIF('Round 2 - RIVER'!F5:F9,"&lt;"&amp;F2-1.9)+ COUNTIF('Round 2 - RIVER'!F12:F16,"&lt;"&amp;F2-1.9)+ COUNTIF('Round 2 - RIVER'!F19:F23,"&lt;"&amp;F2-1.9)+ COUNTIF('Round 2 - RIVER'!F26:F30,"&lt;"&amp;F2-1.9)+ COUNTIF('Round 2 - RIVER'!F33:F37,"&lt;"&amp;F2-1.9) + COUNTIF('Round 2 - RIVER'!F40:F44,"&lt;"&amp;F2-1.9)+ COUNTIF('Round 2 - RIVER'!F47:F51,"&lt;"&amp;F2-1.9) + COUNTIF('Round 2 - RIVER'!F54:F58,"&lt;"&amp;F2-1.9)+ COUNTIF('Round 2 - RIVER'!F61:F65,"&lt;"&amp;F2-1.9) + COUNTIF('Round 2 - RIVER'!F68:F72,"&lt;"&amp;F2-1.9) + COUNTIF('Round 2 - RIVER'!F75:F79,"&lt;"&amp;F2-1.9) + COUNTIF('Round 2 - RIVER'!F82:F86,"&lt;"&amp;F2-1.9) + COUNTIF('Round 2 - RIVER'!F89:F93,"&lt;"&amp;F2-1.9) + COUNTIF('Round 2 - RIVER'!F96:F100,"&lt;"&amp;F2-1.9) + COUNTIF('Round 2 - RIVER'!F103:F107,"&lt;"&amp;F2-1.9) + COUNTIF('Round 2 - RIVER'!F110:F114,"&lt;"&amp;F2-1.9) + COUNTIF('Round 2 - RIVER'!F117:F121,"&lt;"&amp;F2-1.9) + COUNTIF('Round 2 - RIVER'!F124:F128,"&lt;"&amp;F2-1.9) + COUNTIF('Round 2 - RIVER'!F131:F135,"&lt;"&amp;F2-1.9) + COUNTIF('Round 2 - RIVER'!F138:F142,"&lt;"&amp;F2-1.9) + COUNTIF('Round 2 - RIVER'!F145:F149,"&lt;"&amp;F2-1.9))</f>
        <v>0</v>
      </c>
      <c r="G12" s="79">
        <f>(COUNTIF('Round 2 - RIVER'!G5:G9,"&lt;"&amp;G2-1.9)+ COUNTIF('Round 2 - RIVER'!G12:G16,"&lt;"&amp;G2-1.9)+ COUNTIF('Round 2 - RIVER'!G19:G23,"&lt;"&amp;G2-1.9)+ COUNTIF('Round 2 - RIVER'!G26:G30,"&lt;"&amp;G2-1.9)+ COUNTIF('Round 2 - RIVER'!G33:G37,"&lt;"&amp;G2-1.9) + COUNTIF('Round 2 - RIVER'!G40:G44,"&lt;"&amp;G2-1.9)+ COUNTIF('Round 2 - RIVER'!G47:G51,"&lt;"&amp;G2-1.9) + COUNTIF('Round 2 - RIVER'!G54:G58,"&lt;"&amp;G2-1.9)+ COUNTIF('Round 2 - RIVER'!G61:G65,"&lt;"&amp;G2-1.9) + COUNTIF('Round 2 - RIVER'!G68:G72,"&lt;"&amp;G2-1.9) + COUNTIF('Round 2 - RIVER'!G75:G79,"&lt;"&amp;G2-1.9) + COUNTIF('Round 2 - RIVER'!G82:G86,"&lt;"&amp;G2-1.9) + COUNTIF('Round 2 - RIVER'!G89:G93,"&lt;"&amp;G2-1.9) + COUNTIF('Round 2 - RIVER'!G96:G100,"&lt;"&amp;G2-1.9) + COUNTIF('Round 2 - RIVER'!G103:G107,"&lt;"&amp;G2-1.9) + COUNTIF('Round 2 - RIVER'!G110:G114,"&lt;"&amp;G2-1.9) + COUNTIF('Round 2 - RIVER'!G117:G121,"&lt;"&amp;G2-1.9) + COUNTIF('Round 2 - RIVER'!G124:G128,"&lt;"&amp;G2-1.9) + COUNTIF('Round 2 - RIVER'!G131:G135,"&lt;"&amp;G2-1.9) + COUNTIF('Round 2 - RIVER'!G138:G142,"&lt;"&amp;G2-1.9) + COUNTIF('Round 2 - RIVER'!G145:G149,"&lt;"&amp;G2-1.9))</f>
        <v>0</v>
      </c>
      <c r="H12" s="78">
        <f>(COUNTIF('Round 2 - RIVER'!H5:H9,"&lt;"&amp;H2-1.9)+ COUNTIF('Round 2 - RIVER'!H12:H16,"&lt;"&amp;H2-1.9)+ COUNTIF('Round 2 - RIVER'!H19:H23,"&lt;"&amp;H2-1.9)+ COUNTIF('Round 2 - RIVER'!H26:H30,"&lt;"&amp;H2-1.9)+ COUNTIF('Round 2 - RIVER'!H33:H37,"&lt;"&amp;H2-1.9) + COUNTIF('Round 2 - RIVER'!H40:H44,"&lt;"&amp;H2-1.9)+ COUNTIF('Round 2 - RIVER'!H47:H51,"&lt;"&amp;H2-1.9) + COUNTIF('Round 2 - RIVER'!H54:H58,"&lt;"&amp;H2-1.9)+ COUNTIF('Round 2 - RIVER'!H61:H65,"&lt;"&amp;H2-1.9) + COUNTIF('Round 2 - RIVER'!H68:H72,"&lt;"&amp;H2-1.9) + COUNTIF('Round 2 - RIVER'!H75:H79,"&lt;"&amp;H2-1.9) + COUNTIF('Round 2 - RIVER'!H82:H86,"&lt;"&amp;H2-1.9) + COUNTIF('Round 2 - RIVER'!H89:H93,"&lt;"&amp;H2-1.9) + COUNTIF('Round 2 - RIVER'!H96:H100,"&lt;"&amp;H2-1.9) + COUNTIF('Round 2 - RIVER'!H103:H107,"&lt;"&amp;H2-1.9) + COUNTIF('Round 2 - RIVER'!H110:H114,"&lt;"&amp;H2-1.9) + COUNTIF('Round 2 - RIVER'!H117:H121,"&lt;"&amp;H2-1.9) + COUNTIF('Round 2 - RIVER'!H124:H128,"&lt;"&amp;H2-1.9) + COUNTIF('Round 2 - RIVER'!H131:H135,"&lt;"&amp;H2-1.9) + COUNTIF('Round 2 - RIVER'!H138:H142,"&lt;"&amp;H2-1.9) + COUNTIF('Round 2 - RIVER'!H145:H149,"&lt;"&amp;H2-1.9))</f>
        <v>0</v>
      </c>
      <c r="I12" s="79">
        <f>(COUNTIF('Round 2 - RIVER'!I5:I9,"&lt;"&amp;I2-1.9)+ COUNTIF('Round 2 - RIVER'!I12:I16,"&lt;"&amp;I2-1.9)+ COUNTIF('Round 2 - RIVER'!I19:I23,"&lt;"&amp;I2-1.9)+ COUNTIF('Round 2 - RIVER'!I26:I30,"&lt;"&amp;I2-1.9)+ COUNTIF('Round 2 - RIVER'!I33:I37,"&lt;"&amp;I2-1.9) + COUNTIF('Round 2 - RIVER'!I40:I44,"&lt;"&amp;I2-1.9)+ COUNTIF('Round 2 - RIVER'!I47:I51,"&lt;"&amp;I2-1.9) + COUNTIF('Round 2 - RIVER'!I54:I58,"&lt;"&amp;I2-1.9)+ COUNTIF('Round 2 - RIVER'!I61:I65,"&lt;"&amp;I2-1.9) + COUNTIF('Round 2 - RIVER'!I68:I72,"&lt;"&amp;I2-1.9) + COUNTIF('Round 2 - RIVER'!I75:I79,"&lt;"&amp;I2-1.9) + COUNTIF('Round 2 - RIVER'!I82:I86,"&lt;"&amp;I2-1.9) + COUNTIF('Round 2 - RIVER'!I89:I93,"&lt;"&amp;I2-1.9) + COUNTIF('Round 2 - RIVER'!I96:I100,"&lt;"&amp;I2-1.9) + COUNTIF('Round 2 - RIVER'!I103:I107,"&lt;"&amp;I2-1.9) + COUNTIF('Round 2 - RIVER'!I110:I114,"&lt;"&amp;I2-1.9) + COUNTIF('Round 2 - RIVER'!I117:I121,"&lt;"&amp;I2-1.9) + COUNTIF('Round 2 - RIVER'!I124:I128,"&lt;"&amp;I2-1.9) + COUNTIF('Round 2 - RIVER'!I131:I135,"&lt;"&amp;I2-1.9) + COUNTIF('Round 2 - RIVER'!I138:I142,"&lt;"&amp;I2-1.9) + COUNTIF('Round 2 - RIVER'!I145:I149,"&lt;"&amp;I2-1.9))</f>
        <v>0</v>
      </c>
      <c r="J12" s="78">
        <f>(COUNTIF('Round 2 - RIVER'!J5:J9,"&lt;"&amp;J2-1.9)+ COUNTIF('Round 2 - RIVER'!J12:J16,"&lt;"&amp;J2-1.9)+ COUNTIF('Round 2 - RIVER'!J19:J23,"&lt;"&amp;J2-1.9)+ COUNTIF('Round 2 - RIVER'!J26:J30,"&lt;"&amp;J2-1.9)+ COUNTIF('Round 2 - RIVER'!J33:J37,"&lt;"&amp;J2-1.9) + COUNTIF('Round 2 - RIVER'!J40:J44,"&lt;"&amp;J2-1.9)+ COUNTIF('Round 2 - RIVER'!J47:J51,"&lt;"&amp;J2-1.9) + COUNTIF('Round 2 - RIVER'!J54:J58,"&lt;"&amp;J2-1.9)+ COUNTIF('Round 2 - RIVER'!J61:J65,"&lt;"&amp;J2-1.9) + COUNTIF('Round 2 - RIVER'!J68:J72,"&lt;"&amp;J2-1.9) + COUNTIF('Round 2 - RIVER'!J75:J79,"&lt;"&amp;J2-1.9) + COUNTIF('Round 2 - RIVER'!J82:J86,"&lt;"&amp;J2-1.9) + COUNTIF('Round 2 - RIVER'!J89:J93,"&lt;"&amp;J2-1.9) + COUNTIF('Round 2 - RIVER'!J96:J100,"&lt;"&amp;J2-1.9) + COUNTIF('Round 2 - RIVER'!J103:J107,"&lt;"&amp;J2-1.9) + COUNTIF('Round 2 - RIVER'!J110:J114,"&lt;"&amp;J2-1.9) + COUNTIF('Round 2 - RIVER'!J117:J121,"&lt;"&amp;J2-1.9) + COUNTIF('Round 2 - RIVER'!J124:J128,"&lt;"&amp;J2-1.9) + COUNTIF('Round 2 - RIVER'!J131:J135,"&lt;"&amp;J2-1.9) + COUNTIF('Round 2 - RIVER'!J138:J142,"&lt;"&amp;J2-1.9) + COUNTIF('Round 2 - RIVER'!J145:J149,"&lt;"&amp;J2-1.9))</f>
        <v>0</v>
      </c>
      <c r="K12" s="80"/>
      <c r="L12" s="78">
        <f>(COUNTIF('Round 2 - RIVER'!L5:L9,"&lt;"&amp;L2-1.9)+ COUNTIF('Round 2 - RIVER'!L12:L16,"&lt;"&amp;L2-1.9)+ COUNTIF('Round 2 - RIVER'!L19:L23,"&lt;"&amp;L2-1.9)+ COUNTIF('Round 2 - RIVER'!L26:L30,"&lt;"&amp;L2-1.9)+ COUNTIF('Round 2 - RIVER'!L33:L37,"&lt;"&amp;L2-1.9) + COUNTIF('Round 2 - RIVER'!L40:L44,"&lt;"&amp;L2-1.9)+ COUNTIF('Round 2 - RIVER'!L47:L51,"&lt;"&amp;L2-1.9) + COUNTIF('Round 2 - RIVER'!L54:L58,"&lt;"&amp;L2-1.9)+ COUNTIF('Round 2 - RIVER'!L61:L65,"&lt;"&amp;L2-1.9) + COUNTIF('Round 2 - RIVER'!L68:L72,"&lt;"&amp;L2-1.9) + COUNTIF('Round 2 - RIVER'!L75:L79,"&lt;"&amp;L2-1.9) + COUNTIF('Round 2 - RIVER'!L82:L86,"&lt;"&amp;L2-1.9) + COUNTIF('Round 2 - RIVER'!L89:L93,"&lt;"&amp;L2-1.9) + COUNTIF('Round 2 - RIVER'!L96:L100,"&lt;"&amp;L2-1.9) + COUNTIF('Round 2 - RIVER'!L103:L107,"&lt;"&amp;L2-1.9) + COUNTIF('Round 2 - RIVER'!L110:L114,"&lt;"&amp;L2-1.9) + COUNTIF('Round 2 - RIVER'!L117:L121,"&lt;"&amp;L2-1.9) + COUNTIF('Round 2 - RIVER'!L124:L128,"&lt;"&amp;L2-1.9) + COUNTIF('Round 2 - RIVER'!L131:L135,"&lt;"&amp;L2-1.9) + COUNTIF('Round 2 - RIVER'!L138:L142,"&lt;"&amp;L2-1.9) + COUNTIF('Round 2 - RIVER'!L145:L149,"&lt;"&amp;L2-1.9))</f>
        <v>0</v>
      </c>
      <c r="M12" s="79">
        <f>(COUNTIF('Round 2 - RIVER'!M5:M9,"&lt;"&amp;M2-1.9)+ COUNTIF('Round 2 - RIVER'!M12:M16,"&lt;"&amp;M2-1.9)+ COUNTIF('Round 2 - RIVER'!M19:M23,"&lt;"&amp;M2-1.9)+ COUNTIF('Round 2 - RIVER'!M26:M30,"&lt;"&amp;M2-1.9)+ COUNTIF('Round 2 - RIVER'!M33:M37,"&lt;"&amp;M2-1.9) + COUNTIF('Round 2 - RIVER'!M40:M44,"&lt;"&amp;M2-1.9)+ COUNTIF('Round 2 - RIVER'!M47:M51,"&lt;"&amp;M2-1.9) + COUNTIF('Round 2 - RIVER'!M54:M58,"&lt;"&amp;M2-1.9)+ COUNTIF('Round 2 - RIVER'!M61:M65,"&lt;"&amp;M2-1.9) + COUNTIF('Round 2 - RIVER'!M68:M72,"&lt;"&amp;M2-1.9) + COUNTIF('Round 2 - RIVER'!M75:M79,"&lt;"&amp;M2-1.9) + COUNTIF('Round 2 - RIVER'!M82:M86,"&lt;"&amp;M2-1.9) + COUNTIF('Round 2 - RIVER'!M89:M93,"&lt;"&amp;M2-1.9) + COUNTIF('Round 2 - RIVER'!M96:M100,"&lt;"&amp;M2-1.9) + COUNTIF('Round 2 - RIVER'!M103:M107,"&lt;"&amp;M2-1.9) + COUNTIF('Round 2 - RIVER'!M110:M114,"&lt;"&amp;M2-1.9) + COUNTIF('Round 2 - RIVER'!M117:M121,"&lt;"&amp;M2-1.9) + COUNTIF('Round 2 - RIVER'!M124:M128,"&lt;"&amp;M2-1.9) + COUNTIF('Round 2 - RIVER'!M131:M135,"&lt;"&amp;M2-1.9) + COUNTIF('Round 2 - RIVER'!M138:M142,"&lt;"&amp;M2-1.9) + COUNTIF('Round 2 - RIVER'!M145:M149,"&lt;"&amp;M2-1.9))</f>
        <v>0</v>
      </c>
      <c r="N12" s="78">
        <f>(COUNTIF('Round 2 - RIVER'!N5:N9,"&lt;"&amp;N2-1.9)+ COUNTIF('Round 2 - RIVER'!N12:N16,"&lt;"&amp;N2-1.9)+ COUNTIF('Round 2 - RIVER'!N19:N23,"&lt;"&amp;N2-1.9)+ COUNTIF('Round 2 - RIVER'!N26:N30,"&lt;"&amp;N2-1.9)+ COUNTIF('Round 2 - RIVER'!N33:N37,"&lt;"&amp;N2-1.9) + COUNTIF('Round 2 - RIVER'!N40:N44,"&lt;"&amp;N2-1.9)+ COUNTIF('Round 2 - RIVER'!N47:N51,"&lt;"&amp;N2-1.9) + COUNTIF('Round 2 - RIVER'!N54:N58,"&lt;"&amp;N2-1.9)+ COUNTIF('Round 2 - RIVER'!N61:N65,"&lt;"&amp;N2-1.9) + COUNTIF('Round 2 - RIVER'!N68:N72,"&lt;"&amp;N2-1.9) + COUNTIF('Round 2 - RIVER'!N75:N79,"&lt;"&amp;N2-1.9) + COUNTIF('Round 2 - RIVER'!N82:N86,"&lt;"&amp;N2-1.9) + COUNTIF('Round 2 - RIVER'!N89:N93,"&lt;"&amp;N2-1.9) + COUNTIF('Round 2 - RIVER'!N96:N100,"&lt;"&amp;N2-1.9) + COUNTIF('Round 2 - RIVER'!N103:N107,"&lt;"&amp;N2-1.9) + COUNTIF('Round 2 - RIVER'!N110:N114,"&lt;"&amp;N2-1.9) + COUNTIF('Round 2 - RIVER'!N117:N121,"&lt;"&amp;N2-1.9) + COUNTIF('Round 2 - RIVER'!N124:N128,"&lt;"&amp;N2-1.9) + COUNTIF('Round 2 - RIVER'!N131:N135,"&lt;"&amp;N2-1.9) + COUNTIF('Round 2 - RIVER'!N138:N142,"&lt;"&amp;N2-1.9) + COUNTIF('Round 2 - RIVER'!N145:N149,"&lt;"&amp;N2-1.9))</f>
        <v>0</v>
      </c>
      <c r="O12" s="79">
        <f>(COUNTIF('Round 2 - RIVER'!O5:O9,"&lt;"&amp;O2-1.9)+ COUNTIF('Round 2 - RIVER'!O12:O16,"&lt;"&amp;O2-1.9)+ COUNTIF('Round 2 - RIVER'!O19:O23,"&lt;"&amp;O2-1.9)+ COUNTIF('Round 2 - RIVER'!O26:O30,"&lt;"&amp;O2-1.9)+ COUNTIF('Round 2 - RIVER'!O33:O37,"&lt;"&amp;O2-1.9) + COUNTIF('Round 2 - RIVER'!O40:O44,"&lt;"&amp;O2-1.9)+ COUNTIF('Round 2 - RIVER'!O47:O51,"&lt;"&amp;O2-1.9) + COUNTIF('Round 2 - RIVER'!O54:O58,"&lt;"&amp;O2-1.9)+ COUNTIF('Round 2 - RIVER'!O61:O65,"&lt;"&amp;O2-1.9) + COUNTIF('Round 2 - RIVER'!O68:O72,"&lt;"&amp;O2-1.9) + COUNTIF('Round 2 - RIVER'!O75:O79,"&lt;"&amp;O2-1.9) + COUNTIF('Round 2 - RIVER'!O82:O86,"&lt;"&amp;O2-1.9) + COUNTIF('Round 2 - RIVER'!O89:O93,"&lt;"&amp;O2-1.9) + COUNTIF('Round 2 - RIVER'!O96:O100,"&lt;"&amp;O2-1.9) + COUNTIF('Round 2 - RIVER'!O103:O107,"&lt;"&amp;O2-1.9) + COUNTIF('Round 2 - RIVER'!O110:O114,"&lt;"&amp;O2-1.9) + COUNTIF('Round 2 - RIVER'!O117:O121,"&lt;"&amp;O2-1.9) + COUNTIF('Round 2 - RIVER'!O124:O128,"&lt;"&amp;O2-1.9) + COUNTIF('Round 2 - RIVER'!O131:O135,"&lt;"&amp;O2-1.9) + COUNTIF('Round 2 - RIVER'!O138:O142,"&lt;"&amp;O2-1.9) + COUNTIF('Round 2 - RIVER'!O145:O149,"&lt;"&amp;O2-1.9))</f>
        <v>0</v>
      </c>
      <c r="P12" s="78">
        <f>(COUNTIF('Round 2 - RIVER'!P5:P9,"&lt;"&amp;P2-1.9)+ COUNTIF('Round 2 - RIVER'!P12:P16,"&lt;"&amp;P2-1.9)+ COUNTIF('Round 2 - RIVER'!P19:P23,"&lt;"&amp;P2-1.9)+ COUNTIF('Round 2 - RIVER'!P26:P30,"&lt;"&amp;P2-1.9)+ COUNTIF('Round 2 - RIVER'!P33:P37,"&lt;"&amp;P2-1.9) + COUNTIF('Round 2 - RIVER'!P40:P44,"&lt;"&amp;P2-1.9)+ COUNTIF('Round 2 - RIVER'!P47:P51,"&lt;"&amp;P2-1.9) + COUNTIF('Round 2 - RIVER'!P54:P58,"&lt;"&amp;P2-1.9)+ COUNTIF('Round 2 - RIVER'!P61:P65,"&lt;"&amp;P2-1.9) + COUNTIF('Round 2 - RIVER'!P68:P72,"&lt;"&amp;P2-1.9) + COUNTIF('Round 2 - RIVER'!P75:P79,"&lt;"&amp;P2-1.9) + COUNTIF('Round 2 - RIVER'!P82:P86,"&lt;"&amp;P2-1.9) + COUNTIF('Round 2 - RIVER'!P89:P93,"&lt;"&amp;P2-1.9) + COUNTIF('Round 2 - RIVER'!P96:P100,"&lt;"&amp;P2-1.9) + COUNTIF('Round 2 - RIVER'!P103:P107,"&lt;"&amp;P2-1.9) + COUNTIF('Round 2 - RIVER'!P110:P114,"&lt;"&amp;P2-1.9) + COUNTIF('Round 2 - RIVER'!P117:P121,"&lt;"&amp;P2-1.9) + COUNTIF('Round 2 - RIVER'!P124:P128,"&lt;"&amp;P2-1.9) + COUNTIF('Round 2 - RIVER'!P131:P135,"&lt;"&amp;P2-1.9) + COUNTIF('Round 2 - RIVER'!P138:P142,"&lt;"&amp;P2-1.9) + COUNTIF('Round 2 - RIVER'!P145:P149,"&lt;"&amp;P2-1.9))</f>
        <v>0</v>
      </c>
      <c r="Q12" s="79">
        <f>(COUNTIF('Round 2 - RIVER'!Q5:Q9,"&lt;"&amp;Q2-1.9)+ COUNTIF('Round 2 - RIVER'!Q12:Q16,"&lt;"&amp;Q2-1.9)+ COUNTIF('Round 2 - RIVER'!Q19:Q23,"&lt;"&amp;Q2-1.9)+ COUNTIF('Round 2 - RIVER'!Q26:Q30,"&lt;"&amp;Q2-1.9)+ COUNTIF('Round 2 - RIVER'!Q33:Q37,"&lt;"&amp;Q2-1.9) + COUNTIF('Round 2 - RIVER'!Q40:Q44,"&lt;"&amp;Q2-1.9)+ COUNTIF('Round 2 - RIVER'!Q47:Q51,"&lt;"&amp;Q2-1.9) + COUNTIF('Round 2 - RIVER'!Q54:Q58,"&lt;"&amp;Q2-1.9)+ COUNTIF('Round 2 - RIVER'!Q61:Q65,"&lt;"&amp;Q2-1.9) + COUNTIF('Round 2 - RIVER'!Q68:Q72,"&lt;"&amp;Q2-1.9) + COUNTIF('Round 2 - RIVER'!Q75:Q79,"&lt;"&amp;Q2-1.9) + COUNTIF('Round 2 - RIVER'!Q82:Q86,"&lt;"&amp;Q2-1.9) + COUNTIF('Round 2 - RIVER'!Q89:Q93,"&lt;"&amp;Q2-1.9) + COUNTIF('Round 2 - RIVER'!Q96:Q100,"&lt;"&amp;Q2-1.9) + COUNTIF('Round 2 - RIVER'!Q103:Q107,"&lt;"&amp;Q2-1.9) + COUNTIF('Round 2 - RIVER'!Q110:Q114,"&lt;"&amp;Q2-1.9) + COUNTIF('Round 2 - RIVER'!Q117:Q121,"&lt;"&amp;Q2-1.9) + COUNTIF('Round 2 - RIVER'!Q124:Q128,"&lt;"&amp;Q2-1.9) + COUNTIF('Round 2 - RIVER'!Q131:Q135,"&lt;"&amp;Q2-1.9) + COUNTIF('Round 2 - RIVER'!Q138:Q142,"&lt;"&amp;Q2-1.9) + COUNTIF('Round 2 - RIVER'!Q145:Q149,"&lt;"&amp;Q2-1.9))</f>
        <v>0</v>
      </c>
      <c r="R12" s="78">
        <f>(COUNTIF('Round 2 - RIVER'!R5:R9,"&lt;"&amp;R2-1.9)+ COUNTIF('Round 2 - RIVER'!R12:R16,"&lt;"&amp;R2-1.9)+ COUNTIF('Round 2 - RIVER'!R19:R23,"&lt;"&amp;R2-1.9)+ COUNTIF('Round 2 - RIVER'!R26:R30,"&lt;"&amp;R2-1.9)+ COUNTIF('Round 2 - RIVER'!R33:R37,"&lt;"&amp;R2-1.9) + COUNTIF('Round 2 - RIVER'!R40:R44,"&lt;"&amp;R2-1.9)+ COUNTIF('Round 2 - RIVER'!R47:R51,"&lt;"&amp;R2-1.9) + COUNTIF('Round 2 - RIVER'!R54:R58,"&lt;"&amp;R2-1.9)+ COUNTIF('Round 2 - RIVER'!R61:R65,"&lt;"&amp;R2-1.9) + COUNTIF('Round 2 - RIVER'!R68:R72,"&lt;"&amp;R2-1.9) + COUNTIF('Round 2 - RIVER'!R75:R79,"&lt;"&amp;R2-1.9) + COUNTIF('Round 2 - RIVER'!R82:R86,"&lt;"&amp;R2-1.9) + COUNTIF('Round 2 - RIVER'!R89:R93,"&lt;"&amp;R2-1.9) + COUNTIF('Round 2 - RIVER'!R96:R100,"&lt;"&amp;R2-1.9) + COUNTIF('Round 2 - RIVER'!R103:R107,"&lt;"&amp;R2-1.9) + COUNTIF('Round 2 - RIVER'!R110:R114,"&lt;"&amp;R2-1.9) + COUNTIF('Round 2 - RIVER'!R117:R121,"&lt;"&amp;R2-1.9) + COUNTIF('Round 2 - RIVER'!R124:R128,"&lt;"&amp;R2-1.9) + COUNTIF('Round 2 - RIVER'!R131:R135,"&lt;"&amp;R2-1.9) + COUNTIF('Round 2 - RIVER'!R138:R142,"&lt;"&amp;R2-1.9) + COUNTIF('Round 2 - RIVER'!R145:R149,"&lt;"&amp;R2-1.9))</f>
        <v>0</v>
      </c>
      <c r="S12" s="79">
        <f>(COUNTIF('Round 2 - RIVER'!S5:S9,"&lt;"&amp;S2-1.9)+ COUNTIF('Round 2 - RIVER'!S12:S16,"&lt;"&amp;S2-1.9)+ COUNTIF('Round 2 - RIVER'!S19:S23,"&lt;"&amp;S2-1.9)+ COUNTIF('Round 2 - RIVER'!S26:S30,"&lt;"&amp;S2-1.9)+ COUNTIF('Round 2 - RIVER'!S33:S37,"&lt;"&amp;S2-1.9) + COUNTIF('Round 2 - RIVER'!S40:S44,"&lt;"&amp;S2-1.9)+ COUNTIF('Round 2 - RIVER'!S47:S51,"&lt;"&amp;S2-1.9) + COUNTIF('Round 2 - RIVER'!S54:S58,"&lt;"&amp;S2-1.9)+ COUNTIF('Round 2 - RIVER'!S61:S65,"&lt;"&amp;S2-1.9) + COUNTIF('Round 2 - RIVER'!S68:S72,"&lt;"&amp;S2-1.9) + COUNTIF('Round 2 - RIVER'!S75:S79,"&lt;"&amp;S2-1.9) + COUNTIF('Round 2 - RIVER'!S82:S86,"&lt;"&amp;S2-1.9) + COUNTIF('Round 2 - RIVER'!S89:S93,"&lt;"&amp;S2-1.9) + COUNTIF('Round 2 - RIVER'!S96:S100,"&lt;"&amp;S2-1.9) + COUNTIF('Round 2 - RIVER'!S103:S107,"&lt;"&amp;S2-1.9) + COUNTIF('Round 2 - RIVER'!S110:S114,"&lt;"&amp;S2-1.9) + COUNTIF('Round 2 - RIVER'!S117:S121,"&lt;"&amp;S2-1.9) + COUNTIF('Round 2 - RIVER'!S124:S128,"&lt;"&amp;S2-1.9) + COUNTIF('Round 2 - RIVER'!S131:S135,"&lt;"&amp;S2-1.9) + COUNTIF('Round 2 - RIVER'!S138:S142,"&lt;"&amp;S2-1.9) + COUNTIF('Round 2 - RIVER'!S145:S149,"&lt;"&amp;S2-1.9))</f>
        <v>0</v>
      </c>
      <c r="T12" s="78">
        <f>(COUNTIF('Round 2 - RIVER'!T5:T9,"&lt;"&amp;T2-1.9)+ COUNTIF('Round 2 - RIVER'!T12:T16,"&lt;"&amp;T2-1.9)+ COUNTIF('Round 2 - RIVER'!T19:T23,"&lt;"&amp;T2-1.9)+ COUNTIF('Round 2 - RIVER'!T26:T30,"&lt;"&amp;T2-1.9)+ COUNTIF('Round 2 - RIVER'!T33:T37,"&lt;"&amp;T2-1.9) + COUNTIF('Round 2 - RIVER'!T40:T44,"&lt;"&amp;T2-1.9)+ COUNTIF('Round 2 - RIVER'!T47:T51,"&lt;"&amp;T2-1.9) + COUNTIF('Round 2 - RIVER'!T54:T58,"&lt;"&amp;T2-1.9)+ COUNTIF('Round 2 - RIVER'!T61:T65,"&lt;"&amp;T2-1.9) + COUNTIF('Round 2 - RIVER'!T68:T72,"&lt;"&amp;T2-1.9) + COUNTIF('Round 2 - RIVER'!T75:T79,"&lt;"&amp;T2-1.9) + COUNTIF('Round 2 - RIVER'!T82:T86,"&lt;"&amp;T2-1.9) + COUNTIF('Round 2 - RIVER'!T89:T93,"&lt;"&amp;T2-1.9) + COUNTIF('Round 2 - RIVER'!T96:T100,"&lt;"&amp;T2-1.9) + COUNTIF('Round 2 - RIVER'!T103:T107,"&lt;"&amp;T2-1.9) + COUNTIF('Round 2 - RIVER'!T110:T114,"&lt;"&amp;T2-1.9) + COUNTIF('Round 2 - RIVER'!T117:T121,"&lt;"&amp;T2-1.9) + COUNTIF('Round 2 - RIVER'!T124:T128,"&lt;"&amp;T2-1.9) + COUNTIF('Round 2 - RIVER'!T131:T135,"&lt;"&amp;T2-1.9) + COUNTIF('Round 2 - RIVER'!T138:T142,"&lt;"&amp;T2-1.9) + COUNTIF('Round 2 - RIVER'!T145:T149,"&lt;"&amp;T2-1.9))</f>
        <v>0</v>
      </c>
      <c r="U12" s="81"/>
      <c r="V12" s="82"/>
    </row>
    <row r="13" spans="1:22" x14ac:dyDescent="0.2">
      <c r="A13" s="14" t="s">
        <v>71</v>
      </c>
      <c r="B13" s="78">
        <f>(COUNTIF('Round 2 - RIVER'!B5:B9,"="&amp;B2-1)+ COUNTIF('Round 2 - RIVER'!B12:B16,"="&amp;B2-1)+ COUNTIF('Round 2 - RIVER'!B19:B23,"="&amp;B2-1)+ COUNTIF('Round 2 - RIVER'!B26:B30,"="&amp;B2-1)+ COUNTIF('Round 2 - RIVER'!B33:B37,"="&amp;B2-1) + COUNTIF('Round 2 - RIVER'!B40:B44,"="&amp;B2-1)+ COUNTIF('Round 2 - RIVER'!B47:B51,"="&amp;B2-1) + COUNTIF('Round 2 - RIVER'!B54:B58,"="&amp;B2-1)+ COUNTIF('Round 2 - RIVER'!B61:B65,"="&amp;B2-1) + COUNTIF('Round 2 - RIVER'!B68:B72,"="&amp;B2-1) + COUNTIF('Round 2 - RIVER'!B75:B79,"="&amp;B2-1) + COUNTIF('Round 2 - RIVER'!B82:B86,"="&amp;B2-1) + COUNTIF('Round 2 - RIVER'!B89:B93,"="&amp;B2-1) + COUNTIF('Round 2 - RIVER'!B96:B100,"="&amp;B2-1) + COUNTIF('Round 2 - RIVER'!B103:B107,"="&amp;B2-1) + COUNTIF('Round 2 - RIVER'!B110:B114,"="&amp;B2-1) + COUNTIF('Round 2 - RIVER'!B117:B121,"="&amp;B2-1) + COUNTIF('Round 2 - RIVER'!B124:B128,"="&amp;B2-1) + COUNTIF('Round 2 - RIVER'!B131:B135,"="&amp;B2-1) + COUNTIF('Round 2 - RIVER'!B138:B142,"="&amp;B2-1) + COUNTIF('Round 2 - RIVER'!B145:B149,"="&amp;B2-1))</f>
        <v>0</v>
      </c>
      <c r="C13" s="79">
        <f>(COUNTIF('Round 2 - RIVER'!C5:C9,"="&amp;C2-1)+ COUNTIF('Round 2 - RIVER'!C12:C16,"="&amp;C2-1)+ COUNTIF('Round 2 - RIVER'!C19:C23,"="&amp;C2-1)+ COUNTIF('Round 2 - RIVER'!C26:C30,"="&amp;C2-1)+ COUNTIF('Round 2 - RIVER'!C33:C37,"="&amp;C2-1) + COUNTIF('Round 2 - RIVER'!C40:C44,"="&amp;C2-1)+ COUNTIF('Round 2 - RIVER'!C47:C51,"="&amp;C2-1) + COUNTIF('Round 2 - RIVER'!C54:C58,"="&amp;C2-1)+ COUNTIF('Round 2 - RIVER'!C61:C65,"="&amp;C2-1) + COUNTIF('Round 2 - RIVER'!C68:C72,"="&amp;C2-1) + COUNTIF('Round 2 - RIVER'!C75:C79,"="&amp;C2-1) + COUNTIF('Round 2 - RIVER'!C82:C86,"="&amp;C2-1) + COUNTIF('Round 2 - RIVER'!C89:C93,"="&amp;C2-1) + COUNTIF('Round 2 - RIVER'!C96:C100,"="&amp;C2-1) + COUNTIF('Round 2 - RIVER'!C103:C107,"="&amp;C2-1) + COUNTIF('Round 2 - RIVER'!C110:C114,"="&amp;C2-1) + COUNTIF('Round 2 - RIVER'!C117:C121,"="&amp;C2-1) + COUNTIF('Round 2 - RIVER'!C124:C128,"="&amp;C2-1) + COUNTIF('Round 2 - RIVER'!C131:C135,"="&amp;C2-1) + COUNTIF('Round 2 - RIVER'!C138:C142,"="&amp;C2-1) + COUNTIF('Round 2 - RIVER'!C145:C149,"="&amp;C2-1))</f>
        <v>0</v>
      </c>
      <c r="D13" s="78">
        <f>(COUNTIF('Round 2 - RIVER'!D5:D9,"="&amp;D2-1)+ COUNTIF('Round 2 - RIVER'!D12:D16,"="&amp;D2-1)+ COUNTIF('Round 2 - RIVER'!D19:D23,"="&amp;D2-1)+ COUNTIF('Round 2 - RIVER'!D26:D30,"="&amp;D2-1)+ COUNTIF('Round 2 - RIVER'!D33:D37,"="&amp;D2-1) + COUNTIF('Round 2 - RIVER'!D40:D44,"="&amp;D2-1)+ COUNTIF('Round 2 - RIVER'!D47:D51,"="&amp;D2-1) + COUNTIF('Round 2 - RIVER'!D54:D58,"="&amp;D2-1)+ COUNTIF('Round 2 - RIVER'!D61:D65,"="&amp;D2-1) + COUNTIF('Round 2 - RIVER'!D68:D72,"="&amp;D2-1) + COUNTIF('Round 2 - RIVER'!D75:D79,"="&amp;D2-1) + COUNTIF('Round 2 - RIVER'!D82:D86,"="&amp;D2-1) + COUNTIF('Round 2 - RIVER'!D89:D93,"="&amp;D2-1) + COUNTIF('Round 2 - RIVER'!D96:D100,"="&amp;D2-1) + COUNTIF('Round 2 - RIVER'!D103:D107,"="&amp;D2-1) + COUNTIF('Round 2 - RIVER'!D110:D114,"="&amp;D2-1) + COUNTIF('Round 2 - RIVER'!D117:D121,"="&amp;D2-1) + COUNTIF('Round 2 - RIVER'!D124:D128,"="&amp;D2-1) + COUNTIF('Round 2 - RIVER'!D131:D135,"="&amp;D2-1) + COUNTIF('Round 2 - RIVER'!D138:D142,"="&amp;D2-1) + COUNTIF('Round 2 - RIVER'!D145:D149,"="&amp;D2-1))</f>
        <v>0</v>
      </c>
      <c r="E13" s="79">
        <f>(COUNTIF('Round 2 - RIVER'!E5:E9,"="&amp;E2-1)+ COUNTIF('Round 2 - RIVER'!E12:E16,"="&amp;E2-1)+ COUNTIF('Round 2 - RIVER'!E19:E23,"="&amp;E2-1)+ COUNTIF('Round 2 - RIVER'!E26:E30,"="&amp;E2-1)+ COUNTIF('Round 2 - RIVER'!E33:E37,"="&amp;E2-1) + COUNTIF('Round 2 - RIVER'!E40:E44,"="&amp;E2-1)+ COUNTIF('Round 2 - RIVER'!E47:E51,"="&amp;E2-1) + COUNTIF('Round 2 - RIVER'!E54:E58,"="&amp;E2-1)+ COUNTIF('Round 2 - RIVER'!E61:E65,"="&amp;E2-1) + COUNTIF('Round 2 - RIVER'!E68:E72,"="&amp;E2-1) + COUNTIF('Round 2 - RIVER'!E75:E79,"="&amp;E2-1) + COUNTIF('Round 2 - RIVER'!E82:E86,"="&amp;E2-1) + COUNTIF('Round 2 - RIVER'!E89:E93,"="&amp;E2-1) + COUNTIF('Round 2 - RIVER'!E96:E100,"="&amp;E2-1) + COUNTIF('Round 2 - RIVER'!E103:E107,"="&amp;E2-1) + COUNTIF('Round 2 - RIVER'!E110:E114,"="&amp;E2-1) + COUNTIF('Round 2 - RIVER'!E117:E121,"="&amp;E2-1) + COUNTIF('Round 2 - RIVER'!E124:E128,"="&amp;E2-1) + COUNTIF('Round 2 - RIVER'!E131:E135,"="&amp;E2-1) + COUNTIF('Round 2 - RIVER'!E138:E142,"="&amp;E2-1) + COUNTIF('Round 2 - RIVER'!E145:E149,"="&amp;E2-1))</f>
        <v>0</v>
      </c>
      <c r="F13" s="78">
        <f>(COUNTIF('Round 2 - RIVER'!F5:F9,"="&amp;F2-1)+ COUNTIF('Round 2 - RIVER'!F12:F16,"="&amp;F2-1)+ COUNTIF('Round 2 - RIVER'!F19:F23,"="&amp;F2-1)+ COUNTIF('Round 2 - RIVER'!F26:F30,"="&amp;F2-1)+ COUNTIF('Round 2 - RIVER'!F33:F37,"="&amp;F2-1) + COUNTIF('Round 2 - RIVER'!F40:F44,"="&amp;F2-1)+ COUNTIF('Round 2 - RIVER'!F47:F51,"="&amp;F2-1) + COUNTIF('Round 2 - RIVER'!F54:F58,"="&amp;F2-1)+ COUNTIF('Round 2 - RIVER'!F61:F65,"="&amp;F2-1) + COUNTIF('Round 2 - RIVER'!F68:F72,"="&amp;F2-1) + COUNTIF('Round 2 - RIVER'!F75:F79,"="&amp;F2-1) + COUNTIF('Round 2 - RIVER'!F82:F86,"="&amp;F2-1) + COUNTIF('Round 2 - RIVER'!F89:F93,"="&amp;F2-1) + COUNTIF('Round 2 - RIVER'!F96:F100,"="&amp;F2-1) + COUNTIF('Round 2 - RIVER'!F103:F107,"="&amp;F2-1) + COUNTIF('Round 2 - RIVER'!F110:F114,"="&amp;F2-1) + COUNTIF('Round 2 - RIVER'!F117:F121,"="&amp;F2-1) + COUNTIF('Round 2 - RIVER'!F124:F128,"="&amp;F2-1) + COUNTIF('Round 2 - RIVER'!F131:F135,"="&amp;F2-1) + COUNTIF('Round 2 - RIVER'!F138:F142,"="&amp;F2-1) + COUNTIF('Round 2 - RIVER'!F145:F149,"="&amp;F2-1))</f>
        <v>0</v>
      </c>
      <c r="G13" s="79">
        <f>(COUNTIF('Round 2 - RIVER'!G5:G9,"="&amp;G2-1)+ COUNTIF('Round 2 - RIVER'!G12:G16,"="&amp;G2-1)+ COUNTIF('Round 2 - RIVER'!G19:G23,"="&amp;G2-1)+ COUNTIF('Round 2 - RIVER'!G26:G30,"="&amp;G2-1)+ COUNTIF('Round 2 - RIVER'!G33:G37,"="&amp;G2-1) + COUNTIF('Round 2 - RIVER'!G40:G44,"="&amp;G2-1)+ COUNTIF('Round 2 - RIVER'!G47:G51,"="&amp;G2-1) + COUNTIF('Round 2 - RIVER'!G54:G58,"="&amp;G2-1)+ COUNTIF('Round 2 - RIVER'!G61:G65,"="&amp;G2-1) + COUNTIF('Round 2 - RIVER'!G68:G72,"="&amp;G2-1) + COUNTIF('Round 2 - RIVER'!G75:G79,"="&amp;G2-1) + COUNTIF('Round 2 - RIVER'!G82:G86,"="&amp;G2-1) + COUNTIF('Round 2 - RIVER'!G89:G93,"="&amp;G2-1) + COUNTIF('Round 2 - RIVER'!G96:G100,"="&amp;G2-1) + COUNTIF('Round 2 - RIVER'!G103:G107,"="&amp;G2-1) + COUNTIF('Round 2 - RIVER'!G110:G114,"="&amp;G2-1) + COUNTIF('Round 2 - RIVER'!G117:G121,"="&amp;G2-1) + COUNTIF('Round 2 - RIVER'!G124:G128,"="&amp;G2-1) + COUNTIF('Round 2 - RIVER'!G131:G135,"="&amp;G2-1) + COUNTIF('Round 2 - RIVER'!G138:G142,"="&amp;G2-1) + COUNTIF('Round 2 - RIVER'!G145:G149,"="&amp;G2-1))</f>
        <v>0</v>
      </c>
      <c r="H13" s="78">
        <f>(COUNTIF('Round 2 - RIVER'!H5:H9,"="&amp;H2-1)+ COUNTIF('Round 2 - RIVER'!H12:H16,"="&amp;H2-1)+ COUNTIF('Round 2 - RIVER'!H19:H23,"="&amp;H2-1)+ COUNTIF('Round 2 - RIVER'!H26:H30,"="&amp;H2-1)+ COUNTIF('Round 2 - RIVER'!H33:H37,"="&amp;H2-1) + COUNTIF('Round 2 - RIVER'!H40:H44,"="&amp;H2-1)+ COUNTIF('Round 2 - RIVER'!H47:H51,"="&amp;H2-1) + COUNTIF('Round 2 - RIVER'!H54:H58,"="&amp;H2-1)+ COUNTIF('Round 2 - RIVER'!H61:H65,"="&amp;H2-1) + COUNTIF('Round 2 - RIVER'!H68:H72,"="&amp;H2-1) + COUNTIF('Round 2 - RIVER'!H75:H79,"="&amp;H2-1) + COUNTIF('Round 2 - RIVER'!H82:H86,"="&amp;H2-1) + COUNTIF('Round 2 - RIVER'!H89:H93,"="&amp;H2-1) + COUNTIF('Round 2 - RIVER'!H96:H100,"="&amp;H2-1) + COUNTIF('Round 2 - RIVER'!H103:H107,"="&amp;H2-1) + COUNTIF('Round 2 - RIVER'!H110:H114,"="&amp;H2-1) + COUNTIF('Round 2 - RIVER'!H117:H121,"="&amp;H2-1) + COUNTIF('Round 2 - RIVER'!H124:H128,"="&amp;H2-1) + COUNTIF('Round 2 - RIVER'!H131:H135,"="&amp;H2-1) + COUNTIF('Round 2 - RIVER'!H138:H142,"="&amp;H2-1) + COUNTIF('Round 2 - RIVER'!H145:H149,"="&amp;H2-1))</f>
        <v>0</v>
      </c>
      <c r="I13" s="79">
        <f>(COUNTIF('Round 2 - RIVER'!I5:I9,"="&amp;I2-1)+ COUNTIF('Round 2 - RIVER'!I12:I16,"="&amp;I2-1)+ COUNTIF('Round 2 - RIVER'!I19:I23,"="&amp;I2-1)+ COUNTIF('Round 2 - RIVER'!I26:I30,"="&amp;I2-1)+ COUNTIF('Round 2 - RIVER'!I33:I37,"="&amp;I2-1) + COUNTIF('Round 2 - RIVER'!I40:I44,"="&amp;I2-1)+ COUNTIF('Round 2 - RIVER'!I47:I51,"="&amp;I2-1) + COUNTIF('Round 2 - RIVER'!I54:I58,"="&amp;I2-1)+ COUNTIF('Round 2 - RIVER'!I61:I65,"="&amp;I2-1) + COUNTIF('Round 2 - RIVER'!I68:I72,"="&amp;I2-1) + COUNTIF('Round 2 - RIVER'!I75:I79,"="&amp;I2-1) + COUNTIF('Round 2 - RIVER'!I82:I86,"="&amp;I2-1) + COUNTIF('Round 2 - RIVER'!I89:I93,"="&amp;I2-1) + COUNTIF('Round 2 - RIVER'!I96:I100,"="&amp;I2-1) + COUNTIF('Round 2 - RIVER'!I103:I107,"="&amp;I2-1) + COUNTIF('Round 2 - RIVER'!I110:I114,"="&amp;I2-1) + COUNTIF('Round 2 - RIVER'!I117:I121,"="&amp;I2-1) + COUNTIF('Round 2 - RIVER'!I124:I128,"="&amp;I2-1) + COUNTIF('Round 2 - RIVER'!I131:I135,"="&amp;I2-1) + COUNTIF('Round 2 - RIVER'!I138:I142,"="&amp;I2-1) + COUNTIF('Round 2 - RIVER'!I145:I149,"="&amp;I2-1))</f>
        <v>0</v>
      </c>
      <c r="J13" s="78">
        <f>(COUNTIF('Round 2 - RIVER'!J5:J9,"="&amp;J2-1)+ COUNTIF('Round 2 - RIVER'!J12:J16,"="&amp;J2-1)+ COUNTIF('Round 2 - RIVER'!J19:J23,"="&amp;J2-1)+ COUNTIF('Round 2 - RIVER'!J26:J30,"="&amp;J2-1)+ COUNTIF('Round 2 - RIVER'!J33:J37,"="&amp;J2-1) + COUNTIF('Round 2 - RIVER'!J40:J44,"="&amp;J2-1)+ COUNTIF('Round 2 - RIVER'!J47:J51,"="&amp;J2-1) + COUNTIF('Round 2 - RIVER'!J54:J58,"="&amp;J2-1)+ COUNTIF('Round 2 - RIVER'!J61:J65,"="&amp;J2-1) + COUNTIF('Round 2 - RIVER'!J68:J72,"="&amp;J2-1) + COUNTIF('Round 2 - RIVER'!J75:J79,"="&amp;J2-1) + COUNTIF('Round 2 - RIVER'!J82:J86,"="&amp;J2-1) + COUNTIF('Round 2 - RIVER'!J89:J93,"="&amp;J2-1) + COUNTIF('Round 2 - RIVER'!J96:J100,"="&amp;J2-1) + COUNTIF('Round 2 - RIVER'!J103:J107,"="&amp;J2-1) + COUNTIF('Round 2 - RIVER'!J110:J114,"="&amp;J2-1) + COUNTIF('Round 2 - RIVER'!J117:J121,"="&amp;J2-1) + COUNTIF('Round 2 - RIVER'!J124:J128,"="&amp;J2-1) + COUNTIF('Round 2 - RIVER'!J131:J135,"="&amp;J2-1) + COUNTIF('Round 2 - RIVER'!J138:J142,"="&amp;J2-1) + COUNTIF('Round 2 - RIVER'!J145:J149,"="&amp;J2-1))</f>
        <v>0</v>
      </c>
      <c r="K13" s="80"/>
      <c r="L13" s="78">
        <f>(COUNTIF('Round 2 - RIVER'!L5:L9,"="&amp;L2-1)+ COUNTIF('Round 2 - RIVER'!L12:L16,"="&amp;L2-1)+ COUNTIF('Round 2 - RIVER'!L19:L23,"="&amp;L2-1)+ COUNTIF('Round 2 - RIVER'!L26:L30,"="&amp;L2-1)+ COUNTIF('Round 2 - RIVER'!L33:L37,"="&amp;L2-1) + COUNTIF('Round 2 - RIVER'!L40:L44,"="&amp;L2-1)+ COUNTIF('Round 2 - RIVER'!L47:L51,"="&amp;L2-1) + COUNTIF('Round 2 - RIVER'!L54:L58,"="&amp;L2-1)+ COUNTIF('Round 2 - RIVER'!L61:L65,"="&amp;L2-1) + COUNTIF('Round 2 - RIVER'!L68:L72,"="&amp;L2-1) + COUNTIF('Round 2 - RIVER'!L75:L79,"="&amp;L2-1) + COUNTIF('Round 2 - RIVER'!L82:L86,"="&amp;L2-1) + COUNTIF('Round 2 - RIVER'!L89:L93,"="&amp;L2-1) + COUNTIF('Round 2 - RIVER'!L96:L100,"="&amp;L2-1) + COUNTIF('Round 2 - RIVER'!L103:L107,"="&amp;L2-1) + COUNTIF('Round 2 - RIVER'!L110:L114,"="&amp;L2-1) + COUNTIF('Round 2 - RIVER'!L117:L121,"="&amp;L2-1) + COUNTIF('Round 2 - RIVER'!L124:L128,"="&amp;L2-1) + COUNTIF('Round 2 - RIVER'!L131:L135,"="&amp;L2-1) + COUNTIF('Round 2 - RIVER'!L138:L142,"="&amp;L2-1) + COUNTIF('Round 2 - RIVER'!L145:L149,"="&amp;L2-1))</f>
        <v>0</v>
      </c>
      <c r="M13" s="79">
        <f>(COUNTIF('Round 2 - RIVER'!M5:M9,"="&amp;M2-1)+ COUNTIF('Round 2 - RIVER'!M12:M16,"="&amp;M2-1)+ COUNTIF('Round 2 - RIVER'!M19:M23,"="&amp;M2-1)+ COUNTIF('Round 2 - RIVER'!M26:M30,"="&amp;M2-1)+ COUNTIF('Round 2 - RIVER'!M33:M37,"="&amp;M2-1) + COUNTIF('Round 2 - RIVER'!M40:M44,"="&amp;M2-1)+ COUNTIF('Round 2 - RIVER'!M47:M51,"="&amp;M2-1) + COUNTIF('Round 2 - RIVER'!M54:M58,"="&amp;M2-1)+ COUNTIF('Round 2 - RIVER'!M61:M65,"="&amp;M2-1) + COUNTIF('Round 2 - RIVER'!M68:M72,"="&amp;M2-1) + COUNTIF('Round 2 - RIVER'!M75:M79,"="&amp;M2-1) + COUNTIF('Round 2 - RIVER'!M82:M86,"="&amp;M2-1) + COUNTIF('Round 2 - RIVER'!M89:M93,"="&amp;M2-1) + COUNTIF('Round 2 - RIVER'!M96:M100,"="&amp;M2-1) + COUNTIF('Round 2 - RIVER'!M103:M107,"="&amp;M2-1) + COUNTIF('Round 2 - RIVER'!M110:M114,"="&amp;M2-1) + COUNTIF('Round 2 - RIVER'!M117:M121,"="&amp;M2-1) + COUNTIF('Round 2 - RIVER'!M124:M128,"="&amp;M2-1) + COUNTIF('Round 2 - RIVER'!M131:M135,"="&amp;M2-1) + COUNTIF('Round 2 - RIVER'!M138:M142,"="&amp;M2-1) + COUNTIF('Round 2 - RIVER'!M145:M149,"="&amp;M2-1))</f>
        <v>0</v>
      </c>
      <c r="N13" s="78">
        <f>(COUNTIF('Round 2 - RIVER'!N5:N9,"="&amp;N2-1)+ COUNTIF('Round 2 - RIVER'!N12:N16,"="&amp;N2-1)+ COUNTIF('Round 2 - RIVER'!N19:N23,"="&amp;N2-1)+ COUNTIF('Round 2 - RIVER'!N26:N30,"="&amp;N2-1)+ COUNTIF('Round 2 - RIVER'!N33:N37,"="&amp;N2-1) + COUNTIF('Round 2 - RIVER'!N40:N44,"="&amp;N2-1)+ COUNTIF('Round 2 - RIVER'!N47:N51,"="&amp;N2-1) + COUNTIF('Round 2 - RIVER'!N54:N58,"="&amp;N2-1)+ COUNTIF('Round 2 - RIVER'!N61:N65,"="&amp;N2-1) + COUNTIF('Round 2 - RIVER'!N68:N72,"="&amp;N2-1) + COUNTIF('Round 2 - RIVER'!N75:N79,"="&amp;N2-1) + COUNTIF('Round 2 - RIVER'!N82:N86,"="&amp;N2-1) + COUNTIF('Round 2 - RIVER'!N89:N93,"="&amp;N2-1) + COUNTIF('Round 2 - RIVER'!N96:N100,"="&amp;N2-1) + COUNTIF('Round 2 - RIVER'!N103:N107,"="&amp;N2-1) + COUNTIF('Round 2 - RIVER'!N110:N114,"="&amp;N2-1) + COUNTIF('Round 2 - RIVER'!N117:N121,"="&amp;N2-1) + COUNTIF('Round 2 - RIVER'!N124:N128,"="&amp;N2-1) + COUNTIF('Round 2 - RIVER'!N131:N135,"="&amp;N2-1) + COUNTIF('Round 2 - RIVER'!N138:N142,"="&amp;N2-1) + COUNTIF('Round 2 - RIVER'!N145:N149,"="&amp;N2-1))</f>
        <v>0</v>
      </c>
      <c r="O13" s="79">
        <f>(COUNTIF('Round 2 - RIVER'!O5:O9,"="&amp;O2-1)+ COUNTIF('Round 2 - RIVER'!O12:O16,"="&amp;O2-1)+ COUNTIF('Round 2 - RIVER'!O19:O23,"="&amp;O2-1)+ COUNTIF('Round 2 - RIVER'!O26:O30,"="&amp;O2-1)+ COUNTIF('Round 2 - RIVER'!O33:O37,"="&amp;O2-1) + COUNTIF('Round 2 - RIVER'!O40:O44,"="&amp;O2-1)+ COUNTIF('Round 2 - RIVER'!O47:O51,"="&amp;O2-1) + COUNTIF('Round 2 - RIVER'!O54:O58,"="&amp;O2-1)+ COUNTIF('Round 2 - RIVER'!O61:O65,"="&amp;O2-1) + COUNTIF('Round 2 - RIVER'!O68:O72,"="&amp;O2-1) + COUNTIF('Round 2 - RIVER'!O75:O79,"="&amp;O2-1) + COUNTIF('Round 2 - RIVER'!O82:O86,"="&amp;O2-1) + COUNTIF('Round 2 - RIVER'!O89:O93,"="&amp;O2-1) + COUNTIF('Round 2 - RIVER'!O96:O100,"="&amp;O2-1) + COUNTIF('Round 2 - RIVER'!O103:O107,"="&amp;O2-1) + COUNTIF('Round 2 - RIVER'!O110:O114,"="&amp;O2-1) + COUNTIF('Round 2 - RIVER'!O117:O121,"="&amp;O2-1) + COUNTIF('Round 2 - RIVER'!O124:O128,"="&amp;O2-1) + COUNTIF('Round 2 - RIVER'!O131:O135,"="&amp;O2-1) + COUNTIF('Round 2 - RIVER'!O138:O142,"="&amp;O2-1) + COUNTIF('Round 2 - RIVER'!O145:O149,"="&amp;O2-1))</f>
        <v>0</v>
      </c>
      <c r="P13" s="78">
        <f>(COUNTIF('Round 2 - RIVER'!P5:P9,"="&amp;P2-1)+ COUNTIF('Round 2 - RIVER'!P12:P16,"="&amp;P2-1)+ COUNTIF('Round 2 - RIVER'!P19:P23,"="&amp;P2-1)+ COUNTIF('Round 2 - RIVER'!P26:P30,"="&amp;P2-1)+ COUNTIF('Round 2 - RIVER'!P33:P37,"="&amp;P2-1) + COUNTIF('Round 2 - RIVER'!P40:P44,"="&amp;P2-1)+ COUNTIF('Round 2 - RIVER'!P47:P51,"="&amp;P2-1) + COUNTIF('Round 2 - RIVER'!P54:P58,"="&amp;P2-1)+ COUNTIF('Round 2 - RIVER'!P61:P65,"="&amp;P2-1) + COUNTIF('Round 2 - RIVER'!P68:P72,"="&amp;P2-1) + COUNTIF('Round 2 - RIVER'!P75:P79,"="&amp;P2-1) + COUNTIF('Round 2 - RIVER'!P82:P86,"="&amp;P2-1) + COUNTIF('Round 2 - RIVER'!P89:P93,"="&amp;P2-1) + COUNTIF('Round 2 - RIVER'!P96:P100,"="&amp;P2-1) + COUNTIF('Round 2 - RIVER'!P103:P107,"="&amp;P2-1) + COUNTIF('Round 2 - RIVER'!P110:P114,"="&amp;P2-1) + COUNTIF('Round 2 - RIVER'!P117:P121,"="&amp;P2-1) + COUNTIF('Round 2 - RIVER'!P124:P128,"="&amp;P2-1) + COUNTIF('Round 2 - RIVER'!P131:P135,"="&amp;P2-1) + COUNTIF('Round 2 - RIVER'!P138:P142,"="&amp;P2-1) + COUNTIF('Round 2 - RIVER'!P145:P149,"="&amp;P2-1))</f>
        <v>0</v>
      </c>
      <c r="Q13" s="79">
        <f>(COUNTIF('Round 2 - RIVER'!Q5:Q9,"="&amp;Q2-1)+ COUNTIF('Round 2 - RIVER'!Q12:Q16,"="&amp;Q2-1)+ COUNTIF('Round 2 - RIVER'!Q19:Q23,"="&amp;Q2-1)+ COUNTIF('Round 2 - RIVER'!Q26:Q30,"="&amp;Q2-1)+ COUNTIF('Round 2 - RIVER'!Q33:Q37,"="&amp;Q2-1) + COUNTIF('Round 2 - RIVER'!Q40:Q44,"="&amp;Q2-1)+ COUNTIF('Round 2 - RIVER'!Q47:Q51,"="&amp;Q2-1) + COUNTIF('Round 2 - RIVER'!Q54:Q58,"="&amp;Q2-1)+ COUNTIF('Round 2 - RIVER'!Q61:Q65,"="&amp;Q2-1) + COUNTIF('Round 2 - RIVER'!Q68:Q72,"="&amp;Q2-1) + COUNTIF('Round 2 - RIVER'!Q75:Q79,"="&amp;Q2-1) + COUNTIF('Round 2 - RIVER'!Q82:Q86,"="&amp;Q2-1) + COUNTIF('Round 2 - RIVER'!Q89:Q93,"="&amp;Q2-1) + COUNTIF('Round 2 - RIVER'!Q96:Q100,"="&amp;Q2-1) + COUNTIF('Round 2 - RIVER'!Q103:Q107,"="&amp;Q2-1) + COUNTIF('Round 2 - RIVER'!Q110:Q114,"="&amp;Q2-1) + COUNTIF('Round 2 - RIVER'!Q117:Q121,"="&amp;Q2-1) + COUNTIF('Round 2 - RIVER'!Q124:Q128,"="&amp;Q2-1) + COUNTIF('Round 2 - RIVER'!Q131:Q135,"="&amp;Q2-1) + COUNTIF('Round 2 - RIVER'!Q138:Q142,"="&amp;Q2-1) + COUNTIF('Round 2 - RIVER'!Q145:Q149,"="&amp;Q2-1))</f>
        <v>0</v>
      </c>
      <c r="R13" s="78">
        <f>(COUNTIF('Round 2 - RIVER'!R5:R9,"="&amp;R2-1)+ COUNTIF('Round 2 - RIVER'!R12:R16,"="&amp;R2-1)+ COUNTIF('Round 2 - RIVER'!R19:R23,"="&amp;R2-1)+ COUNTIF('Round 2 - RIVER'!R26:R30,"="&amp;R2-1)+ COUNTIF('Round 2 - RIVER'!R33:R37,"="&amp;R2-1) + COUNTIF('Round 2 - RIVER'!R40:R44,"="&amp;R2-1)+ COUNTIF('Round 2 - RIVER'!R47:R51,"="&amp;R2-1) + COUNTIF('Round 2 - RIVER'!R54:R58,"="&amp;R2-1)+ COUNTIF('Round 2 - RIVER'!R61:R65,"="&amp;R2-1) + COUNTIF('Round 2 - RIVER'!R68:R72,"="&amp;R2-1) + COUNTIF('Round 2 - RIVER'!R75:R79,"="&amp;R2-1) + COUNTIF('Round 2 - RIVER'!R82:R86,"="&amp;R2-1) + COUNTIF('Round 2 - RIVER'!R89:R93,"="&amp;R2-1) + COUNTIF('Round 2 - RIVER'!R96:R100,"="&amp;R2-1) + COUNTIF('Round 2 - RIVER'!R103:R107,"="&amp;R2-1) + COUNTIF('Round 2 - RIVER'!R110:R114,"="&amp;R2-1) + COUNTIF('Round 2 - RIVER'!R117:R121,"="&amp;R2-1) + COUNTIF('Round 2 - RIVER'!R124:R128,"="&amp;R2-1) + COUNTIF('Round 2 - RIVER'!R131:R135,"="&amp;R2-1) + COUNTIF('Round 2 - RIVER'!R138:R142,"="&amp;R2-1) + COUNTIF('Round 2 - RIVER'!R145:R149,"="&amp;R2-1))</f>
        <v>0</v>
      </c>
      <c r="S13" s="79">
        <f>(COUNTIF('Round 2 - RIVER'!S5:S9,"="&amp;S2-1)+ COUNTIF('Round 2 - RIVER'!S12:S16,"="&amp;S2-1)+ COUNTIF('Round 2 - RIVER'!S19:S23,"="&amp;S2-1)+ COUNTIF('Round 2 - RIVER'!S26:S30,"="&amp;S2-1)+ COUNTIF('Round 2 - RIVER'!S33:S37,"="&amp;S2-1) + COUNTIF('Round 2 - RIVER'!S40:S44,"="&amp;S2-1)+ COUNTIF('Round 2 - RIVER'!S47:S51,"="&amp;S2-1) + COUNTIF('Round 2 - RIVER'!S54:S58,"="&amp;S2-1)+ COUNTIF('Round 2 - RIVER'!S61:S65,"="&amp;S2-1) + COUNTIF('Round 2 - RIVER'!S68:S72,"="&amp;S2-1) + COUNTIF('Round 2 - RIVER'!S75:S79,"="&amp;S2-1) + COUNTIF('Round 2 - RIVER'!S82:S86,"="&amp;S2-1) + COUNTIF('Round 2 - RIVER'!S89:S93,"="&amp;S2-1) + COUNTIF('Round 2 - RIVER'!S96:S100,"="&amp;S2-1) + COUNTIF('Round 2 - RIVER'!S103:S107,"="&amp;S2-1) + COUNTIF('Round 2 - RIVER'!S110:S114,"="&amp;S2-1) + COUNTIF('Round 2 - RIVER'!S117:S121,"="&amp;S2-1) + COUNTIF('Round 2 - RIVER'!S124:S128,"="&amp;S2-1) + COUNTIF('Round 2 - RIVER'!S131:S135,"="&amp;S2-1) + COUNTIF('Round 2 - RIVER'!S138:S142,"="&amp;S2-1) + COUNTIF('Round 2 - RIVER'!S145:S149,"="&amp;S2-1))</f>
        <v>0</v>
      </c>
      <c r="T13" s="78">
        <f>(COUNTIF('Round 2 - RIVER'!T5:T9,"="&amp;T2-1)+ COUNTIF('Round 2 - RIVER'!T12:T16,"="&amp;T2-1)+ COUNTIF('Round 2 - RIVER'!T19:T23,"="&amp;T2-1)+ COUNTIF('Round 2 - RIVER'!T26:T30,"="&amp;T2-1)+ COUNTIF('Round 2 - RIVER'!T33:T37,"="&amp;T2-1) + COUNTIF('Round 2 - RIVER'!T40:T44,"="&amp;T2-1)+ COUNTIF('Round 2 - RIVER'!T47:T51,"="&amp;T2-1) + COUNTIF('Round 2 - RIVER'!T54:T58,"="&amp;T2-1)+ COUNTIF('Round 2 - RIVER'!T61:T65,"="&amp;T2-1) + COUNTIF('Round 2 - RIVER'!T68:T72,"="&amp;T2-1) + COUNTIF('Round 2 - RIVER'!T75:T79,"="&amp;T2-1) + COUNTIF('Round 2 - RIVER'!T82:T86,"="&amp;T2-1) + COUNTIF('Round 2 - RIVER'!T89:T93,"="&amp;T2-1) + COUNTIF('Round 2 - RIVER'!T96:T100,"="&amp;T2-1) + COUNTIF('Round 2 - RIVER'!T103:T107,"="&amp;T2-1) + COUNTIF('Round 2 - RIVER'!T110:T114,"="&amp;T2-1) + COUNTIF('Round 2 - RIVER'!T117:T121,"="&amp;T2-1) + COUNTIF('Round 2 - RIVER'!T124:T128,"="&amp;T2-1) + COUNTIF('Round 2 - RIVER'!T131:T135,"="&amp;T2-1) + COUNTIF('Round 2 - RIVER'!T138:T142,"="&amp;T2-1) + COUNTIF('Round 2 - RIVER'!T145:T149,"="&amp;T2-1))</f>
        <v>0</v>
      </c>
      <c r="U13" s="81"/>
      <c r="V13" s="82"/>
    </row>
    <row r="14" spans="1:22" x14ac:dyDescent="0.2">
      <c r="A14" s="14" t="s">
        <v>72</v>
      </c>
      <c r="B14" s="78">
        <f>COUNTIF('Round 2 - RIVER'!B5:B9,"="&amp;B2)+COUNTIF('Round 2 - RIVER'!B12:B16,"="&amp;B2)+COUNTIF('Round 2 - RIVER'!B19:B23,"="&amp;B2)+COUNTIF('Round 2 - RIVER'!B26:B30,"="&amp;B2)+COUNTIF('Round 2 - RIVER'!B33:B37,"="&amp;B2)+COUNTIF('Round 2 - RIVER'!B40:B44,"="&amp;B2)+COUNTIF('Round 2 - RIVER'!B47:B51,"="&amp;B2)+COUNTIF('Round 2 - RIVER'!B54:B58,"="&amp;B2)+COUNTIF('Round 2 - RIVER'!B61:B65,"="&amp;B2)+COUNTIF('Round 2 - RIVER'!B68:B72,"="&amp;B2)+COUNTIF('Round 2 - RIVER'!B75:B79,"="&amp;B2)+COUNTIF('Round 2 - RIVER'!B82:B86,"="&amp;B2)+COUNTIF('Round 2 - RIVER'!B89:B93,"="&amp;B2)+COUNTIF('Round 2 - RIVER'!B96:B100,"="&amp;B2)+COUNTIF('Round 2 - RIVER'!B103:B107,"="&amp;B2)+COUNTIF('Round 2 - RIVER'!B110:B114,"="&amp;B2)+COUNTIF('Round 2 - RIVER'!B117:B121,"="&amp;B2)+COUNTIF('Round 2 - RIVER'!B124:B128,"="&amp;B2)+COUNTIF('Round 2 - RIVER'!B131:B135,"="&amp;B2)+COUNTIF('Round 2 - RIVER'!B138:B142,"="&amp;B2)+COUNTIF('Round 2 - RIVER'!B145:B149,"="&amp;B2)</f>
        <v>0</v>
      </c>
      <c r="C14" s="79">
        <f>COUNTIF('Round 2 - RIVER'!C5:C9,"="&amp;C2)+COUNTIF('Round 2 - RIVER'!C12:C16,"="&amp;C2)+COUNTIF('Round 2 - RIVER'!C19:C23,"="&amp;C2)+COUNTIF('Round 2 - RIVER'!C26:C30,"="&amp;C2)+COUNTIF('Round 2 - RIVER'!C33:C37,"="&amp;C2)+COUNTIF('Round 2 - RIVER'!C40:C44,"="&amp;C2)+COUNTIF('Round 2 - RIVER'!C47:C51,"="&amp;C2)+COUNTIF('Round 2 - RIVER'!C54:C58,"="&amp;C2)+COUNTIF('Round 2 - RIVER'!C61:C65,"="&amp;C2)+COUNTIF('Round 2 - RIVER'!C68:C72,"="&amp;C2)+COUNTIF('Round 2 - RIVER'!C75:C79,"="&amp;C2)+COUNTIF('Round 2 - RIVER'!C82:C86,"="&amp;C2)+COUNTIF('Round 2 - RIVER'!C89:C93,"="&amp;C2)+COUNTIF('Round 2 - RIVER'!C96:C100,"="&amp;C2)+COUNTIF('Round 2 - RIVER'!C103:C107,"="&amp;C2)+COUNTIF('Round 2 - RIVER'!C110:C114,"="&amp;C2)+COUNTIF('Round 2 - RIVER'!C117:C121,"="&amp;C2)+COUNTIF('Round 2 - RIVER'!C124:C128,"="&amp;C2)+COUNTIF('Round 2 - RIVER'!C131:C135,"="&amp;C2)+COUNTIF('Round 2 - RIVER'!C138:C142,"="&amp;C2)+COUNTIF('Round 2 - RIVER'!C145:C149,"="&amp;C2)</f>
        <v>0</v>
      </c>
      <c r="D14" s="78">
        <f>COUNTIF('Round 2 - RIVER'!D5:D9,"="&amp;D2)+COUNTIF('Round 2 - RIVER'!D12:D16,"="&amp;D2)+COUNTIF('Round 2 - RIVER'!D19:D23,"="&amp;D2)+COUNTIF('Round 2 - RIVER'!D26:D30,"="&amp;D2)+COUNTIF('Round 2 - RIVER'!D33:D37,"="&amp;D2)+COUNTIF('Round 2 - RIVER'!D40:D44,"="&amp;D2)+COUNTIF('Round 2 - RIVER'!D47:D51,"="&amp;D2)+COUNTIF('Round 2 - RIVER'!D54:D58,"="&amp;D2)+COUNTIF('Round 2 - RIVER'!D61:D65,"="&amp;D2)+COUNTIF('Round 2 - RIVER'!D68:D72,"="&amp;D2)+COUNTIF('Round 2 - RIVER'!D75:D79,"="&amp;D2)+COUNTIF('Round 2 - RIVER'!D82:D86,"="&amp;D2)+COUNTIF('Round 2 - RIVER'!D89:D93,"="&amp;D2)+COUNTIF('Round 2 - RIVER'!D96:D100,"="&amp;D2)+COUNTIF('Round 2 - RIVER'!D103:D107,"="&amp;D2)+COUNTIF('Round 2 - RIVER'!D110:D114,"="&amp;D2)+COUNTIF('Round 2 - RIVER'!D117:D121,"="&amp;D2)+COUNTIF('Round 2 - RIVER'!D124:D128,"="&amp;D2)+COUNTIF('Round 2 - RIVER'!D131:D135,"="&amp;D2)+COUNTIF('Round 2 - RIVER'!D138:D142,"="&amp;D2)+COUNTIF('Round 2 - RIVER'!D145:D149,"="&amp;D2)</f>
        <v>0</v>
      </c>
      <c r="E14" s="79">
        <f>COUNTIF('Round 2 - RIVER'!E5:E9,"="&amp;E2)+COUNTIF('Round 2 - RIVER'!E12:E16,"="&amp;E2)+COUNTIF('Round 2 - RIVER'!E19:E23,"="&amp;E2)+COUNTIF('Round 2 - RIVER'!E26:E30,"="&amp;E2)+COUNTIF('Round 2 - RIVER'!E33:E37,"="&amp;E2)+COUNTIF('Round 2 - RIVER'!E40:E44,"="&amp;E2)+COUNTIF('Round 2 - RIVER'!E47:E51,"="&amp;E2)+COUNTIF('Round 2 - RIVER'!E54:E58,"="&amp;E2)+COUNTIF('Round 2 - RIVER'!E61:E65,"="&amp;E2)+COUNTIF('Round 2 - RIVER'!E68:E72,"="&amp;E2)+COUNTIF('Round 2 - RIVER'!E75:E79,"="&amp;E2)+COUNTIF('Round 2 - RIVER'!E82:E86,"="&amp;E2)+COUNTIF('Round 2 - RIVER'!E89:E93,"="&amp;E2)+COUNTIF('Round 2 - RIVER'!E96:E100,"="&amp;E2)+COUNTIF('Round 2 - RIVER'!E103:E107,"="&amp;E2)+COUNTIF('Round 2 - RIVER'!E110:E114,"="&amp;E2)+COUNTIF('Round 2 - RIVER'!E117:E121,"="&amp;E2)+COUNTIF('Round 2 - RIVER'!E124:E128,"="&amp;E2)+COUNTIF('Round 2 - RIVER'!E131:E135,"="&amp;E2)+COUNTIF('Round 2 - RIVER'!E138:E142,"="&amp;E2)+COUNTIF('Round 2 - RIVER'!E145:E149,"="&amp;E2)</f>
        <v>0</v>
      </c>
      <c r="F14" s="78">
        <f>COUNTIF('Round 2 - RIVER'!F5:F9,"="&amp;F2)+COUNTIF('Round 2 - RIVER'!F12:F16,"="&amp;F2)+COUNTIF('Round 2 - RIVER'!F19:F23,"="&amp;F2)+COUNTIF('Round 2 - RIVER'!F26:F30,"="&amp;F2)+COUNTIF('Round 2 - RIVER'!F33:F37,"="&amp;F2)+COUNTIF('Round 2 - RIVER'!F40:F44,"="&amp;F2)+COUNTIF('Round 2 - RIVER'!F47:F51,"="&amp;F2)+COUNTIF('Round 2 - RIVER'!F54:F58,"="&amp;F2)+COUNTIF('Round 2 - RIVER'!F61:F65,"="&amp;F2)+COUNTIF('Round 2 - RIVER'!F68:F72,"="&amp;F2)+COUNTIF('Round 2 - RIVER'!F75:F79,"="&amp;F2)+COUNTIF('Round 2 - RIVER'!F82:F86,"="&amp;F2)+COUNTIF('Round 2 - RIVER'!F89:F93,"="&amp;F2)+COUNTIF('Round 2 - RIVER'!F96:F100,"="&amp;F2)+COUNTIF('Round 2 - RIVER'!F103:F107,"="&amp;F2)+COUNTIF('Round 2 - RIVER'!F110:F114,"="&amp;F2)+COUNTIF('Round 2 - RIVER'!F117:F121,"="&amp;F2)+COUNTIF('Round 2 - RIVER'!F124:F128,"="&amp;F2)+COUNTIF('Round 2 - RIVER'!F131:F135,"="&amp;F2)+COUNTIF('Round 2 - RIVER'!F138:F142,"="&amp;F2)+COUNTIF('Round 2 - RIVER'!F145:F149,"="&amp;F2)</f>
        <v>0</v>
      </c>
      <c r="G14" s="79">
        <f>COUNTIF('Round 2 - RIVER'!G5:G9,"="&amp;G2)+COUNTIF('Round 2 - RIVER'!G12:G16,"="&amp;G2)+COUNTIF('Round 2 - RIVER'!G19:G23,"="&amp;G2)+COUNTIF('Round 2 - RIVER'!G26:G30,"="&amp;G2)+COUNTIF('Round 2 - RIVER'!G33:G37,"="&amp;G2)+COUNTIF('Round 2 - RIVER'!G40:G44,"="&amp;G2)+COUNTIF('Round 2 - RIVER'!G47:G51,"="&amp;G2)+COUNTIF('Round 2 - RIVER'!G54:G58,"="&amp;G2)+COUNTIF('Round 2 - RIVER'!G61:G65,"="&amp;G2)+COUNTIF('Round 2 - RIVER'!G68:G72,"="&amp;G2)+COUNTIF('Round 2 - RIVER'!G75:G79,"="&amp;G2)+COUNTIF('Round 2 - RIVER'!G82:G86,"="&amp;G2)+COUNTIF('Round 2 - RIVER'!G89:G93,"="&amp;G2)+COUNTIF('Round 2 - RIVER'!G96:G100,"="&amp;G2)+COUNTIF('Round 2 - RIVER'!G103:G107,"="&amp;G2)+COUNTIF('Round 2 - RIVER'!G110:G114,"="&amp;G2)+COUNTIF('Round 2 - RIVER'!G117:G121,"="&amp;G2)+COUNTIF('Round 2 - RIVER'!G124:G128,"="&amp;G2)+COUNTIF('Round 2 - RIVER'!G131:G135,"="&amp;G2)+COUNTIF('Round 2 - RIVER'!G138:G142,"="&amp;G2)+COUNTIF('Round 2 - RIVER'!G145:G149,"="&amp;G2)</f>
        <v>0</v>
      </c>
      <c r="H14" s="78">
        <f>COUNTIF('Round 2 - RIVER'!H5:H9,"="&amp;H2)+COUNTIF('Round 2 - RIVER'!H12:H16,"="&amp;H2)+COUNTIF('Round 2 - RIVER'!H19:H23,"="&amp;H2)+COUNTIF('Round 2 - RIVER'!H26:H30,"="&amp;H2)+COUNTIF('Round 2 - RIVER'!H33:H37,"="&amp;H2)+COUNTIF('Round 2 - RIVER'!H40:H44,"="&amp;H2)+COUNTIF('Round 2 - RIVER'!H47:H51,"="&amp;H2)+COUNTIF('Round 2 - RIVER'!H54:H58,"="&amp;H2)+COUNTIF('Round 2 - RIVER'!H61:H65,"="&amp;H2)+COUNTIF('Round 2 - RIVER'!H68:H72,"="&amp;H2)+COUNTIF('Round 2 - RIVER'!H75:H79,"="&amp;H2)+COUNTIF('Round 2 - RIVER'!H82:H86,"="&amp;H2)+COUNTIF('Round 2 - RIVER'!H89:H93,"="&amp;H2)+COUNTIF('Round 2 - RIVER'!H96:H100,"="&amp;H2)+COUNTIF('Round 2 - RIVER'!H103:H107,"="&amp;H2)+COUNTIF('Round 2 - RIVER'!H110:H114,"="&amp;H2)+COUNTIF('Round 2 - RIVER'!H117:H121,"="&amp;H2)+COUNTIF('Round 2 - RIVER'!H124:H128,"="&amp;H2)+COUNTIF('Round 2 - RIVER'!H131:H135,"="&amp;H2)+COUNTIF('Round 2 - RIVER'!H138:H142,"="&amp;H2)+COUNTIF('Round 2 - RIVER'!H145:H149,"="&amp;H2)</f>
        <v>0</v>
      </c>
      <c r="I14" s="79">
        <f>COUNTIF('Round 2 - RIVER'!I5:I9,"="&amp;I2)+COUNTIF('Round 2 - RIVER'!I12:I16,"="&amp;I2)+COUNTIF('Round 2 - RIVER'!I19:I23,"="&amp;I2)+COUNTIF('Round 2 - RIVER'!I26:I30,"="&amp;I2)+COUNTIF('Round 2 - RIVER'!I33:I37,"="&amp;I2)+COUNTIF('Round 2 - RIVER'!I40:I44,"="&amp;I2)+COUNTIF('Round 2 - RIVER'!I47:I51,"="&amp;I2)+COUNTIF('Round 2 - RIVER'!I54:I58,"="&amp;I2)+COUNTIF('Round 2 - RIVER'!I61:I65,"="&amp;I2)+COUNTIF('Round 2 - RIVER'!I68:I72,"="&amp;I2)+COUNTIF('Round 2 - RIVER'!I75:I79,"="&amp;I2)+COUNTIF('Round 2 - RIVER'!I82:I86,"="&amp;I2)+COUNTIF('Round 2 - RIVER'!I89:I93,"="&amp;I2)+COUNTIF('Round 2 - RIVER'!I96:I100,"="&amp;I2)+COUNTIF('Round 2 - RIVER'!I103:I107,"="&amp;I2)+COUNTIF('Round 2 - RIVER'!I110:I114,"="&amp;I2)+COUNTIF('Round 2 - RIVER'!I117:I121,"="&amp;I2)+COUNTIF('Round 2 - RIVER'!I124:I128,"="&amp;I2)+COUNTIF('Round 2 - RIVER'!I131:I135,"="&amp;I2)+COUNTIF('Round 2 - RIVER'!I138:I142,"="&amp;I2)+COUNTIF('Round 2 - RIVER'!I145:I149,"="&amp;I2)</f>
        <v>0</v>
      </c>
      <c r="J14" s="78">
        <f>COUNTIF('Round 2 - RIVER'!J5:J9,"="&amp;J2)+COUNTIF('Round 2 - RIVER'!J12:J16,"="&amp;J2)+COUNTIF('Round 2 - RIVER'!J19:J23,"="&amp;J2)+COUNTIF('Round 2 - RIVER'!J26:J30,"="&amp;J2)+COUNTIF('Round 2 - RIVER'!J33:J37,"="&amp;J2)+COUNTIF('Round 2 - RIVER'!J40:J44,"="&amp;J2)+COUNTIF('Round 2 - RIVER'!J47:J51,"="&amp;J2)+COUNTIF('Round 2 - RIVER'!J54:J58,"="&amp;J2)+COUNTIF('Round 2 - RIVER'!J61:J65,"="&amp;J2)+COUNTIF('Round 2 - RIVER'!J68:J72,"="&amp;J2)+COUNTIF('Round 2 - RIVER'!J75:J79,"="&amp;J2)+COUNTIF('Round 2 - RIVER'!J82:J86,"="&amp;J2)+COUNTIF('Round 2 - RIVER'!J89:J93,"="&amp;J2)+COUNTIF('Round 2 - RIVER'!J96:J100,"="&amp;J2)+COUNTIF('Round 2 - RIVER'!J103:J107,"="&amp;J2)+COUNTIF('Round 2 - RIVER'!J110:J114,"="&amp;J2)+COUNTIF('Round 2 - RIVER'!J117:J121,"="&amp;J2)+COUNTIF('Round 2 - RIVER'!J124:J128,"="&amp;J2)+COUNTIF('Round 2 - RIVER'!J131:J135,"="&amp;J2)+COUNTIF('Round 2 - RIVER'!J138:J142,"="&amp;J2)+COUNTIF('Round 2 - RIVER'!J145:J149,"="&amp;J2)</f>
        <v>0</v>
      </c>
      <c r="K14" s="80"/>
      <c r="L14" s="78">
        <f>COUNTIF('Round 2 - RIVER'!L5:L9,"="&amp;L2)+COUNTIF('Round 2 - RIVER'!L12:L16,"="&amp;L2)+COUNTIF('Round 2 - RIVER'!L19:L23,"="&amp;L2)+COUNTIF('Round 2 - RIVER'!L26:L30,"="&amp;L2)+COUNTIF('Round 2 - RIVER'!L33:L37,"="&amp;L2)+COUNTIF('Round 2 - RIVER'!L40:L44,"="&amp;L2)+COUNTIF('Round 2 - RIVER'!L47:L51,"="&amp;L2)+COUNTIF('Round 2 - RIVER'!L54:L58,"="&amp;L2)+COUNTIF('Round 2 - RIVER'!L61:L65,"="&amp;L2)+COUNTIF('Round 2 - RIVER'!L68:L72,"="&amp;L2)+COUNTIF('Round 2 - RIVER'!L75:L79,"="&amp;L2)+COUNTIF('Round 2 - RIVER'!L82:L86,"="&amp;L2)+COUNTIF('Round 2 - RIVER'!L89:L93,"="&amp;L2)+COUNTIF('Round 2 - RIVER'!L96:L100,"="&amp;L2)+COUNTIF('Round 2 - RIVER'!L103:L107,"="&amp;L2)+COUNTIF('Round 2 - RIVER'!L110:L114,"="&amp;L2)+COUNTIF('Round 2 - RIVER'!L117:L121,"="&amp;L2)+COUNTIF('Round 2 - RIVER'!L124:L128,"="&amp;L2)+COUNTIF('Round 2 - RIVER'!L131:L135,"="&amp;L2)+COUNTIF('Round 2 - RIVER'!L138:L142,"="&amp;L2)+COUNTIF('Round 2 - RIVER'!L145:L149,"="&amp;L2)</f>
        <v>0</v>
      </c>
      <c r="M14" s="79">
        <f>COUNTIF('Round 2 - RIVER'!M5:M9,"="&amp;M2)+COUNTIF('Round 2 - RIVER'!M12:M16,"="&amp;M2)+COUNTIF('Round 2 - RIVER'!M19:M23,"="&amp;M2)+COUNTIF('Round 2 - RIVER'!M26:M30,"="&amp;M2)+COUNTIF('Round 2 - RIVER'!M33:M37,"="&amp;M2)+COUNTIF('Round 2 - RIVER'!M40:M44,"="&amp;M2)+COUNTIF('Round 2 - RIVER'!M47:M51,"="&amp;M2)+COUNTIF('Round 2 - RIVER'!M54:M58,"="&amp;M2)+COUNTIF('Round 2 - RIVER'!M61:M65,"="&amp;M2)+COUNTIF('Round 2 - RIVER'!M68:M72,"="&amp;M2)+COUNTIF('Round 2 - RIVER'!M75:M79,"="&amp;M2)+COUNTIF('Round 2 - RIVER'!M82:M86,"="&amp;M2)+COUNTIF('Round 2 - RIVER'!M89:M93,"="&amp;M2)+COUNTIF('Round 2 - RIVER'!M96:M100,"="&amp;M2)+COUNTIF('Round 2 - RIVER'!M103:M107,"="&amp;M2)+COUNTIF('Round 2 - RIVER'!M110:M114,"="&amp;M2)+COUNTIF('Round 2 - RIVER'!M117:M121,"="&amp;M2)+COUNTIF('Round 2 - RIVER'!M124:M128,"="&amp;M2)+COUNTIF('Round 2 - RIVER'!M131:M135,"="&amp;M2)+COUNTIF('Round 2 - RIVER'!M138:M142,"="&amp;M2)+COUNTIF('Round 2 - RIVER'!M145:M149,"="&amp;M2)</f>
        <v>0</v>
      </c>
      <c r="N14" s="78">
        <f>COUNTIF('Round 2 - RIVER'!N5:N9,"="&amp;N2)+COUNTIF('Round 2 - RIVER'!N12:N16,"="&amp;N2)+COUNTIF('Round 2 - RIVER'!N19:N23,"="&amp;N2)+COUNTIF('Round 2 - RIVER'!N26:N30,"="&amp;N2)+COUNTIF('Round 2 - RIVER'!N33:N37,"="&amp;N2)+COUNTIF('Round 2 - RIVER'!N40:N44,"="&amp;N2)+COUNTIF('Round 2 - RIVER'!N47:N51,"="&amp;N2)+COUNTIF('Round 2 - RIVER'!N54:N58,"="&amp;N2)+COUNTIF('Round 2 - RIVER'!N61:N65,"="&amp;N2)+COUNTIF('Round 2 - RIVER'!N68:N72,"="&amp;N2)+COUNTIF('Round 2 - RIVER'!N75:N79,"="&amp;N2)+COUNTIF('Round 2 - RIVER'!N82:N86,"="&amp;N2)+COUNTIF('Round 2 - RIVER'!N89:N93,"="&amp;N2)+COUNTIF('Round 2 - RIVER'!N96:N100,"="&amp;N2)+COUNTIF('Round 2 - RIVER'!N103:N107,"="&amp;N2)+COUNTIF('Round 2 - RIVER'!N110:N114,"="&amp;N2)+COUNTIF('Round 2 - RIVER'!N117:N121,"="&amp;N2)+COUNTIF('Round 2 - RIVER'!N124:N128,"="&amp;N2)+COUNTIF('Round 2 - RIVER'!N131:N135,"="&amp;N2)+COUNTIF('Round 2 - RIVER'!N138:N142,"="&amp;N2)+COUNTIF('Round 2 - RIVER'!N145:N149,"="&amp;N2)</f>
        <v>0</v>
      </c>
      <c r="O14" s="79">
        <f>COUNTIF('Round 2 - RIVER'!O5:O9,"="&amp;O2)+COUNTIF('Round 2 - RIVER'!O12:O16,"="&amp;O2)+COUNTIF('Round 2 - RIVER'!O19:O23,"="&amp;O2)+COUNTIF('Round 2 - RIVER'!O26:O30,"="&amp;O2)+COUNTIF('Round 2 - RIVER'!O33:O37,"="&amp;O2)+COUNTIF('Round 2 - RIVER'!O40:O44,"="&amp;O2)+COUNTIF('Round 2 - RIVER'!O47:O51,"="&amp;O2)+COUNTIF('Round 2 - RIVER'!O54:O58,"="&amp;O2)+COUNTIF('Round 2 - RIVER'!O61:O65,"="&amp;O2)+COUNTIF('Round 2 - RIVER'!O68:O72,"="&amp;O2)+COUNTIF('Round 2 - RIVER'!O75:O79,"="&amp;O2)+COUNTIF('Round 2 - RIVER'!O82:O86,"="&amp;O2)+COUNTIF('Round 2 - RIVER'!O89:O93,"="&amp;O2)+COUNTIF('Round 2 - RIVER'!O96:O100,"="&amp;O2)+COUNTIF('Round 2 - RIVER'!O103:O107,"="&amp;O2)+COUNTIF('Round 2 - RIVER'!O110:O114,"="&amp;O2)+COUNTIF('Round 2 - RIVER'!O117:O121,"="&amp;O2)+COUNTIF('Round 2 - RIVER'!O124:O128,"="&amp;O2)+COUNTIF('Round 2 - RIVER'!O131:O135,"="&amp;O2)+COUNTIF('Round 2 - RIVER'!O138:O142,"="&amp;O2)+COUNTIF('Round 2 - RIVER'!O145:O149,"="&amp;O2)</f>
        <v>0</v>
      </c>
      <c r="P14" s="78">
        <f>COUNTIF('Round 2 - RIVER'!P5:P9,"="&amp;P2)+COUNTIF('Round 2 - RIVER'!P12:P16,"="&amp;P2)+COUNTIF('Round 2 - RIVER'!P19:P23,"="&amp;P2)+COUNTIF('Round 2 - RIVER'!P26:P30,"="&amp;P2)+COUNTIF('Round 2 - RIVER'!P33:P37,"="&amp;P2)+COUNTIF('Round 2 - RIVER'!P40:P44,"="&amp;P2)+COUNTIF('Round 2 - RIVER'!P47:P51,"="&amp;P2)+COUNTIF('Round 2 - RIVER'!P54:P58,"="&amp;P2)+COUNTIF('Round 2 - RIVER'!P61:P65,"="&amp;P2)+COUNTIF('Round 2 - RIVER'!P68:P72,"="&amp;P2)+COUNTIF('Round 2 - RIVER'!P75:P79,"="&amp;P2)+COUNTIF('Round 2 - RIVER'!P82:P86,"="&amp;P2)+COUNTIF('Round 2 - RIVER'!P89:P93,"="&amp;P2)+COUNTIF('Round 2 - RIVER'!P96:P100,"="&amp;P2)+COUNTIF('Round 2 - RIVER'!P103:P107,"="&amp;P2)+COUNTIF('Round 2 - RIVER'!P110:P114,"="&amp;P2)+COUNTIF('Round 2 - RIVER'!P117:P121,"="&amp;P2)+COUNTIF('Round 2 - RIVER'!P124:P128,"="&amp;P2)+COUNTIF('Round 2 - RIVER'!P131:P135,"="&amp;P2)+COUNTIF('Round 2 - RIVER'!P138:P142,"="&amp;P2)+COUNTIF('Round 2 - RIVER'!P145:P149,"="&amp;P2)</f>
        <v>0</v>
      </c>
      <c r="Q14" s="79">
        <f>COUNTIF('Round 2 - RIVER'!Q5:Q9,"="&amp;Q2)+COUNTIF('Round 2 - RIVER'!Q12:Q16,"="&amp;Q2)+COUNTIF('Round 2 - RIVER'!Q19:Q23,"="&amp;Q2)+COUNTIF('Round 2 - RIVER'!Q26:Q30,"="&amp;Q2)+COUNTIF('Round 2 - RIVER'!Q33:Q37,"="&amp;Q2)+COUNTIF('Round 2 - RIVER'!Q40:Q44,"="&amp;Q2)+COUNTIF('Round 2 - RIVER'!Q47:Q51,"="&amp;Q2)+COUNTIF('Round 2 - RIVER'!Q54:Q58,"="&amp;Q2)+COUNTIF('Round 2 - RIVER'!Q61:Q65,"="&amp;Q2)+COUNTIF('Round 2 - RIVER'!Q68:Q72,"="&amp;Q2)+COUNTIF('Round 2 - RIVER'!Q75:Q79,"="&amp;Q2)+COUNTIF('Round 2 - RIVER'!Q82:Q86,"="&amp;Q2)+COUNTIF('Round 2 - RIVER'!Q89:Q93,"="&amp;Q2)+COUNTIF('Round 2 - RIVER'!Q96:Q100,"="&amp;Q2)+COUNTIF('Round 2 - RIVER'!Q103:Q107,"="&amp;Q2)+COUNTIF('Round 2 - RIVER'!Q110:Q114,"="&amp;Q2)+COUNTIF('Round 2 - RIVER'!Q117:Q121,"="&amp;Q2)+COUNTIF('Round 2 - RIVER'!Q124:Q128,"="&amp;Q2)+COUNTIF('Round 2 - RIVER'!Q131:Q135,"="&amp;Q2)+COUNTIF('Round 2 - RIVER'!Q138:Q142,"="&amp;Q2)+COUNTIF('Round 2 - RIVER'!Q145:Q149,"="&amp;Q2)</f>
        <v>0</v>
      </c>
      <c r="R14" s="78">
        <f>COUNTIF('Round 2 - RIVER'!R5:R9,"="&amp;R2)+COUNTIF('Round 2 - RIVER'!R12:R16,"="&amp;R2)+COUNTIF('Round 2 - RIVER'!R19:R23,"="&amp;R2)+COUNTIF('Round 2 - RIVER'!R26:R30,"="&amp;R2)+COUNTIF('Round 2 - RIVER'!R33:R37,"="&amp;R2)+COUNTIF('Round 2 - RIVER'!R40:R44,"="&amp;R2)+COUNTIF('Round 2 - RIVER'!R47:R51,"="&amp;R2)+COUNTIF('Round 2 - RIVER'!R54:R58,"="&amp;R2)+COUNTIF('Round 2 - RIVER'!R61:R65,"="&amp;R2)+COUNTIF('Round 2 - RIVER'!R68:R72,"="&amp;R2)+COUNTIF('Round 2 - RIVER'!R75:R79,"="&amp;R2)+COUNTIF('Round 2 - RIVER'!R82:R86,"="&amp;R2)+COUNTIF('Round 2 - RIVER'!R89:R93,"="&amp;R2)+COUNTIF('Round 2 - RIVER'!R96:R100,"="&amp;R2)+COUNTIF('Round 2 - RIVER'!R103:R107,"="&amp;R2)+COUNTIF('Round 2 - RIVER'!R110:R114,"="&amp;R2)+COUNTIF('Round 2 - RIVER'!R117:R121,"="&amp;R2)+COUNTIF('Round 2 - RIVER'!R124:R128,"="&amp;R2)+COUNTIF('Round 2 - RIVER'!R131:R135,"="&amp;R2)+COUNTIF('Round 2 - RIVER'!R138:R142,"="&amp;R2)+COUNTIF('Round 2 - RIVER'!R145:R149,"="&amp;R2)</f>
        <v>0</v>
      </c>
      <c r="S14" s="79">
        <f>COUNTIF('Round 2 - RIVER'!S5:S9,"="&amp;S2)+COUNTIF('Round 2 - RIVER'!S12:S16,"="&amp;S2)+COUNTIF('Round 2 - RIVER'!S19:S23,"="&amp;S2)+COUNTIF('Round 2 - RIVER'!S26:S30,"="&amp;S2)+COUNTIF('Round 2 - RIVER'!S33:S37,"="&amp;S2)+COUNTIF('Round 2 - RIVER'!S40:S44,"="&amp;S2)+COUNTIF('Round 2 - RIVER'!S47:S51,"="&amp;S2)+COUNTIF('Round 2 - RIVER'!S54:S58,"="&amp;S2)+COUNTIF('Round 2 - RIVER'!S61:S65,"="&amp;S2)+COUNTIF('Round 2 - RIVER'!S68:S72,"="&amp;S2)+COUNTIF('Round 2 - RIVER'!S75:S79,"="&amp;S2)+COUNTIF('Round 2 - RIVER'!S82:S86,"="&amp;S2)+COUNTIF('Round 2 - RIVER'!S89:S93,"="&amp;S2)+COUNTIF('Round 2 - RIVER'!S96:S100,"="&amp;S2)+COUNTIF('Round 2 - RIVER'!S103:S107,"="&amp;S2)+COUNTIF('Round 2 - RIVER'!S110:S114,"="&amp;S2)+COUNTIF('Round 2 - RIVER'!S117:S121,"="&amp;S2)+COUNTIF('Round 2 - RIVER'!S124:S128,"="&amp;S2)+COUNTIF('Round 2 - RIVER'!S131:S135,"="&amp;S2)+COUNTIF('Round 2 - RIVER'!S138:S142,"="&amp;S2)+COUNTIF('Round 2 - RIVER'!S145:S149,"="&amp;S2)</f>
        <v>0</v>
      </c>
      <c r="T14" s="78">
        <f>COUNTIF('Round 2 - RIVER'!T5:T9,"="&amp;T2)+COUNTIF('Round 2 - RIVER'!T12:T16,"="&amp;T2)+COUNTIF('Round 2 - RIVER'!T19:T23,"="&amp;T2)+COUNTIF('Round 2 - RIVER'!T26:T30,"="&amp;T2)+COUNTIF('Round 2 - RIVER'!T33:T37,"="&amp;T2)+COUNTIF('Round 2 - RIVER'!T40:T44,"="&amp;T2)+COUNTIF('Round 2 - RIVER'!T47:T51,"="&amp;T2)+COUNTIF('Round 2 - RIVER'!T54:T58,"="&amp;T2)+COUNTIF('Round 2 - RIVER'!T61:T65,"="&amp;T2)+COUNTIF('Round 2 - RIVER'!T68:T72,"="&amp;T2)+COUNTIF('Round 2 - RIVER'!T75:T79,"="&amp;T2)+COUNTIF('Round 2 - RIVER'!T82:T86,"="&amp;T2)+COUNTIF('Round 2 - RIVER'!T89:T93,"="&amp;T2)+COUNTIF('Round 2 - RIVER'!T96:T100,"="&amp;T2)+COUNTIF('Round 2 - RIVER'!T103:T107,"="&amp;T2)+COUNTIF('Round 2 - RIVER'!T110:T114,"="&amp;T2)+COUNTIF('Round 2 - RIVER'!T117:T121,"="&amp;T2)+COUNTIF('Round 2 - RIVER'!T124:T128,"="&amp;T2)+COUNTIF('Round 2 - RIVER'!T131:T135,"="&amp;T2)+COUNTIF('Round 2 - RIVER'!T138:T142,"="&amp;T2)+COUNTIF('Round 2 - RIVER'!T145:T149,"="&amp;T2)</f>
        <v>0</v>
      </c>
      <c r="U14" s="81"/>
      <c r="V14" s="82"/>
    </row>
    <row r="15" spans="1:22" x14ac:dyDescent="0.2">
      <c r="A15" s="14" t="s">
        <v>73</v>
      </c>
      <c r="B15" s="78">
        <f>(COUNTIF('Round 2 - RIVER'!B5:B9,"="&amp;B2+1)+ COUNTIF('Round 2 - RIVER'!B12:B16,"="&amp;B2+1)+ COUNTIF('Round 2 - RIVER'!B19:B23,"="&amp;B2+1)+ COUNTIF('Round 2 - RIVER'!B26:B30,"="&amp;B2+1)+ COUNTIF('Round 2 - RIVER'!B33:B37,"="&amp;B2+1) + COUNTIF('Round 2 - RIVER'!B40:B44,"="&amp;B2+1)+ COUNTIF('Round 2 - RIVER'!B47:B51,"="&amp;B2+1) + COUNTIF('Round 2 - RIVER'!B54:B58,"="&amp;B2+1)+ COUNTIF('Round 2 - RIVER'!B61:B65,"="&amp;B2+1) + COUNTIF('Round 2 - RIVER'!B68:B72,"="&amp;B2+1) + COUNTIF('Round 2 - RIVER'!B75:B79,"="&amp;B2+1) + COUNTIF('Round 2 - RIVER'!B82:B86,"="&amp;B2+1) + COUNTIF('Round 2 - RIVER'!B89:B93,"="&amp;B2+1) + COUNTIF('Round 2 - RIVER'!B96:B100,"="&amp;B2+1) + COUNTIF('Round 2 - RIVER'!B103:B107,"="&amp;B2+1) + COUNTIF('Round 2 - RIVER'!B110:B114,"="&amp;B2+1) + COUNTIF('Round 2 - RIVER'!B117:B121,"="&amp;B2+1) + COUNTIF('Round 2 - RIVER'!B124:B128,"="&amp;B2+1) + COUNTIF('Round 2 - RIVER'!B131:B135,"="&amp;B2+1) + COUNTIF('Round 2 - RIVER'!B138:B142,"="&amp;B2+1) + COUNTIF('Round 2 - RIVER'!B145:B149,"="&amp;B2+1))</f>
        <v>0</v>
      </c>
      <c r="C15" s="79">
        <f>(COUNTIF('Round 2 - RIVER'!C5:C9,"="&amp;C2+1)+ COUNTIF('Round 2 - RIVER'!C12:C16,"="&amp;C2+1)+ COUNTIF('Round 2 - RIVER'!C19:C23,"="&amp;C2+1)+ COUNTIF('Round 2 - RIVER'!C26:C30,"="&amp;C2+1)+ COUNTIF('Round 2 - RIVER'!C33:C37,"="&amp;C2+1) + COUNTIF('Round 2 - RIVER'!C40:C44,"="&amp;C2+1)+ COUNTIF('Round 2 - RIVER'!C47:C51,"="&amp;C2+1) + COUNTIF('Round 2 - RIVER'!C54:C58,"="&amp;C2+1)+ COUNTIF('Round 2 - RIVER'!C61:C65,"="&amp;C2+1) + COUNTIF('Round 2 - RIVER'!C68:C72,"="&amp;C2+1) + COUNTIF('Round 2 - RIVER'!C75:C79,"="&amp;C2+1) + COUNTIF('Round 2 - RIVER'!C82:C86,"="&amp;C2+1) + COUNTIF('Round 2 - RIVER'!C89:C93,"="&amp;C2+1) + COUNTIF('Round 2 - RIVER'!C96:C100,"="&amp;C2+1) + COUNTIF('Round 2 - RIVER'!C103:C107,"="&amp;C2+1) + COUNTIF('Round 2 - RIVER'!C110:C114,"="&amp;C2+1) + COUNTIF('Round 2 - RIVER'!C117:C121,"="&amp;C2+1) + COUNTIF('Round 2 - RIVER'!C124:C128,"="&amp;C2+1) + COUNTIF('Round 2 - RIVER'!C131:C135,"="&amp;C2+1) + COUNTIF('Round 2 - RIVER'!C138:C142,"="&amp;C2+1) + COUNTIF('Round 2 - RIVER'!C145:C149,"="&amp;C2+1))</f>
        <v>0</v>
      </c>
      <c r="D15" s="78">
        <f>(COUNTIF('Round 2 - RIVER'!D5:D9,"="&amp;D2+1)+ COUNTIF('Round 2 - RIVER'!D12:D16,"="&amp;D2+1)+ COUNTIF('Round 2 - RIVER'!D19:D23,"="&amp;D2+1)+ COUNTIF('Round 2 - RIVER'!D26:D30,"="&amp;D2+1)+ COUNTIF('Round 2 - RIVER'!D33:D37,"="&amp;D2+1) + COUNTIF('Round 2 - RIVER'!D40:D44,"="&amp;D2+1)+ COUNTIF('Round 2 - RIVER'!D47:D51,"="&amp;D2+1) + COUNTIF('Round 2 - RIVER'!D54:D58,"="&amp;D2+1)+ COUNTIF('Round 2 - RIVER'!D61:D65,"="&amp;D2+1) + COUNTIF('Round 2 - RIVER'!D68:D72,"="&amp;D2+1) + COUNTIF('Round 2 - RIVER'!D75:D79,"="&amp;D2+1) + COUNTIF('Round 2 - RIVER'!D82:D86,"="&amp;D2+1) + COUNTIF('Round 2 - RIVER'!D89:D93,"="&amp;D2+1) + COUNTIF('Round 2 - RIVER'!D96:D100,"="&amp;D2+1) + COUNTIF('Round 2 - RIVER'!D103:D107,"="&amp;D2+1) + COUNTIF('Round 2 - RIVER'!D110:D114,"="&amp;D2+1) + COUNTIF('Round 2 - RIVER'!D117:D121,"="&amp;D2+1) + COUNTIF('Round 2 - RIVER'!D124:D128,"="&amp;D2+1) + COUNTIF('Round 2 - RIVER'!D131:D135,"="&amp;D2+1) + COUNTIF('Round 2 - RIVER'!D138:D142,"="&amp;D2+1) + COUNTIF('Round 2 - RIVER'!D145:D149,"="&amp;D2+1))</f>
        <v>0</v>
      </c>
      <c r="E15" s="79">
        <f>(COUNTIF('Round 2 - RIVER'!E5:E9,"="&amp;E2+1)+ COUNTIF('Round 2 - RIVER'!E12:E16,"="&amp;E2+1)+ COUNTIF('Round 2 - RIVER'!E19:E23,"="&amp;E2+1)+ COUNTIF('Round 2 - RIVER'!E26:E30,"="&amp;E2+1)+ COUNTIF('Round 2 - RIVER'!E33:E37,"="&amp;E2+1) + COUNTIF('Round 2 - RIVER'!E40:E44,"="&amp;E2+1)+ COUNTIF('Round 2 - RIVER'!E47:E51,"="&amp;E2+1) + COUNTIF('Round 2 - RIVER'!E54:E58,"="&amp;E2+1)+ COUNTIF('Round 2 - RIVER'!E61:E65,"="&amp;E2+1) + COUNTIF('Round 2 - RIVER'!E68:E72,"="&amp;E2+1) + COUNTIF('Round 2 - RIVER'!E75:E79,"="&amp;E2+1) + COUNTIF('Round 2 - RIVER'!E82:E86,"="&amp;E2+1) + COUNTIF('Round 2 - RIVER'!E89:E93,"="&amp;E2+1) + COUNTIF('Round 2 - RIVER'!E96:E100,"="&amp;E2+1) + COUNTIF('Round 2 - RIVER'!E103:E107,"="&amp;E2+1) + COUNTIF('Round 2 - RIVER'!E110:E114,"="&amp;E2+1) + COUNTIF('Round 2 - RIVER'!E117:E121,"="&amp;E2+1) + COUNTIF('Round 2 - RIVER'!E124:E128,"="&amp;E2+1) + COUNTIF('Round 2 - RIVER'!E131:E135,"="&amp;E2+1) + COUNTIF('Round 2 - RIVER'!E138:E142,"="&amp;E2+1) + COUNTIF('Round 2 - RIVER'!E145:E149,"="&amp;E2+1))</f>
        <v>0</v>
      </c>
      <c r="F15" s="78">
        <f>(COUNTIF('Round 2 - RIVER'!F5:F9,"="&amp;F2+1)+ COUNTIF('Round 2 - RIVER'!F12:F16,"="&amp;F2+1)+ COUNTIF('Round 2 - RIVER'!F19:F23,"="&amp;F2+1)+ COUNTIF('Round 2 - RIVER'!F26:F30,"="&amp;F2+1)+ COUNTIF('Round 2 - RIVER'!F33:F37,"="&amp;F2+1) + COUNTIF('Round 2 - RIVER'!F40:F44,"="&amp;F2+1)+ COUNTIF('Round 2 - RIVER'!F47:F51,"="&amp;F2+1) + COUNTIF('Round 2 - RIVER'!F54:F58,"="&amp;F2+1)+ COUNTIF('Round 2 - RIVER'!F61:F65,"="&amp;F2+1) + COUNTIF('Round 2 - RIVER'!F68:F72,"="&amp;F2+1) + COUNTIF('Round 2 - RIVER'!F75:F79,"="&amp;F2+1) + COUNTIF('Round 2 - RIVER'!F82:F86,"="&amp;F2+1) + COUNTIF('Round 2 - RIVER'!F89:F93,"="&amp;F2+1) + COUNTIF('Round 2 - RIVER'!F96:F100,"="&amp;F2+1) + COUNTIF('Round 2 - RIVER'!F103:F107,"="&amp;F2+1) + COUNTIF('Round 2 - RIVER'!F110:F114,"="&amp;F2+1) + COUNTIF('Round 2 - RIVER'!F117:F121,"="&amp;F2+1) + COUNTIF('Round 2 - RIVER'!F124:F128,"="&amp;F2+1) + COUNTIF('Round 2 - RIVER'!F131:F135,"="&amp;F2+1) + COUNTIF('Round 2 - RIVER'!F138:F142,"="&amp;F2+1) + COUNTIF('Round 2 - RIVER'!F145:F149,"="&amp;F2+1))</f>
        <v>0</v>
      </c>
      <c r="G15" s="79">
        <f>(COUNTIF('Round 2 - RIVER'!G5:G9,"="&amp;G2+1)+ COUNTIF('Round 2 - RIVER'!G12:G16,"="&amp;G2+1)+ COUNTIF('Round 2 - RIVER'!G19:G23,"="&amp;G2+1)+ COUNTIF('Round 2 - RIVER'!G26:G30,"="&amp;G2+1)+ COUNTIF('Round 2 - RIVER'!G33:G37,"="&amp;G2+1) + COUNTIF('Round 2 - RIVER'!G40:G44,"="&amp;G2+1)+ COUNTIF('Round 2 - RIVER'!G47:G51,"="&amp;G2+1) + COUNTIF('Round 2 - RIVER'!G54:G58,"="&amp;G2+1)+ COUNTIF('Round 2 - RIVER'!G61:G65,"="&amp;G2+1) + COUNTIF('Round 2 - RIVER'!G68:G72,"="&amp;G2+1) + COUNTIF('Round 2 - RIVER'!G75:G79,"="&amp;G2+1) + COUNTIF('Round 2 - RIVER'!G82:G86,"="&amp;G2+1) + COUNTIF('Round 2 - RIVER'!G89:G93,"="&amp;G2+1) + COUNTIF('Round 2 - RIVER'!G96:G100,"="&amp;G2+1) + COUNTIF('Round 2 - RIVER'!G103:G107,"="&amp;G2+1) + COUNTIF('Round 2 - RIVER'!G110:G114,"="&amp;G2+1) + COUNTIF('Round 2 - RIVER'!G117:G121,"="&amp;G2+1) + COUNTIF('Round 2 - RIVER'!G124:G128,"="&amp;G2+1) + COUNTIF('Round 2 - RIVER'!G131:G135,"="&amp;G2+1) + COUNTIF('Round 2 - RIVER'!G138:G142,"="&amp;G2+1) + COUNTIF('Round 2 - RIVER'!G145:G149,"="&amp;G2+1))</f>
        <v>0</v>
      </c>
      <c r="H15" s="78">
        <f>(COUNTIF('Round 2 - RIVER'!H5:H9,"="&amp;H2+1)+ COUNTIF('Round 2 - RIVER'!H12:H16,"="&amp;H2+1)+ COUNTIF('Round 2 - RIVER'!H19:H23,"="&amp;H2+1)+ COUNTIF('Round 2 - RIVER'!H26:H30,"="&amp;H2+1)+ COUNTIF('Round 2 - RIVER'!H33:H37,"="&amp;H2+1) + COUNTIF('Round 2 - RIVER'!H40:H44,"="&amp;H2+1)+ COUNTIF('Round 2 - RIVER'!H47:H51,"="&amp;H2+1) + COUNTIF('Round 2 - RIVER'!H54:H58,"="&amp;H2+1)+ COUNTIF('Round 2 - RIVER'!H61:H65,"="&amp;H2+1) + COUNTIF('Round 2 - RIVER'!H68:H72,"="&amp;H2+1) + COUNTIF('Round 2 - RIVER'!H75:H79,"="&amp;H2+1) + COUNTIF('Round 2 - RIVER'!H82:H86,"="&amp;H2+1) + COUNTIF('Round 2 - RIVER'!H89:H93,"="&amp;H2+1) + COUNTIF('Round 2 - RIVER'!H96:H100,"="&amp;H2+1) + COUNTIF('Round 2 - RIVER'!H103:H107,"="&amp;H2+1) + COUNTIF('Round 2 - RIVER'!H110:H114,"="&amp;H2+1) + COUNTIF('Round 2 - RIVER'!H117:H121,"="&amp;H2+1) + COUNTIF('Round 2 - RIVER'!H124:H128,"="&amp;H2+1) + COUNTIF('Round 2 - RIVER'!H131:H135,"="&amp;H2+1) + COUNTIF('Round 2 - RIVER'!H138:H142,"="&amp;H2+1) + COUNTIF('Round 2 - RIVER'!H145:H149,"="&amp;H2+1))</f>
        <v>0</v>
      </c>
      <c r="I15" s="79">
        <f>(COUNTIF('Round 2 - RIVER'!I5:I9,"="&amp;I2+1)+ COUNTIF('Round 2 - RIVER'!I12:I16,"="&amp;I2+1)+ COUNTIF('Round 2 - RIVER'!I19:I23,"="&amp;I2+1)+ COUNTIF('Round 2 - RIVER'!I26:I30,"="&amp;I2+1)+ COUNTIF('Round 2 - RIVER'!I33:I37,"="&amp;I2+1) + COUNTIF('Round 2 - RIVER'!I40:I44,"="&amp;I2+1)+ COUNTIF('Round 2 - RIVER'!I47:I51,"="&amp;I2+1) + COUNTIF('Round 2 - RIVER'!I54:I58,"="&amp;I2+1)+ COUNTIF('Round 2 - RIVER'!I61:I65,"="&amp;I2+1) + COUNTIF('Round 2 - RIVER'!I68:I72,"="&amp;I2+1) + COUNTIF('Round 2 - RIVER'!I75:I79,"="&amp;I2+1) + COUNTIF('Round 2 - RIVER'!I82:I86,"="&amp;I2+1) + COUNTIF('Round 2 - RIVER'!I89:I93,"="&amp;I2+1) + COUNTIF('Round 2 - RIVER'!I96:I100,"="&amp;I2+1) + COUNTIF('Round 2 - RIVER'!I103:I107,"="&amp;I2+1) + COUNTIF('Round 2 - RIVER'!I110:I114,"="&amp;I2+1) + COUNTIF('Round 2 - RIVER'!I117:I121,"="&amp;I2+1) + COUNTIF('Round 2 - RIVER'!I124:I128,"="&amp;I2+1) + COUNTIF('Round 2 - RIVER'!I131:I135,"="&amp;I2+1) + COUNTIF('Round 2 - RIVER'!I138:I142,"="&amp;I2+1) + COUNTIF('Round 2 - RIVER'!I145:I149,"="&amp;I2+1))</f>
        <v>0</v>
      </c>
      <c r="J15" s="78">
        <f>(COUNTIF('Round 2 - RIVER'!J5:J9,"="&amp;J2+1)+ COUNTIF('Round 2 - RIVER'!J12:J16,"="&amp;J2+1)+ COUNTIF('Round 2 - RIVER'!J19:J23,"="&amp;J2+1)+ COUNTIF('Round 2 - RIVER'!J26:J30,"="&amp;J2+1)+ COUNTIF('Round 2 - RIVER'!J33:J37,"="&amp;J2+1) + COUNTIF('Round 2 - RIVER'!J40:J44,"="&amp;J2+1)+ COUNTIF('Round 2 - RIVER'!J47:J51,"="&amp;J2+1) + COUNTIF('Round 2 - RIVER'!J54:J58,"="&amp;J2+1)+ COUNTIF('Round 2 - RIVER'!J61:J65,"="&amp;J2+1) + COUNTIF('Round 2 - RIVER'!J68:J72,"="&amp;J2+1) + COUNTIF('Round 2 - RIVER'!J75:J79,"="&amp;J2+1) + COUNTIF('Round 2 - RIVER'!J82:J86,"="&amp;J2+1) + COUNTIF('Round 2 - RIVER'!J89:J93,"="&amp;J2+1) + COUNTIF('Round 2 - RIVER'!J96:J100,"="&amp;J2+1) + COUNTIF('Round 2 - RIVER'!J103:J107,"="&amp;J2+1) + COUNTIF('Round 2 - RIVER'!J110:J114,"="&amp;J2+1) + COUNTIF('Round 2 - RIVER'!J117:J121,"="&amp;J2+1) + COUNTIF('Round 2 - RIVER'!J124:J128,"="&amp;J2+1) + COUNTIF('Round 2 - RIVER'!J131:J135,"="&amp;J2+1) + COUNTIF('Round 2 - RIVER'!J138:J142,"="&amp;J2+1) + COUNTIF('Round 2 - RIVER'!J145:J149,"="&amp;J2+1))</f>
        <v>0</v>
      </c>
      <c r="K15" s="80"/>
      <c r="L15" s="78">
        <f>(COUNTIF('Round 2 - RIVER'!L5:L9,"="&amp;L2+1)+ COUNTIF('Round 2 - RIVER'!L12:L16,"="&amp;L2+1)+ COUNTIF('Round 2 - RIVER'!L19:L23,"="&amp;L2+1)+ COUNTIF('Round 2 - RIVER'!L26:L30,"="&amp;L2+1)+ COUNTIF('Round 2 - RIVER'!L33:L37,"="&amp;L2+1) + COUNTIF('Round 2 - RIVER'!L40:L44,"="&amp;L2+1)+ COUNTIF('Round 2 - RIVER'!L47:L51,"="&amp;L2+1) + COUNTIF('Round 2 - RIVER'!L54:L58,"="&amp;L2+1)+ COUNTIF('Round 2 - RIVER'!L61:L65,"="&amp;L2+1) + COUNTIF('Round 2 - RIVER'!L68:L72,"="&amp;L2+1) + COUNTIF('Round 2 - RIVER'!L75:L79,"="&amp;L2+1) + COUNTIF('Round 2 - RIVER'!L82:L86,"="&amp;L2+1) + COUNTIF('Round 2 - RIVER'!L89:L93,"="&amp;L2+1) + COUNTIF('Round 2 - RIVER'!L96:L100,"="&amp;L2+1) + COUNTIF('Round 2 - RIVER'!L103:L107,"="&amp;L2+1) + COUNTIF('Round 2 - RIVER'!L110:L114,"="&amp;L2+1) + COUNTIF('Round 2 - RIVER'!L117:L121,"="&amp;L2+1) + COUNTIF('Round 2 - RIVER'!L124:L128,"="&amp;L2+1) + COUNTIF('Round 2 - RIVER'!L131:L135,"="&amp;L2+1) + COUNTIF('Round 2 - RIVER'!L138:L142,"="&amp;L2+1) + COUNTIF('Round 2 - RIVER'!L145:L149,"="&amp;L2+1))</f>
        <v>0</v>
      </c>
      <c r="M15" s="79">
        <f>(COUNTIF('Round 2 - RIVER'!M5:M9,"="&amp;M2+1)+ COUNTIF('Round 2 - RIVER'!M12:M16,"="&amp;M2+1)+ COUNTIF('Round 2 - RIVER'!M19:M23,"="&amp;M2+1)+ COUNTIF('Round 2 - RIVER'!M26:M30,"="&amp;M2+1)+ COUNTIF('Round 2 - RIVER'!M33:M37,"="&amp;M2+1) + COUNTIF('Round 2 - RIVER'!M40:M44,"="&amp;M2+1)+ COUNTIF('Round 2 - RIVER'!M47:M51,"="&amp;M2+1) + COUNTIF('Round 2 - RIVER'!M54:M58,"="&amp;M2+1)+ COUNTIF('Round 2 - RIVER'!M61:M65,"="&amp;M2+1) + COUNTIF('Round 2 - RIVER'!M68:M72,"="&amp;M2+1) + COUNTIF('Round 2 - RIVER'!M75:M79,"="&amp;M2+1) + COUNTIF('Round 2 - RIVER'!M82:M86,"="&amp;M2+1) + COUNTIF('Round 2 - RIVER'!M89:M93,"="&amp;M2+1) + COUNTIF('Round 2 - RIVER'!M96:M100,"="&amp;M2+1) + COUNTIF('Round 2 - RIVER'!M103:M107,"="&amp;M2+1) + COUNTIF('Round 2 - RIVER'!M110:M114,"="&amp;M2+1) + COUNTIF('Round 2 - RIVER'!M117:M121,"="&amp;M2+1) + COUNTIF('Round 2 - RIVER'!M124:M128,"="&amp;M2+1) + COUNTIF('Round 2 - RIVER'!M131:M135,"="&amp;M2+1) + COUNTIF('Round 2 - RIVER'!M138:M142,"="&amp;M2+1) + COUNTIF('Round 2 - RIVER'!M145:M149,"="&amp;M2+1))</f>
        <v>0</v>
      </c>
      <c r="N15" s="78">
        <f>(COUNTIF('Round 2 - RIVER'!N5:N9,"="&amp;N2+1)+ COUNTIF('Round 2 - RIVER'!N12:N16,"="&amp;N2+1)+ COUNTIF('Round 2 - RIVER'!N19:N23,"="&amp;N2+1)+ COUNTIF('Round 2 - RIVER'!N26:N30,"="&amp;N2+1)+ COUNTIF('Round 2 - RIVER'!N33:N37,"="&amp;N2+1) + COUNTIF('Round 2 - RIVER'!N40:N44,"="&amp;N2+1)+ COUNTIF('Round 2 - RIVER'!N47:N51,"="&amp;N2+1) + COUNTIF('Round 2 - RIVER'!N54:N58,"="&amp;N2+1)+ COUNTIF('Round 2 - RIVER'!N61:N65,"="&amp;N2+1) + COUNTIF('Round 2 - RIVER'!N68:N72,"="&amp;N2+1) + COUNTIF('Round 2 - RIVER'!N75:N79,"="&amp;N2+1) + COUNTIF('Round 2 - RIVER'!N82:N86,"="&amp;N2+1) + COUNTIF('Round 2 - RIVER'!N89:N93,"="&amp;N2+1) + COUNTIF('Round 2 - RIVER'!N96:N100,"="&amp;N2+1) + COUNTIF('Round 2 - RIVER'!N103:N107,"="&amp;N2+1) + COUNTIF('Round 2 - RIVER'!N110:N114,"="&amp;N2+1) + COUNTIF('Round 2 - RIVER'!N117:N121,"="&amp;N2+1) + COUNTIF('Round 2 - RIVER'!N124:N128,"="&amp;N2+1) + COUNTIF('Round 2 - RIVER'!N131:N135,"="&amp;N2+1) + COUNTIF('Round 2 - RIVER'!N138:N142,"="&amp;N2+1) + COUNTIF('Round 2 - RIVER'!N145:N149,"="&amp;N2+1))</f>
        <v>0</v>
      </c>
      <c r="O15" s="79">
        <f>(COUNTIF('Round 2 - RIVER'!O5:O9,"="&amp;O2+1)+ COUNTIF('Round 2 - RIVER'!O12:O16,"="&amp;O2+1)+ COUNTIF('Round 2 - RIVER'!O19:O23,"="&amp;O2+1)+ COUNTIF('Round 2 - RIVER'!O26:O30,"="&amp;O2+1)+ COUNTIF('Round 2 - RIVER'!O33:O37,"="&amp;O2+1) + COUNTIF('Round 2 - RIVER'!O40:O44,"="&amp;O2+1)+ COUNTIF('Round 2 - RIVER'!O47:O51,"="&amp;O2+1) + COUNTIF('Round 2 - RIVER'!O54:O58,"="&amp;O2+1)+ COUNTIF('Round 2 - RIVER'!O61:O65,"="&amp;O2+1) + COUNTIF('Round 2 - RIVER'!O68:O72,"="&amp;O2+1) + COUNTIF('Round 2 - RIVER'!O75:O79,"="&amp;O2+1) + COUNTIF('Round 2 - RIVER'!O82:O86,"="&amp;O2+1) + COUNTIF('Round 2 - RIVER'!O89:O93,"="&amp;O2+1) + COUNTIF('Round 2 - RIVER'!O96:O100,"="&amp;O2+1) + COUNTIF('Round 2 - RIVER'!O103:O107,"="&amp;O2+1) + COUNTIF('Round 2 - RIVER'!O110:O114,"="&amp;O2+1) + COUNTIF('Round 2 - RIVER'!O117:O121,"="&amp;O2+1) + COUNTIF('Round 2 - RIVER'!O124:O128,"="&amp;O2+1) + COUNTIF('Round 2 - RIVER'!O131:O135,"="&amp;O2+1) + COUNTIF('Round 2 - RIVER'!O138:O142,"="&amp;O2+1) + COUNTIF('Round 2 - RIVER'!O145:O149,"="&amp;O2+1))</f>
        <v>0</v>
      </c>
      <c r="P15" s="78">
        <f>(COUNTIF('Round 2 - RIVER'!P5:P9,"="&amp;P2+1)+ COUNTIF('Round 2 - RIVER'!P12:P16,"="&amp;P2+1)+ COUNTIF('Round 2 - RIVER'!P19:P23,"="&amp;P2+1)+ COUNTIF('Round 2 - RIVER'!P26:P30,"="&amp;P2+1)+ COUNTIF('Round 2 - RIVER'!P33:P37,"="&amp;P2+1) + COUNTIF('Round 2 - RIVER'!P40:P44,"="&amp;P2+1)+ COUNTIF('Round 2 - RIVER'!P47:P51,"="&amp;P2+1) + COUNTIF('Round 2 - RIVER'!P54:P58,"="&amp;P2+1)+ COUNTIF('Round 2 - RIVER'!P61:P65,"="&amp;P2+1) + COUNTIF('Round 2 - RIVER'!P68:P72,"="&amp;P2+1) + COUNTIF('Round 2 - RIVER'!P75:P79,"="&amp;P2+1) + COUNTIF('Round 2 - RIVER'!P82:P86,"="&amp;P2+1) + COUNTIF('Round 2 - RIVER'!P89:P93,"="&amp;P2+1) + COUNTIF('Round 2 - RIVER'!P96:P100,"="&amp;P2+1) + COUNTIF('Round 2 - RIVER'!P103:P107,"="&amp;P2+1) + COUNTIF('Round 2 - RIVER'!P110:P114,"="&amp;P2+1) + COUNTIF('Round 2 - RIVER'!P117:P121,"="&amp;P2+1) + COUNTIF('Round 2 - RIVER'!P124:P128,"="&amp;P2+1) + COUNTIF('Round 2 - RIVER'!P131:P135,"="&amp;P2+1) + COUNTIF('Round 2 - RIVER'!P138:P142,"="&amp;P2+1) + COUNTIF('Round 2 - RIVER'!P145:P149,"="&amp;P2+1))</f>
        <v>0</v>
      </c>
      <c r="Q15" s="79">
        <f>(COUNTIF('Round 2 - RIVER'!Q5:Q9,"="&amp;Q2+1)+ COUNTIF('Round 2 - RIVER'!Q12:Q16,"="&amp;Q2+1)+ COUNTIF('Round 2 - RIVER'!Q19:Q23,"="&amp;Q2+1)+ COUNTIF('Round 2 - RIVER'!Q26:Q30,"="&amp;Q2+1)+ COUNTIF('Round 2 - RIVER'!Q33:Q37,"="&amp;Q2+1) + COUNTIF('Round 2 - RIVER'!Q40:Q44,"="&amp;Q2+1)+ COUNTIF('Round 2 - RIVER'!Q47:Q51,"="&amp;Q2+1) + COUNTIF('Round 2 - RIVER'!Q54:Q58,"="&amp;Q2+1)+ COUNTIF('Round 2 - RIVER'!Q61:Q65,"="&amp;Q2+1) + COUNTIF('Round 2 - RIVER'!Q68:Q72,"="&amp;Q2+1) + COUNTIF('Round 2 - RIVER'!Q75:Q79,"="&amp;Q2+1) + COUNTIF('Round 2 - RIVER'!Q82:Q86,"="&amp;Q2+1) + COUNTIF('Round 2 - RIVER'!Q89:Q93,"="&amp;Q2+1) + COUNTIF('Round 2 - RIVER'!Q96:Q100,"="&amp;Q2+1) + COUNTIF('Round 2 - RIVER'!Q103:Q107,"="&amp;Q2+1) + COUNTIF('Round 2 - RIVER'!Q110:Q114,"="&amp;Q2+1) + COUNTIF('Round 2 - RIVER'!Q117:Q121,"="&amp;Q2+1) + COUNTIF('Round 2 - RIVER'!Q124:Q128,"="&amp;Q2+1) + COUNTIF('Round 2 - RIVER'!Q131:Q135,"="&amp;Q2+1) + COUNTIF('Round 2 - RIVER'!Q138:Q142,"="&amp;Q2+1) + COUNTIF('Round 2 - RIVER'!Q145:Q149,"="&amp;Q2+1))</f>
        <v>0</v>
      </c>
      <c r="R15" s="78">
        <f>(COUNTIF('Round 2 - RIVER'!R5:R9,"="&amp;R2+1)+ COUNTIF('Round 2 - RIVER'!R12:R16,"="&amp;R2+1)+ COUNTIF('Round 2 - RIVER'!R19:R23,"="&amp;R2+1)+ COUNTIF('Round 2 - RIVER'!R26:R30,"="&amp;R2+1)+ COUNTIF('Round 2 - RIVER'!R33:R37,"="&amp;R2+1) + COUNTIF('Round 2 - RIVER'!R40:R44,"="&amp;R2+1)+ COUNTIF('Round 2 - RIVER'!R47:R51,"="&amp;R2+1) + COUNTIF('Round 2 - RIVER'!R54:R58,"="&amp;R2+1)+ COUNTIF('Round 2 - RIVER'!R61:R65,"="&amp;R2+1) + COUNTIF('Round 2 - RIVER'!R68:R72,"="&amp;R2+1) + COUNTIF('Round 2 - RIVER'!R75:R79,"="&amp;R2+1) + COUNTIF('Round 2 - RIVER'!R82:R86,"="&amp;R2+1) + COUNTIF('Round 2 - RIVER'!R89:R93,"="&amp;R2+1) + COUNTIF('Round 2 - RIVER'!R96:R100,"="&amp;R2+1) + COUNTIF('Round 2 - RIVER'!R103:R107,"="&amp;R2+1) + COUNTIF('Round 2 - RIVER'!R110:R114,"="&amp;R2+1) + COUNTIF('Round 2 - RIVER'!R117:R121,"="&amp;R2+1) + COUNTIF('Round 2 - RIVER'!R124:R128,"="&amp;R2+1) + COUNTIF('Round 2 - RIVER'!R131:R135,"="&amp;R2+1) + COUNTIF('Round 2 - RIVER'!R138:R142,"="&amp;R2+1) + COUNTIF('Round 2 - RIVER'!R145:R149,"="&amp;R2+1))</f>
        <v>0</v>
      </c>
      <c r="S15" s="79">
        <f>(COUNTIF('Round 2 - RIVER'!S5:S9,"="&amp;S2+1)+ COUNTIF('Round 2 - RIVER'!S12:S16,"="&amp;S2+1)+ COUNTIF('Round 2 - RIVER'!S19:S23,"="&amp;S2+1)+ COUNTIF('Round 2 - RIVER'!S26:S30,"="&amp;S2+1)+ COUNTIF('Round 2 - RIVER'!S33:S37,"="&amp;S2+1) + COUNTIF('Round 2 - RIVER'!S40:S44,"="&amp;S2+1)+ COUNTIF('Round 2 - RIVER'!S47:S51,"="&amp;S2+1) + COUNTIF('Round 2 - RIVER'!S54:S58,"="&amp;S2+1)+ COUNTIF('Round 2 - RIVER'!S61:S65,"="&amp;S2+1) + COUNTIF('Round 2 - RIVER'!S68:S72,"="&amp;S2+1) + COUNTIF('Round 2 - RIVER'!S75:S79,"="&amp;S2+1) + COUNTIF('Round 2 - RIVER'!S82:S86,"="&amp;S2+1) + COUNTIF('Round 2 - RIVER'!S89:S93,"="&amp;S2+1) + COUNTIF('Round 2 - RIVER'!S96:S100,"="&amp;S2+1) + COUNTIF('Round 2 - RIVER'!S103:S107,"="&amp;S2+1) + COUNTIF('Round 2 - RIVER'!S110:S114,"="&amp;S2+1) + COUNTIF('Round 2 - RIVER'!S117:S121,"="&amp;S2+1) + COUNTIF('Round 2 - RIVER'!S124:S128,"="&amp;S2+1) + COUNTIF('Round 2 - RIVER'!S131:S135,"="&amp;S2+1) + COUNTIF('Round 2 - RIVER'!S138:S142,"="&amp;S2+1) + COUNTIF('Round 2 - RIVER'!S145:S149,"="&amp;S2+1))</f>
        <v>0</v>
      </c>
      <c r="T15" s="78">
        <f>(COUNTIF('Round 2 - RIVER'!T5:T9,"="&amp;T2+1)+ COUNTIF('Round 2 - RIVER'!T12:T16,"="&amp;T2+1)+ COUNTIF('Round 2 - RIVER'!T19:T23,"="&amp;T2+1)+ COUNTIF('Round 2 - RIVER'!T26:T30,"="&amp;T2+1)+ COUNTIF('Round 2 - RIVER'!T33:T37,"="&amp;T2+1) + COUNTIF('Round 2 - RIVER'!T40:T44,"="&amp;T2+1)+ COUNTIF('Round 2 - RIVER'!T47:T51,"="&amp;T2+1) + COUNTIF('Round 2 - RIVER'!T54:T58,"="&amp;T2+1)+ COUNTIF('Round 2 - RIVER'!T61:T65,"="&amp;T2+1) + COUNTIF('Round 2 - RIVER'!T68:T72,"="&amp;T2+1) + COUNTIF('Round 2 - RIVER'!T75:T79,"="&amp;T2+1) + COUNTIF('Round 2 - RIVER'!T82:T86,"="&amp;T2+1) + COUNTIF('Round 2 - RIVER'!T89:T93,"="&amp;T2+1) + COUNTIF('Round 2 - RIVER'!T96:T100,"="&amp;T2+1) + COUNTIF('Round 2 - RIVER'!T103:T107,"="&amp;T2+1) + COUNTIF('Round 2 - RIVER'!T110:T114,"="&amp;T2+1) + COUNTIF('Round 2 - RIVER'!T117:T121,"="&amp;T2+1) + COUNTIF('Round 2 - RIVER'!T124:T128,"="&amp;T2+1) + COUNTIF('Round 2 - RIVER'!T131:T135,"="&amp;T2+1) + COUNTIF('Round 2 - RIVER'!T138:T142,"="&amp;T2+1) + COUNTIF('Round 2 - RIVER'!T145:T149,"="&amp;T2+1))</f>
        <v>0</v>
      </c>
      <c r="U15" s="81"/>
      <c r="V15" s="82"/>
    </row>
    <row r="16" spans="1:22" x14ac:dyDescent="0.2">
      <c r="A16" s="14" t="s">
        <v>74</v>
      </c>
      <c r="B16" s="78">
        <f>(COUNTIF('Round 2 - RIVER'!B5:B9,"="&amp;B2+2)+ COUNTIF('Round 2 - RIVER'!B12:B16,"="&amp;B2+2)+ COUNTIF('Round 2 - RIVER'!B19:B23,"="&amp;B2+2)+ COUNTIF('Round 2 - RIVER'!B26:B30,"="&amp;B2+2)+ COUNTIF('Round 2 - RIVER'!B33:B37,"="&amp;B2+2) + COUNTIF('Round 2 - RIVER'!B40:B44,"="&amp;B2+2)+ COUNTIF('Round 2 - RIVER'!B47:B51,"="&amp;B2+2) + COUNTIF('Round 2 - RIVER'!B54:B58,"="&amp;B2+2)+ COUNTIF('Round 2 - RIVER'!B61:B65,"="&amp;B2+2) + COUNTIF('Round 2 - RIVER'!B68:B72,"="&amp;B2+2) + COUNTIF('Round 2 - RIVER'!B75:B79,"="&amp;B2+2) + COUNTIF('Round 2 - RIVER'!B82:B86,"="&amp;B2+2) + COUNTIF('Round 2 - RIVER'!B89:B93,"="&amp;B2+2) + COUNTIF('Round 2 - RIVER'!B96:B100,"="&amp;B2+2) + COUNTIF('Round 2 - RIVER'!B103:B107,"="&amp;B2+2) + COUNTIF('Round 2 - RIVER'!B110:B114,"="&amp;B2+2) + COUNTIF('Round 2 - RIVER'!B117:B121,"="&amp;B2+2) + COUNTIF('Round 2 - RIVER'!B124:B128,"="&amp;B2+2) + COUNTIF('Round 2 - RIVER'!B131:B135,"="&amp;B2+2) + COUNTIF('Round 2 - RIVER'!B138:B142,"="&amp;B2+2) + COUNTIF('Round 2 - RIVER'!B145:B149,"="&amp;B2+2))</f>
        <v>0</v>
      </c>
      <c r="C16" s="79">
        <f>(COUNTIF('Round 2 - RIVER'!C5:C9,"="&amp;C2+2)+ COUNTIF('Round 2 - RIVER'!C12:C16,"="&amp;C2+2)+ COUNTIF('Round 2 - RIVER'!C19:C23,"="&amp;C2+2)+ COUNTIF('Round 2 - RIVER'!C26:C30,"="&amp;C2+2)+ COUNTIF('Round 2 - RIVER'!C33:C37,"="&amp;C2+2) + COUNTIF('Round 2 - RIVER'!C40:C44,"="&amp;C2+2)+ COUNTIF('Round 2 - RIVER'!C47:C51,"="&amp;C2+2) + COUNTIF('Round 2 - RIVER'!C54:C58,"="&amp;C2+2)+ COUNTIF('Round 2 - RIVER'!C61:C65,"="&amp;C2+2) + COUNTIF('Round 2 - RIVER'!C68:C72,"="&amp;C2+2) + COUNTIF('Round 2 - RIVER'!C75:C79,"="&amp;C2+2) + COUNTIF('Round 2 - RIVER'!C82:C86,"="&amp;C2+2) + COUNTIF('Round 2 - RIVER'!C89:C93,"="&amp;C2+2) + COUNTIF('Round 2 - RIVER'!C96:C100,"="&amp;C2+2) + COUNTIF('Round 2 - RIVER'!C103:C107,"="&amp;C2+2) + COUNTIF('Round 2 - RIVER'!C110:C114,"="&amp;C2+2) + COUNTIF('Round 2 - RIVER'!C117:C121,"="&amp;C2+2) + COUNTIF('Round 2 - RIVER'!C124:C128,"="&amp;C2+2) + COUNTIF('Round 2 - RIVER'!C131:C135,"="&amp;C2+2) + COUNTIF('Round 2 - RIVER'!C138:C142,"="&amp;C2+2) + COUNTIF('Round 2 - RIVER'!C145:C149,"="&amp;C2+2))</f>
        <v>0</v>
      </c>
      <c r="D16" s="78">
        <f>(COUNTIF('Round 2 - RIVER'!D5:D9,"="&amp;D2+2)+ COUNTIF('Round 2 - RIVER'!D12:D16,"="&amp;D2+2)+ COUNTIF('Round 2 - RIVER'!D19:D23,"="&amp;D2+2)+ COUNTIF('Round 2 - RIVER'!D26:D30,"="&amp;D2+2)+ COUNTIF('Round 2 - RIVER'!D33:D37,"="&amp;D2+2) + COUNTIF('Round 2 - RIVER'!D40:D44,"="&amp;D2+2)+ COUNTIF('Round 2 - RIVER'!D47:D51,"="&amp;D2+2) + COUNTIF('Round 2 - RIVER'!D54:D58,"="&amp;D2+2)+ COUNTIF('Round 2 - RIVER'!D61:D65,"="&amp;D2+2) + COUNTIF('Round 2 - RIVER'!D68:D72,"="&amp;D2+2) + COUNTIF('Round 2 - RIVER'!D75:D79,"="&amp;D2+2) + COUNTIF('Round 2 - RIVER'!D82:D86,"="&amp;D2+2) + COUNTIF('Round 2 - RIVER'!D89:D93,"="&amp;D2+2) + COUNTIF('Round 2 - RIVER'!D96:D100,"="&amp;D2+2) + COUNTIF('Round 2 - RIVER'!D103:D107,"="&amp;D2+2) + COUNTIF('Round 2 - RIVER'!D110:D114,"="&amp;D2+2) + COUNTIF('Round 2 - RIVER'!D117:D121,"="&amp;D2+2) + COUNTIF('Round 2 - RIVER'!D124:D128,"="&amp;D2+2) + COUNTIF('Round 2 - RIVER'!D131:D135,"="&amp;D2+2) + COUNTIF('Round 2 - RIVER'!D138:D142,"="&amp;D2+2) + COUNTIF('Round 2 - RIVER'!D145:D149,"="&amp;D2+2))</f>
        <v>0</v>
      </c>
      <c r="E16" s="79">
        <f>(COUNTIF('Round 2 - RIVER'!E5:E9,"="&amp;E2+2)+ COUNTIF('Round 2 - RIVER'!E12:E16,"="&amp;E2+2)+ COUNTIF('Round 2 - RIVER'!E19:E23,"="&amp;E2+2)+ COUNTIF('Round 2 - RIVER'!E26:E30,"="&amp;E2+2)+ COUNTIF('Round 2 - RIVER'!E33:E37,"="&amp;E2+2) + COUNTIF('Round 2 - RIVER'!E40:E44,"="&amp;E2+2)+ COUNTIF('Round 2 - RIVER'!E47:E51,"="&amp;E2+2) + COUNTIF('Round 2 - RIVER'!E54:E58,"="&amp;E2+2)+ COUNTIF('Round 2 - RIVER'!E61:E65,"="&amp;E2+2) + COUNTIF('Round 2 - RIVER'!E68:E72,"="&amp;E2+2) + COUNTIF('Round 2 - RIVER'!E75:E79,"="&amp;E2+2) + COUNTIF('Round 2 - RIVER'!E82:E86,"="&amp;E2+2) + COUNTIF('Round 2 - RIVER'!E89:E93,"="&amp;E2+2) + COUNTIF('Round 2 - RIVER'!E96:E100,"="&amp;E2+2) + COUNTIF('Round 2 - RIVER'!E103:E107,"="&amp;E2+2) + COUNTIF('Round 2 - RIVER'!E110:E114,"="&amp;E2+2) + COUNTIF('Round 2 - RIVER'!E117:E121,"="&amp;E2+2) + COUNTIF('Round 2 - RIVER'!E124:E128,"="&amp;E2+2) + COUNTIF('Round 2 - RIVER'!E131:E135,"="&amp;E2+2) + COUNTIF('Round 2 - RIVER'!E138:E142,"="&amp;E2+2) + COUNTIF('Round 2 - RIVER'!E145:E149,"="&amp;E2+2))</f>
        <v>0</v>
      </c>
      <c r="F16" s="78">
        <f>(COUNTIF('Round 2 - RIVER'!F5:F9,"="&amp;F2+2)+ COUNTIF('Round 2 - RIVER'!F12:F16,"="&amp;F2+2)+ COUNTIF('Round 2 - RIVER'!F19:F23,"="&amp;F2+2)+ COUNTIF('Round 2 - RIVER'!F26:F30,"="&amp;F2+2)+ COUNTIF('Round 2 - RIVER'!F33:F37,"="&amp;F2+2) + COUNTIF('Round 2 - RIVER'!F40:F44,"="&amp;F2+2)+ COUNTIF('Round 2 - RIVER'!F47:F51,"="&amp;F2+2) + COUNTIF('Round 2 - RIVER'!F54:F58,"="&amp;F2+2)+ COUNTIF('Round 2 - RIVER'!F61:F65,"="&amp;F2+2) + COUNTIF('Round 2 - RIVER'!F68:F72,"="&amp;F2+2) + COUNTIF('Round 2 - RIVER'!F75:F79,"="&amp;F2+2) + COUNTIF('Round 2 - RIVER'!F82:F86,"="&amp;F2+2) + COUNTIF('Round 2 - RIVER'!F89:F93,"="&amp;F2+2) + COUNTIF('Round 2 - RIVER'!F96:F100,"="&amp;F2+2) + COUNTIF('Round 2 - RIVER'!F103:F107,"="&amp;F2+2) + COUNTIF('Round 2 - RIVER'!F110:F114,"="&amp;F2+2) + COUNTIF('Round 2 - RIVER'!F117:F121,"="&amp;F2+2) + COUNTIF('Round 2 - RIVER'!F124:F128,"="&amp;F2+2) + COUNTIF('Round 2 - RIVER'!F131:F135,"="&amp;F2+2) + COUNTIF('Round 2 - RIVER'!F138:F142,"="&amp;F2+2) + COUNTIF('Round 2 - RIVER'!F145:F149,"="&amp;F2+2))</f>
        <v>0</v>
      </c>
      <c r="G16" s="79">
        <f>(COUNTIF('Round 2 - RIVER'!G5:G9,"="&amp;G2+2)+ COUNTIF('Round 2 - RIVER'!G12:G16,"="&amp;G2+2)+ COUNTIF('Round 2 - RIVER'!G19:G23,"="&amp;G2+2)+ COUNTIF('Round 2 - RIVER'!G26:G30,"="&amp;G2+2)+ COUNTIF('Round 2 - RIVER'!G33:G37,"="&amp;G2+2) + COUNTIF('Round 2 - RIVER'!G40:G44,"="&amp;G2+2)+ COUNTIF('Round 2 - RIVER'!G47:G51,"="&amp;G2+2) + COUNTIF('Round 2 - RIVER'!G54:G58,"="&amp;G2+2)+ COUNTIF('Round 2 - RIVER'!G61:G65,"="&amp;G2+2) + COUNTIF('Round 2 - RIVER'!G68:G72,"="&amp;G2+2) + COUNTIF('Round 2 - RIVER'!G75:G79,"="&amp;G2+2) + COUNTIF('Round 2 - RIVER'!G82:G86,"="&amp;G2+2) + COUNTIF('Round 2 - RIVER'!G89:G93,"="&amp;G2+2) + COUNTIF('Round 2 - RIVER'!G96:G100,"="&amp;G2+2) + COUNTIF('Round 2 - RIVER'!G103:G107,"="&amp;G2+2) + COUNTIF('Round 2 - RIVER'!G110:G114,"="&amp;G2+2) + COUNTIF('Round 2 - RIVER'!G117:G121,"="&amp;G2+2) + COUNTIF('Round 2 - RIVER'!G124:G128,"="&amp;G2+2) + COUNTIF('Round 2 - RIVER'!G131:G135,"="&amp;G2+2) + COUNTIF('Round 2 - RIVER'!G138:G142,"="&amp;G2+2) + COUNTIF('Round 2 - RIVER'!G145:G149,"="&amp;G2+2))</f>
        <v>0</v>
      </c>
      <c r="H16" s="78">
        <f>(COUNTIF('Round 2 - RIVER'!H5:H9,"="&amp;H2+2)+ COUNTIF('Round 2 - RIVER'!H12:H16,"="&amp;H2+2)+ COUNTIF('Round 2 - RIVER'!H19:H23,"="&amp;H2+2)+ COUNTIF('Round 2 - RIVER'!H26:H30,"="&amp;H2+2)+ COUNTIF('Round 2 - RIVER'!H33:H37,"="&amp;H2+2) + COUNTIF('Round 2 - RIVER'!H40:H44,"="&amp;H2+2)+ COUNTIF('Round 2 - RIVER'!H47:H51,"="&amp;H2+2) + COUNTIF('Round 2 - RIVER'!H54:H58,"="&amp;H2+2)+ COUNTIF('Round 2 - RIVER'!H61:H65,"="&amp;H2+2) + COUNTIF('Round 2 - RIVER'!H68:H72,"="&amp;H2+2) + COUNTIF('Round 2 - RIVER'!H75:H79,"="&amp;H2+2) + COUNTIF('Round 2 - RIVER'!H82:H86,"="&amp;H2+2) + COUNTIF('Round 2 - RIVER'!H89:H93,"="&amp;H2+2) + COUNTIF('Round 2 - RIVER'!H96:H100,"="&amp;H2+2) + COUNTIF('Round 2 - RIVER'!H103:H107,"="&amp;H2+2) + COUNTIF('Round 2 - RIVER'!H110:H114,"="&amp;H2+2) + COUNTIF('Round 2 - RIVER'!H117:H121,"="&amp;H2+2) + COUNTIF('Round 2 - RIVER'!H124:H128,"="&amp;H2+2) + COUNTIF('Round 2 - RIVER'!H131:H135,"="&amp;H2+2) + COUNTIF('Round 2 - RIVER'!H138:H142,"="&amp;H2+2) + COUNTIF('Round 2 - RIVER'!H145:H149,"="&amp;H2+2))</f>
        <v>0</v>
      </c>
      <c r="I16" s="79">
        <f>(COUNTIF('Round 2 - RIVER'!I5:I9,"="&amp;I2+2)+ COUNTIF('Round 2 - RIVER'!I12:I16,"="&amp;I2+2)+ COUNTIF('Round 2 - RIVER'!I19:I23,"="&amp;I2+2)+ COUNTIF('Round 2 - RIVER'!I26:I30,"="&amp;I2+2)+ COUNTIF('Round 2 - RIVER'!I33:I37,"="&amp;I2+2) + COUNTIF('Round 2 - RIVER'!I40:I44,"="&amp;I2+2)+ COUNTIF('Round 2 - RIVER'!I47:I51,"="&amp;I2+2) + COUNTIF('Round 2 - RIVER'!I54:I58,"="&amp;I2+2)+ COUNTIF('Round 2 - RIVER'!I61:I65,"="&amp;I2+2) + COUNTIF('Round 2 - RIVER'!I68:I72,"="&amp;I2+2) + COUNTIF('Round 2 - RIVER'!I75:I79,"="&amp;I2+2) + COUNTIF('Round 2 - RIVER'!I82:I86,"="&amp;I2+2) + COUNTIF('Round 2 - RIVER'!I89:I93,"="&amp;I2+2) + COUNTIF('Round 2 - RIVER'!I96:I100,"="&amp;I2+2) + COUNTIF('Round 2 - RIVER'!I103:I107,"="&amp;I2+2) + COUNTIF('Round 2 - RIVER'!I110:I114,"="&amp;I2+2) + COUNTIF('Round 2 - RIVER'!I117:I121,"="&amp;I2+2) + COUNTIF('Round 2 - RIVER'!I124:I128,"="&amp;I2+2) + COUNTIF('Round 2 - RIVER'!I131:I135,"="&amp;I2+2) + COUNTIF('Round 2 - RIVER'!I138:I142,"="&amp;I2+2) + COUNTIF('Round 2 - RIVER'!I145:I149,"="&amp;I2+2))</f>
        <v>0</v>
      </c>
      <c r="J16" s="78">
        <f>(COUNTIF('Round 2 - RIVER'!J5:J9,"="&amp;J2+2)+ COUNTIF('Round 2 - RIVER'!J12:J16,"="&amp;J2+2)+ COUNTIF('Round 2 - RIVER'!J19:J23,"="&amp;J2+2)+ COUNTIF('Round 2 - RIVER'!J26:J30,"="&amp;J2+2)+ COUNTIF('Round 2 - RIVER'!J33:J37,"="&amp;J2+2) + COUNTIF('Round 2 - RIVER'!J40:J44,"="&amp;J2+2)+ COUNTIF('Round 2 - RIVER'!J47:J51,"="&amp;J2+2) + COUNTIF('Round 2 - RIVER'!J54:J58,"="&amp;J2+2)+ COUNTIF('Round 2 - RIVER'!J61:J65,"="&amp;J2+2) + COUNTIF('Round 2 - RIVER'!J68:J72,"="&amp;J2+2) + COUNTIF('Round 2 - RIVER'!J75:J79,"="&amp;J2+2) + COUNTIF('Round 2 - RIVER'!J82:J86,"="&amp;J2+2) + COUNTIF('Round 2 - RIVER'!J89:J93,"="&amp;J2+2) + COUNTIF('Round 2 - RIVER'!J96:J100,"="&amp;J2+2) + COUNTIF('Round 2 - RIVER'!J103:J107,"="&amp;J2+2) + COUNTIF('Round 2 - RIVER'!J110:J114,"="&amp;J2+2) + COUNTIF('Round 2 - RIVER'!J117:J121,"="&amp;J2+2) + COUNTIF('Round 2 - RIVER'!J124:J128,"="&amp;J2+2) + COUNTIF('Round 2 - RIVER'!J131:J135,"="&amp;J2+2) + COUNTIF('Round 2 - RIVER'!J138:J142,"="&amp;J2+2) + COUNTIF('Round 2 - RIVER'!J145:J149,"="&amp;J2+2))</f>
        <v>0</v>
      </c>
      <c r="K16" s="80"/>
      <c r="L16" s="78">
        <f>(COUNTIF('Round 2 - RIVER'!L5:L9,"="&amp;L2+2)+ COUNTIF('Round 2 - RIVER'!L12:L16,"="&amp;L2+2)+ COUNTIF('Round 2 - RIVER'!L19:L23,"="&amp;L2+2)+ COUNTIF('Round 2 - RIVER'!L26:L30,"="&amp;L2+2)+ COUNTIF('Round 2 - RIVER'!L33:L37,"="&amp;L2+2) + COUNTIF('Round 2 - RIVER'!L40:L44,"="&amp;L2+2)+ COUNTIF('Round 2 - RIVER'!L47:L51,"="&amp;L2+2) + COUNTIF('Round 2 - RIVER'!L54:L58,"="&amp;L2+2)+ COUNTIF('Round 2 - RIVER'!L61:L65,"="&amp;L2+2) + COUNTIF('Round 2 - RIVER'!L68:L72,"="&amp;L2+2) + COUNTIF('Round 2 - RIVER'!L75:L79,"="&amp;L2+2) + COUNTIF('Round 2 - RIVER'!L82:L86,"="&amp;L2+2) + COUNTIF('Round 2 - RIVER'!L89:L93,"="&amp;L2+2) + COUNTIF('Round 2 - RIVER'!L96:L100,"="&amp;L2+2) + COUNTIF('Round 2 - RIVER'!L103:L107,"="&amp;L2+2) + COUNTIF('Round 2 - RIVER'!L110:L114,"="&amp;L2+2) + COUNTIF('Round 2 - RIVER'!L117:L121,"="&amp;L2+2) + COUNTIF('Round 2 - RIVER'!L124:L128,"="&amp;L2+2) + COUNTIF('Round 2 - RIVER'!L131:L135,"="&amp;L2+2) + COUNTIF('Round 2 - RIVER'!L138:L142,"="&amp;L2+2) + COUNTIF('Round 2 - RIVER'!L145:L149,"="&amp;L2+2))</f>
        <v>0</v>
      </c>
      <c r="M16" s="79">
        <f>(COUNTIF('Round 2 - RIVER'!M5:M9,"="&amp;M2+2)+ COUNTIF('Round 2 - RIVER'!M12:M16,"="&amp;M2+2)+ COUNTIF('Round 2 - RIVER'!M19:M23,"="&amp;M2+2)+ COUNTIF('Round 2 - RIVER'!M26:M30,"="&amp;M2+2)+ COUNTIF('Round 2 - RIVER'!M33:M37,"="&amp;M2+2) + COUNTIF('Round 2 - RIVER'!M40:M44,"="&amp;M2+2)+ COUNTIF('Round 2 - RIVER'!M47:M51,"="&amp;M2+2) + COUNTIF('Round 2 - RIVER'!M54:M58,"="&amp;M2+2)+ COUNTIF('Round 2 - RIVER'!M61:M65,"="&amp;M2+2) + COUNTIF('Round 2 - RIVER'!M68:M72,"="&amp;M2+2) + COUNTIF('Round 2 - RIVER'!M75:M79,"="&amp;M2+2) + COUNTIF('Round 2 - RIVER'!M82:M86,"="&amp;M2+2) + COUNTIF('Round 2 - RIVER'!M89:M93,"="&amp;M2+2) + COUNTIF('Round 2 - RIVER'!M96:M100,"="&amp;M2+2) + COUNTIF('Round 2 - RIVER'!M103:M107,"="&amp;M2+2) + COUNTIF('Round 2 - RIVER'!M110:M114,"="&amp;M2+2) + COUNTIF('Round 2 - RIVER'!M117:M121,"="&amp;M2+2) + COUNTIF('Round 2 - RIVER'!M124:M128,"="&amp;M2+2) + COUNTIF('Round 2 - RIVER'!M131:M135,"="&amp;M2+2) + COUNTIF('Round 2 - RIVER'!M138:M142,"="&amp;M2+2) + COUNTIF('Round 2 - RIVER'!M145:M149,"="&amp;M2+2))</f>
        <v>0</v>
      </c>
      <c r="N16" s="78">
        <f>(COUNTIF('Round 2 - RIVER'!N5:N9,"="&amp;N2+2)+ COUNTIF('Round 2 - RIVER'!N12:N16,"="&amp;N2+2)+ COUNTIF('Round 2 - RIVER'!N19:N23,"="&amp;N2+2)+ COUNTIF('Round 2 - RIVER'!N26:N30,"="&amp;N2+2)+ COUNTIF('Round 2 - RIVER'!N33:N37,"="&amp;N2+2) + COUNTIF('Round 2 - RIVER'!N40:N44,"="&amp;N2+2)+ COUNTIF('Round 2 - RIVER'!N47:N51,"="&amp;N2+2) + COUNTIF('Round 2 - RIVER'!N54:N58,"="&amp;N2+2)+ COUNTIF('Round 2 - RIVER'!N61:N65,"="&amp;N2+2) + COUNTIF('Round 2 - RIVER'!N68:N72,"="&amp;N2+2) + COUNTIF('Round 2 - RIVER'!N75:N79,"="&amp;N2+2) + COUNTIF('Round 2 - RIVER'!N82:N86,"="&amp;N2+2) + COUNTIF('Round 2 - RIVER'!N89:N93,"="&amp;N2+2) + COUNTIF('Round 2 - RIVER'!N96:N100,"="&amp;N2+2) + COUNTIF('Round 2 - RIVER'!N103:N107,"="&amp;N2+2) + COUNTIF('Round 2 - RIVER'!N110:N114,"="&amp;N2+2) + COUNTIF('Round 2 - RIVER'!N117:N121,"="&amp;N2+2) + COUNTIF('Round 2 - RIVER'!N124:N128,"="&amp;N2+2) + COUNTIF('Round 2 - RIVER'!N131:N135,"="&amp;N2+2) + COUNTIF('Round 2 - RIVER'!N138:N142,"="&amp;N2+2) + COUNTIF('Round 2 - RIVER'!N145:N149,"="&amp;N2+2))</f>
        <v>0</v>
      </c>
      <c r="O16" s="79">
        <f>(COUNTIF('Round 2 - RIVER'!O5:O9,"="&amp;O2+2)+ COUNTIF('Round 2 - RIVER'!O12:O16,"="&amp;O2+2)+ COUNTIF('Round 2 - RIVER'!O19:O23,"="&amp;O2+2)+ COUNTIF('Round 2 - RIVER'!O26:O30,"="&amp;O2+2)+ COUNTIF('Round 2 - RIVER'!O33:O37,"="&amp;O2+2) + COUNTIF('Round 2 - RIVER'!O40:O44,"="&amp;O2+2)+ COUNTIF('Round 2 - RIVER'!O47:O51,"="&amp;O2+2) + COUNTIF('Round 2 - RIVER'!O54:O58,"="&amp;O2+2)+ COUNTIF('Round 2 - RIVER'!O61:O65,"="&amp;O2+2) + COUNTIF('Round 2 - RIVER'!O68:O72,"="&amp;O2+2) + COUNTIF('Round 2 - RIVER'!O75:O79,"="&amp;O2+2) + COUNTIF('Round 2 - RIVER'!O82:O86,"="&amp;O2+2) + COUNTIF('Round 2 - RIVER'!O89:O93,"="&amp;O2+2) + COUNTIF('Round 2 - RIVER'!O96:O100,"="&amp;O2+2) + COUNTIF('Round 2 - RIVER'!O103:O107,"="&amp;O2+2) + COUNTIF('Round 2 - RIVER'!O110:O114,"="&amp;O2+2) + COUNTIF('Round 2 - RIVER'!O117:O121,"="&amp;O2+2) + COUNTIF('Round 2 - RIVER'!O124:O128,"="&amp;O2+2) + COUNTIF('Round 2 - RIVER'!O131:O135,"="&amp;O2+2) + COUNTIF('Round 2 - RIVER'!O138:O142,"="&amp;O2+2) + COUNTIF('Round 2 - RIVER'!O145:O149,"="&amp;O2+2))</f>
        <v>0</v>
      </c>
      <c r="P16" s="78">
        <f>(COUNTIF('Round 2 - RIVER'!P5:P9,"="&amp;P2+2)+ COUNTIF('Round 2 - RIVER'!P12:P16,"="&amp;P2+2)+ COUNTIF('Round 2 - RIVER'!P19:P23,"="&amp;P2+2)+ COUNTIF('Round 2 - RIVER'!P26:P30,"="&amp;P2+2)+ COUNTIF('Round 2 - RIVER'!P33:P37,"="&amp;P2+2) + COUNTIF('Round 2 - RIVER'!P40:P44,"="&amp;P2+2)+ COUNTIF('Round 2 - RIVER'!P47:P51,"="&amp;P2+2) + COUNTIF('Round 2 - RIVER'!P54:P58,"="&amp;P2+2)+ COUNTIF('Round 2 - RIVER'!P61:P65,"="&amp;P2+2) + COUNTIF('Round 2 - RIVER'!P68:P72,"="&amp;P2+2) + COUNTIF('Round 2 - RIVER'!P75:P79,"="&amp;P2+2) + COUNTIF('Round 2 - RIVER'!P82:P86,"="&amp;P2+2) + COUNTIF('Round 2 - RIVER'!P89:P93,"="&amp;P2+2) + COUNTIF('Round 2 - RIVER'!P96:P100,"="&amp;P2+2) + COUNTIF('Round 2 - RIVER'!P103:P107,"="&amp;P2+2) + COUNTIF('Round 2 - RIVER'!P110:P114,"="&amp;P2+2) + COUNTIF('Round 2 - RIVER'!P117:P121,"="&amp;P2+2) + COUNTIF('Round 2 - RIVER'!P124:P128,"="&amp;P2+2) + COUNTIF('Round 2 - RIVER'!P131:P135,"="&amp;P2+2) + COUNTIF('Round 2 - RIVER'!P138:P142,"="&amp;P2+2) + COUNTIF('Round 2 - RIVER'!P145:P149,"="&amp;P2+2))</f>
        <v>0</v>
      </c>
      <c r="Q16" s="79">
        <f>(COUNTIF('Round 2 - RIVER'!Q5:Q9,"="&amp;Q2+2)+ COUNTIF('Round 2 - RIVER'!Q12:Q16,"="&amp;Q2+2)+ COUNTIF('Round 2 - RIVER'!Q19:Q23,"="&amp;Q2+2)+ COUNTIF('Round 2 - RIVER'!Q26:Q30,"="&amp;Q2+2)+ COUNTIF('Round 2 - RIVER'!Q33:Q37,"="&amp;Q2+2) + COUNTIF('Round 2 - RIVER'!Q40:Q44,"="&amp;Q2+2)+ COUNTIF('Round 2 - RIVER'!Q47:Q51,"="&amp;Q2+2) + COUNTIF('Round 2 - RIVER'!Q54:Q58,"="&amp;Q2+2)+ COUNTIF('Round 2 - RIVER'!Q61:Q65,"="&amp;Q2+2) + COUNTIF('Round 2 - RIVER'!Q68:Q72,"="&amp;Q2+2) + COUNTIF('Round 2 - RIVER'!Q75:Q79,"="&amp;Q2+2) + COUNTIF('Round 2 - RIVER'!Q82:Q86,"="&amp;Q2+2) + COUNTIF('Round 2 - RIVER'!Q89:Q93,"="&amp;Q2+2) + COUNTIF('Round 2 - RIVER'!Q96:Q100,"="&amp;Q2+2) + COUNTIF('Round 2 - RIVER'!Q103:Q107,"="&amp;Q2+2) + COUNTIF('Round 2 - RIVER'!Q110:Q114,"="&amp;Q2+2) + COUNTIF('Round 2 - RIVER'!Q117:Q121,"="&amp;Q2+2) + COUNTIF('Round 2 - RIVER'!Q124:Q128,"="&amp;Q2+2) + COUNTIF('Round 2 - RIVER'!Q131:Q135,"="&amp;Q2+2) + COUNTIF('Round 2 - RIVER'!Q138:Q142,"="&amp;Q2+2) + COUNTIF('Round 2 - RIVER'!Q145:Q149,"="&amp;Q2+2))</f>
        <v>0</v>
      </c>
      <c r="R16" s="78">
        <f>(COUNTIF('Round 2 - RIVER'!R5:R9,"="&amp;R2+2)+ COUNTIF('Round 2 - RIVER'!R12:R16,"="&amp;R2+2)+ COUNTIF('Round 2 - RIVER'!R19:R23,"="&amp;R2+2)+ COUNTIF('Round 2 - RIVER'!R26:R30,"="&amp;R2+2)+ COUNTIF('Round 2 - RIVER'!R33:R37,"="&amp;R2+2) + COUNTIF('Round 2 - RIVER'!R40:R44,"="&amp;R2+2)+ COUNTIF('Round 2 - RIVER'!R47:R51,"="&amp;R2+2) + COUNTIF('Round 2 - RIVER'!R54:R58,"="&amp;R2+2)+ COUNTIF('Round 2 - RIVER'!R61:R65,"="&amp;R2+2) + COUNTIF('Round 2 - RIVER'!R68:R72,"="&amp;R2+2) + COUNTIF('Round 2 - RIVER'!R75:R79,"="&amp;R2+2) + COUNTIF('Round 2 - RIVER'!R82:R86,"="&amp;R2+2) + COUNTIF('Round 2 - RIVER'!R89:R93,"="&amp;R2+2) + COUNTIF('Round 2 - RIVER'!R96:R100,"="&amp;R2+2) + COUNTIF('Round 2 - RIVER'!R103:R107,"="&amp;R2+2) + COUNTIF('Round 2 - RIVER'!R110:R114,"="&amp;R2+2) + COUNTIF('Round 2 - RIVER'!R117:R121,"="&amp;R2+2) + COUNTIF('Round 2 - RIVER'!R124:R128,"="&amp;R2+2) + COUNTIF('Round 2 - RIVER'!R131:R135,"="&amp;R2+2) + COUNTIF('Round 2 - RIVER'!R138:R142,"="&amp;R2+2) + COUNTIF('Round 2 - RIVER'!R145:R149,"="&amp;R2+2))</f>
        <v>0</v>
      </c>
      <c r="S16" s="79">
        <f>(COUNTIF('Round 2 - RIVER'!S5:S9,"="&amp;S2+2)+ COUNTIF('Round 2 - RIVER'!S12:S16,"="&amp;S2+2)+ COUNTIF('Round 2 - RIVER'!S19:S23,"="&amp;S2+2)+ COUNTIF('Round 2 - RIVER'!S26:S30,"="&amp;S2+2)+ COUNTIF('Round 2 - RIVER'!S33:S37,"="&amp;S2+2) + COUNTIF('Round 2 - RIVER'!S40:S44,"="&amp;S2+2)+ COUNTIF('Round 2 - RIVER'!S47:S51,"="&amp;S2+2) + COUNTIF('Round 2 - RIVER'!S54:S58,"="&amp;S2+2)+ COUNTIF('Round 2 - RIVER'!S61:S65,"="&amp;S2+2) + COUNTIF('Round 2 - RIVER'!S68:S72,"="&amp;S2+2) + COUNTIF('Round 2 - RIVER'!S75:S79,"="&amp;S2+2) + COUNTIF('Round 2 - RIVER'!S82:S86,"="&amp;S2+2) + COUNTIF('Round 2 - RIVER'!S89:S93,"="&amp;S2+2) + COUNTIF('Round 2 - RIVER'!S96:S100,"="&amp;S2+2) + COUNTIF('Round 2 - RIVER'!S103:S107,"="&amp;S2+2) + COUNTIF('Round 2 - RIVER'!S110:S114,"="&amp;S2+2) + COUNTIF('Round 2 - RIVER'!S117:S121,"="&amp;S2+2) + COUNTIF('Round 2 - RIVER'!S124:S128,"="&amp;S2+2) + COUNTIF('Round 2 - RIVER'!S131:S135,"="&amp;S2+2) + COUNTIF('Round 2 - RIVER'!S138:S142,"="&amp;S2+2) + COUNTIF('Round 2 - RIVER'!S145:S149,"="&amp;S2+2))</f>
        <v>0</v>
      </c>
      <c r="T16" s="78">
        <f>(COUNTIF('Round 2 - RIVER'!T5:T9,"="&amp;T2+2)+ COUNTIF('Round 2 - RIVER'!T12:T16,"="&amp;T2+2)+ COUNTIF('Round 2 - RIVER'!T19:T23,"="&amp;T2+2)+ COUNTIF('Round 2 - RIVER'!T26:T30,"="&amp;T2+2)+ COUNTIF('Round 2 - RIVER'!T33:T37,"="&amp;T2+2) + COUNTIF('Round 2 - RIVER'!T40:T44,"="&amp;T2+2)+ COUNTIF('Round 2 - RIVER'!T47:T51,"="&amp;T2+2) + COUNTIF('Round 2 - RIVER'!T54:T58,"="&amp;T2+2)+ COUNTIF('Round 2 - RIVER'!T61:T65,"="&amp;T2+2) + COUNTIF('Round 2 - RIVER'!T68:T72,"="&amp;T2+2) + COUNTIF('Round 2 - RIVER'!T75:T79,"="&amp;T2+2) + COUNTIF('Round 2 - RIVER'!T82:T86,"="&amp;T2+2) + COUNTIF('Round 2 - RIVER'!T89:T93,"="&amp;T2+2) + COUNTIF('Round 2 - RIVER'!T96:T100,"="&amp;T2+2) + COUNTIF('Round 2 - RIVER'!T103:T107,"="&amp;T2+2) + COUNTIF('Round 2 - RIVER'!T110:T114,"="&amp;T2+2) + COUNTIF('Round 2 - RIVER'!T117:T121,"="&amp;T2+2) + COUNTIF('Round 2 - RIVER'!T124:T128,"="&amp;T2+2) + COUNTIF('Round 2 - RIVER'!T131:T135,"="&amp;T2+2) + COUNTIF('Round 2 - RIVER'!T138:T142,"="&amp;T2+2) + COUNTIF('Round 2 - RIVER'!T145:T149,"="&amp;T2+2))</f>
        <v>0</v>
      </c>
      <c r="U16" s="81"/>
      <c r="V16" s="82"/>
    </row>
    <row r="17" spans="1:22" x14ac:dyDescent="0.2">
      <c r="A17" s="14" t="s">
        <v>75</v>
      </c>
      <c r="B17" s="78">
        <f>(COUNTIF('Round 2 - RIVER'!B5:B9,"&gt;"&amp;B2+2.1)+ COUNTIF('Round 2 - RIVER'!B12:B16,"&gt;"&amp;B2+2.1)+ COUNTIF('Round 2 - RIVER'!B19:B23,"&gt;"&amp;B2+2.1)+ COUNTIF('Round 2 - RIVER'!B26:B30,"&gt;"&amp;B2+2.1)+ COUNTIF('Round 2 - RIVER'!B33:B37,"&gt;"&amp;B2+2.1) + COUNTIF('Round 2 - RIVER'!B40:B44,"&gt;"&amp;B2+2.1)+ COUNTIF('Round 2 - RIVER'!B47:B51,"&gt;"&amp;B2+2.1) + COUNTIF('Round 2 - RIVER'!B54:B58,"&gt;"&amp;B2+2.1)+ COUNTIF('Round 2 - RIVER'!B61:B65,"&gt;"&amp;B2+2.1) + COUNTIF('Round 2 - RIVER'!B68:B72,"&gt;"&amp;B2+2.1) + COUNTIF('Round 2 - RIVER'!B75:B79,"&gt;"&amp;B2+2.1) + COUNTIF('Round 2 - RIVER'!B82:B86,"&gt;"&amp;B2+2.1) + COUNTIF('Round 2 - RIVER'!B89:B93,"&gt;"&amp;B2+2.1) + COUNTIF('Round 2 - RIVER'!B96:B100,"&gt;"&amp;B2+2.1) + COUNTIF('Round 2 - RIVER'!B103:B107,"&gt;"&amp;B2+2.1) + COUNTIF('Round 2 - RIVER'!B110:B114,"&gt;"&amp;B2+2.1) + COUNTIF('Round 2 - RIVER'!B117:B121,"&gt;"&amp;B2+2.1) + COUNTIF('Round 2 - RIVER'!B124:B128,"&gt;"&amp;B2+2.1) + COUNTIF('Round 2 - RIVER'!B131:B135,"&gt;"&amp;B2+2.1) + COUNTIF('Round 2 - RIVER'!B138:B142,"&gt;"&amp;B2+2.1) + COUNTIF('Round 2 - RIVER'!B145:B149,"&gt;"&amp;B2+2.1))</f>
        <v>0</v>
      </c>
      <c r="C17" s="79">
        <f>(COUNTIF('Round 2 - RIVER'!C5:C9,"&gt;"&amp;C2+2.1)+ COUNTIF('Round 2 - RIVER'!C12:C16,"&gt;"&amp;C2+2.1)+ COUNTIF('Round 2 - RIVER'!C19:C23,"&gt;"&amp;C2+2.1)+ COUNTIF('Round 2 - RIVER'!C26:C30,"&gt;"&amp;C2+2.1)+ COUNTIF('Round 2 - RIVER'!C33:C37,"&gt;"&amp;C2+2.1) + COUNTIF('Round 2 - RIVER'!C40:C44,"&gt;"&amp;C2+2.1)+ COUNTIF('Round 2 - RIVER'!C47:C51,"&gt;"&amp;C2+2.1) + COUNTIF('Round 2 - RIVER'!C54:C58,"&gt;"&amp;C2+2.1)+ COUNTIF('Round 2 - RIVER'!C61:C65,"&gt;"&amp;C2+2.1) + COUNTIF('Round 2 - RIVER'!C68:C72,"&gt;"&amp;C2+2.1) + COUNTIF('Round 2 - RIVER'!C75:C79,"&gt;"&amp;C2+2.1) + COUNTIF('Round 2 - RIVER'!C82:C86,"&gt;"&amp;C2+2.1) + COUNTIF('Round 2 - RIVER'!C89:C93,"&gt;"&amp;C2+2.1) + COUNTIF('Round 2 - RIVER'!C96:C100,"&gt;"&amp;C2+2.1) + COUNTIF('Round 2 - RIVER'!C103:C107,"&gt;"&amp;C2+2.1) + COUNTIF('Round 2 - RIVER'!C110:C114,"&gt;"&amp;C2+2.1) + COUNTIF('Round 2 - RIVER'!C117:C121,"&gt;"&amp;C2+2.1) + COUNTIF('Round 2 - RIVER'!C124:C128,"&gt;"&amp;C2+2.1) + COUNTIF('Round 2 - RIVER'!C131:C135,"&gt;"&amp;C2+2.1) + COUNTIF('Round 2 - RIVER'!C138:C142,"&gt;"&amp;C2+2.1) + COUNTIF('Round 2 - RIVER'!C145:C149,"&gt;"&amp;C2+2.1))</f>
        <v>0</v>
      </c>
      <c r="D17" s="78">
        <f>(COUNTIF('Round 2 - RIVER'!D5:D9,"&gt;"&amp;D2+2.1)+ COUNTIF('Round 2 - RIVER'!D12:D16,"&gt;"&amp;D2+2.1)+ COUNTIF('Round 2 - RIVER'!D19:D23,"&gt;"&amp;D2+2.1)+ COUNTIF('Round 2 - RIVER'!D26:D30,"&gt;"&amp;D2+2.1)+ COUNTIF('Round 2 - RIVER'!D33:D37,"&gt;"&amp;D2+2.1) + COUNTIF('Round 2 - RIVER'!D40:D44,"&gt;"&amp;D2+2.1)+ COUNTIF('Round 2 - RIVER'!D47:D51,"&gt;"&amp;D2+2.1) + COUNTIF('Round 2 - RIVER'!D54:D58,"&gt;"&amp;D2+2.1)+ COUNTIF('Round 2 - RIVER'!D61:D65,"&gt;"&amp;D2+2.1) + COUNTIF('Round 2 - RIVER'!D68:D72,"&gt;"&amp;D2+2.1) + COUNTIF('Round 2 - RIVER'!D75:D79,"&gt;"&amp;D2+2.1) + COUNTIF('Round 2 - RIVER'!D82:D86,"&gt;"&amp;D2+2.1) + COUNTIF('Round 2 - RIVER'!D89:D93,"&gt;"&amp;D2+2.1) + COUNTIF('Round 2 - RIVER'!D96:D100,"&gt;"&amp;D2+2.1) + COUNTIF('Round 2 - RIVER'!D103:D107,"&gt;"&amp;D2+2.1) + COUNTIF('Round 2 - RIVER'!D110:D114,"&gt;"&amp;D2+2.1) + COUNTIF('Round 2 - RIVER'!D117:D121,"&gt;"&amp;D2+2.1) + COUNTIF('Round 2 - RIVER'!D124:D128,"&gt;"&amp;D2+2.1) + COUNTIF('Round 2 - RIVER'!D131:D135,"&gt;"&amp;D2+2.1) + COUNTIF('Round 2 - RIVER'!D138:D142,"&gt;"&amp;D2+2.1) + COUNTIF('Round 2 - RIVER'!D145:D149,"&gt;"&amp;D2+2.1))</f>
        <v>0</v>
      </c>
      <c r="E17" s="79">
        <f>(COUNTIF('Round 2 - RIVER'!E5:E9,"&gt;"&amp;E2+2.1)+ COUNTIF('Round 2 - RIVER'!E12:E16,"&gt;"&amp;E2+2.1)+ COUNTIF('Round 2 - RIVER'!E19:E23,"&gt;"&amp;E2+2.1)+ COUNTIF('Round 2 - RIVER'!E26:E30,"&gt;"&amp;E2+2.1)+ COUNTIF('Round 2 - RIVER'!E33:E37,"&gt;"&amp;E2+2.1) + COUNTIF('Round 2 - RIVER'!E40:E44,"&gt;"&amp;E2+2.1)+ COUNTIF('Round 2 - RIVER'!E47:E51,"&gt;"&amp;E2+2.1) + COUNTIF('Round 2 - RIVER'!E54:E58,"&gt;"&amp;E2+2.1)+ COUNTIF('Round 2 - RIVER'!E61:E65,"&gt;"&amp;E2+2.1) + COUNTIF('Round 2 - RIVER'!E68:E72,"&gt;"&amp;E2+2.1) + COUNTIF('Round 2 - RIVER'!E75:E79,"&gt;"&amp;E2+2.1) + COUNTIF('Round 2 - RIVER'!E82:E86,"&gt;"&amp;E2+2.1) + COUNTIF('Round 2 - RIVER'!E89:E93,"&gt;"&amp;E2+2.1) + COUNTIF('Round 2 - RIVER'!E96:E100,"&gt;"&amp;E2+2.1) + COUNTIF('Round 2 - RIVER'!E103:E107,"&gt;"&amp;E2+2.1) + COUNTIF('Round 2 - RIVER'!E110:E114,"&gt;"&amp;E2+2.1) + COUNTIF('Round 2 - RIVER'!E117:E121,"&gt;"&amp;E2+2.1) + COUNTIF('Round 2 - RIVER'!E124:E128,"&gt;"&amp;E2+2.1) + COUNTIF('Round 2 - RIVER'!E131:E135,"&gt;"&amp;E2+2.1) + COUNTIF('Round 2 - RIVER'!E138:E142,"&gt;"&amp;E2+2.1) + COUNTIF('Round 2 - RIVER'!E145:E149,"&gt;"&amp;E2+2.1))</f>
        <v>0</v>
      </c>
      <c r="F17" s="78">
        <f>(COUNTIF('Round 2 - RIVER'!F5:F9,"&gt;"&amp;F2+2.1)+ COUNTIF('Round 2 - RIVER'!F12:F16,"&gt;"&amp;F2+2.1)+ COUNTIF('Round 2 - RIVER'!F19:F23,"&gt;"&amp;F2+2.1)+ COUNTIF('Round 2 - RIVER'!F26:F30,"&gt;"&amp;F2+2.1)+ COUNTIF('Round 2 - RIVER'!F33:F37,"&gt;"&amp;F2+2.1) + COUNTIF('Round 2 - RIVER'!F40:F44,"&gt;"&amp;F2+2.1)+ COUNTIF('Round 2 - RIVER'!F47:F51,"&gt;"&amp;F2+2.1) + COUNTIF('Round 2 - RIVER'!F54:F58,"&gt;"&amp;F2+2.1)+ COUNTIF('Round 2 - RIVER'!F61:F65,"&gt;"&amp;F2+2.1) + COUNTIF('Round 2 - RIVER'!F68:F72,"&gt;"&amp;F2+2.1) + COUNTIF('Round 2 - RIVER'!F75:F79,"&gt;"&amp;F2+2.1) + COUNTIF('Round 2 - RIVER'!F82:F86,"&gt;"&amp;F2+2.1) + COUNTIF('Round 2 - RIVER'!F89:F93,"&gt;"&amp;F2+2.1) + COUNTIF('Round 2 - RIVER'!F96:F100,"&gt;"&amp;F2+2.1) + COUNTIF('Round 2 - RIVER'!F103:F107,"&gt;"&amp;F2+2.1) + COUNTIF('Round 2 - RIVER'!F110:F114,"&gt;"&amp;F2+2.1) + COUNTIF('Round 2 - RIVER'!F117:F121,"&gt;"&amp;F2+2.1) + COUNTIF('Round 2 - RIVER'!F124:F128,"&gt;"&amp;F2+2.1) + COUNTIF('Round 2 - RIVER'!F131:F135,"&gt;"&amp;F2+2.1) + COUNTIF('Round 2 - RIVER'!F138:F142,"&gt;"&amp;F2+2.1) + COUNTIF('Round 2 - RIVER'!F145:F149,"&gt;"&amp;F2+2.1))</f>
        <v>0</v>
      </c>
      <c r="G17" s="79">
        <f>(COUNTIF('Round 2 - RIVER'!G5:G9,"&gt;"&amp;G2+2.1)+ COUNTIF('Round 2 - RIVER'!G12:G16,"&gt;"&amp;G2+2.1)+ COUNTIF('Round 2 - RIVER'!G19:G23,"&gt;"&amp;G2+2.1)+ COUNTIF('Round 2 - RIVER'!G26:G30,"&gt;"&amp;G2+2.1)+ COUNTIF('Round 2 - RIVER'!G33:G37,"&gt;"&amp;G2+2.1) + COUNTIF('Round 2 - RIVER'!G40:G44,"&gt;"&amp;G2+2.1)+ COUNTIF('Round 2 - RIVER'!G47:G51,"&gt;"&amp;G2+2.1) + COUNTIF('Round 2 - RIVER'!G54:G58,"&gt;"&amp;G2+2.1)+ COUNTIF('Round 2 - RIVER'!G61:G65,"&gt;"&amp;G2+2.1) + COUNTIF('Round 2 - RIVER'!G68:G72,"&gt;"&amp;G2+2.1) + COUNTIF('Round 2 - RIVER'!G75:G79,"&gt;"&amp;G2+2.1) + COUNTIF('Round 2 - RIVER'!G82:G86,"&gt;"&amp;G2+2.1) + COUNTIF('Round 2 - RIVER'!G89:G93,"&gt;"&amp;G2+2.1) + COUNTIF('Round 2 - RIVER'!G96:G100,"&gt;"&amp;G2+2.1) + COUNTIF('Round 2 - RIVER'!G103:G107,"&gt;"&amp;G2+2.1) + COUNTIF('Round 2 - RIVER'!G110:G114,"&gt;"&amp;G2+2.1) + COUNTIF('Round 2 - RIVER'!G117:G121,"&gt;"&amp;G2+2.1) + COUNTIF('Round 2 - RIVER'!G124:G128,"&gt;"&amp;G2+2.1) + COUNTIF('Round 2 - RIVER'!G131:G135,"&gt;"&amp;G2+2.1) + COUNTIF('Round 2 - RIVER'!G138:G142,"&gt;"&amp;G2+2.1) + COUNTIF('Round 2 - RIVER'!G145:G149,"&gt;"&amp;G2+2.1))</f>
        <v>0</v>
      </c>
      <c r="H17" s="78">
        <f>(COUNTIF('Round 2 - RIVER'!H5:H9,"&gt;"&amp;H2+2.1)+ COUNTIF('Round 2 - RIVER'!H12:H16,"&gt;"&amp;H2+2.1)+ COUNTIF('Round 2 - RIVER'!H19:H23,"&gt;"&amp;H2+2.1)+ COUNTIF('Round 2 - RIVER'!H26:H30,"&gt;"&amp;H2+2.1)+ COUNTIF('Round 2 - RIVER'!H33:H37,"&gt;"&amp;H2+2.1) + COUNTIF('Round 2 - RIVER'!H40:H44,"&gt;"&amp;H2+2.1)+ COUNTIF('Round 2 - RIVER'!H47:H51,"&gt;"&amp;H2+2.1) + COUNTIF('Round 2 - RIVER'!H54:H58,"&gt;"&amp;H2+2.1)+ COUNTIF('Round 2 - RIVER'!H61:H65,"&gt;"&amp;H2+2.1) + COUNTIF('Round 2 - RIVER'!H68:H72,"&gt;"&amp;H2+2.1) + COUNTIF('Round 2 - RIVER'!H75:H79,"&gt;"&amp;H2+2.1) + COUNTIF('Round 2 - RIVER'!H82:H86,"&gt;"&amp;H2+2.1) + COUNTIF('Round 2 - RIVER'!H89:H93,"&gt;"&amp;H2+2.1) + COUNTIF('Round 2 - RIVER'!H96:H100,"&gt;"&amp;H2+2.1) + COUNTIF('Round 2 - RIVER'!H103:H107,"&gt;"&amp;H2+2.1) + COUNTIF('Round 2 - RIVER'!H110:H114,"&gt;"&amp;H2+2.1) + COUNTIF('Round 2 - RIVER'!H117:H121,"&gt;"&amp;H2+2.1) + COUNTIF('Round 2 - RIVER'!H124:H128,"&gt;"&amp;H2+2.1) + COUNTIF('Round 2 - RIVER'!H131:H135,"&gt;"&amp;H2+2.1) + COUNTIF('Round 2 - RIVER'!H138:H142,"&gt;"&amp;H2+2.1) + COUNTIF('Round 2 - RIVER'!H145:H149,"&gt;"&amp;H2+2.1))</f>
        <v>0</v>
      </c>
      <c r="I17" s="79">
        <f>(COUNTIF('Round 2 - RIVER'!I5:I9,"&gt;"&amp;I2+2.1)+ COUNTIF('Round 2 - RIVER'!I12:I16,"&gt;"&amp;I2+2.1)+ COUNTIF('Round 2 - RIVER'!I19:I23,"&gt;"&amp;I2+2.1)+ COUNTIF('Round 2 - RIVER'!I26:I30,"&gt;"&amp;I2+2.1)+ COUNTIF('Round 2 - RIVER'!I33:I37,"&gt;"&amp;I2+2.1) + COUNTIF('Round 2 - RIVER'!I40:I44,"&gt;"&amp;I2+2.1)+ COUNTIF('Round 2 - RIVER'!I47:I51,"&gt;"&amp;I2+2.1) + COUNTIF('Round 2 - RIVER'!I54:I58,"&gt;"&amp;I2+2.1)+ COUNTIF('Round 2 - RIVER'!I61:I65,"&gt;"&amp;I2+2.1) + COUNTIF('Round 2 - RIVER'!I68:I72,"&gt;"&amp;I2+2.1) + COUNTIF('Round 2 - RIVER'!I75:I79,"&gt;"&amp;I2+2.1) + COUNTIF('Round 2 - RIVER'!I82:I86,"&gt;"&amp;I2+2.1) + COUNTIF('Round 2 - RIVER'!I89:I93,"&gt;"&amp;I2+2.1) + COUNTIF('Round 2 - RIVER'!I96:I100,"&gt;"&amp;I2+2.1) + COUNTIF('Round 2 - RIVER'!I103:I107,"&gt;"&amp;I2+2.1) + COUNTIF('Round 2 - RIVER'!I110:I114,"&gt;"&amp;I2+2.1) + COUNTIF('Round 2 - RIVER'!I117:I121,"&gt;"&amp;I2+2.1) + COUNTIF('Round 2 - RIVER'!I124:I128,"&gt;"&amp;I2+2.1) + COUNTIF('Round 2 - RIVER'!I131:I135,"&gt;"&amp;I2+2.1) + COUNTIF('Round 2 - RIVER'!I138:I142,"&gt;"&amp;I2+2.1) + COUNTIF('Round 2 - RIVER'!I145:I149,"&gt;"&amp;I2+2.1))</f>
        <v>0</v>
      </c>
      <c r="J17" s="78">
        <f>(COUNTIF('Round 2 - RIVER'!J5:J9,"&gt;"&amp;J2+2.1)+ COUNTIF('Round 2 - RIVER'!J12:J16,"&gt;"&amp;J2+2.1)+ COUNTIF('Round 2 - RIVER'!J19:J23,"&gt;"&amp;J2+2.1)+ COUNTIF('Round 2 - RIVER'!J26:J30,"&gt;"&amp;J2+2.1)+ COUNTIF('Round 2 - RIVER'!J33:J37,"&gt;"&amp;J2+2.1) + COUNTIF('Round 2 - RIVER'!J40:J44,"&gt;"&amp;J2+2.1)+ COUNTIF('Round 2 - RIVER'!J47:J51,"&gt;"&amp;J2+2.1) + COUNTIF('Round 2 - RIVER'!J54:J58,"&gt;"&amp;J2+2.1)+ COUNTIF('Round 2 - RIVER'!J61:J65,"&gt;"&amp;J2+2.1) + COUNTIF('Round 2 - RIVER'!J68:J72,"&gt;"&amp;J2+2.1) + COUNTIF('Round 2 - RIVER'!J75:J79,"&gt;"&amp;J2+2.1) + COUNTIF('Round 2 - RIVER'!J82:J86,"&gt;"&amp;J2+2.1) + COUNTIF('Round 2 - RIVER'!J89:J93,"&gt;"&amp;J2+2.1) + COUNTIF('Round 2 - RIVER'!J96:J100,"&gt;"&amp;J2+2.1) + COUNTIF('Round 2 - RIVER'!J103:J107,"&gt;"&amp;J2+2.1) + COUNTIF('Round 2 - RIVER'!J110:J114,"&gt;"&amp;J2+2.1) + COUNTIF('Round 2 - RIVER'!J117:J121,"&gt;"&amp;J2+2.1) + COUNTIF('Round 2 - RIVER'!J124:J128,"&gt;"&amp;J2+2.1) + COUNTIF('Round 2 - RIVER'!J131:J135,"&gt;"&amp;J2+2.1) + COUNTIF('Round 2 - RIVER'!J138:J142,"&gt;"&amp;J2+2.1) + COUNTIF('Round 2 - RIVER'!J145:J149,"&gt;"&amp;J2+2.1))</f>
        <v>0</v>
      </c>
      <c r="K17" s="80"/>
      <c r="L17" s="78">
        <f>(COUNTIF('Round 2 - RIVER'!L5:L9,"&gt;"&amp;L2+2.1)+ COUNTIF('Round 2 - RIVER'!L12:L16,"&gt;"&amp;L2+2.1)+ COUNTIF('Round 2 - RIVER'!L19:L23,"&gt;"&amp;L2+2.1)+ COUNTIF('Round 2 - RIVER'!L26:L30,"&gt;"&amp;L2+2.1)+ COUNTIF('Round 2 - RIVER'!L33:L37,"&gt;"&amp;L2+2.1) + COUNTIF('Round 2 - RIVER'!L40:L44,"&gt;"&amp;L2+2.1)+ COUNTIF('Round 2 - RIVER'!L47:L51,"&gt;"&amp;L2+2.1) + COUNTIF('Round 2 - RIVER'!L54:L58,"&gt;"&amp;L2+2.1)+ COUNTIF('Round 2 - RIVER'!L61:L65,"&gt;"&amp;L2+2.1) + COUNTIF('Round 2 - RIVER'!L68:L72,"&gt;"&amp;L2+2.1) + COUNTIF('Round 2 - RIVER'!L75:L79,"&gt;"&amp;L2+2.1) + COUNTIF('Round 2 - RIVER'!L82:L86,"&gt;"&amp;L2+2.1) + COUNTIF('Round 2 - RIVER'!L89:L93,"&gt;"&amp;L2+2.1) + COUNTIF('Round 2 - RIVER'!L96:L100,"&gt;"&amp;L2+2.1) + COUNTIF('Round 2 - RIVER'!L103:L107,"&gt;"&amp;L2+2.1) + COUNTIF('Round 2 - RIVER'!L110:L114,"&gt;"&amp;L2+2.1) + COUNTIF('Round 2 - RIVER'!L117:L121,"&gt;"&amp;L2+2.1) + COUNTIF('Round 2 - RIVER'!L124:L128,"&gt;"&amp;L2+2.1) + COUNTIF('Round 2 - RIVER'!L131:L135,"&gt;"&amp;L2+2.1) + COUNTIF('Round 2 - RIVER'!L138:L142,"&gt;"&amp;L2+2.1) + COUNTIF('Round 2 - RIVER'!L145:L149,"&gt;"&amp;L2+2.1))</f>
        <v>0</v>
      </c>
      <c r="M17" s="79">
        <f>(COUNTIF('Round 2 - RIVER'!M5:M9,"&gt;"&amp;M2+2.1)+ COUNTIF('Round 2 - RIVER'!M12:M16,"&gt;"&amp;M2+2.1)+ COUNTIF('Round 2 - RIVER'!M19:M23,"&gt;"&amp;M2+2.1)+ COUNTIF('Round 2 - RIVER'!M26:M30,"&gt;"&amp;M2+2.1)+ COUNTIF('Round 2 - RIVER'!M33:M37,"&gt;"&amp;M2+2.1) + COUNTIF('Round 2 - RIVER'!M40:M44,"&gt;"&amp;M2+2.1)+ COUNTIF('Round 2 - RIVER'!M47:M51,"&gt;"&amp;M2+2.1) + COUNTIF('Round 2 - RIVER'!M54:M58,"&gt;"&amp;M2+2.1)+ COUNTIF('Round 2 - RIVER'!M61:M65,"&gt;"&amp;M2+2.1) + COUNTIF('Round 2 - RIVER'!M68:M72,"&gt;"&amp;M2+2.1) + COUNTIF('Round 2 - RIVER'!M75:M79,"&gt;"&amp;M2+2.1) + COUNTIF('Round 2 - RIVER'!M82:M86,"&gt;"&amp;M2+2.1) + COUNTIF('Round 2 - RIVER'!M89:M93,"&gt;"&amp;M2+2.1) + COUNTIF('Round 2 - RIVER'!M96:M100,"&gt;"&amp;M2+2.1) + COUNTIF('Round 2 - RIVER'!M103:M107,"&gt;"&amp;M2+2.1) + COUNTIF('Round 2 - RIVER'!M110:M114,"&gt;"&amp;M2+2.1) + COUNTIF('Round 2 - RIVER'!M117:M121,"&gt;"&amp;M2+2.1) + COUNTIF('Round 2 - RIVER'!M124:M128,"&gt;"&amp;M2+2.1) + COUNTIF('Round 2 - RIVER'!M131:M135,"&gt;"&amp;M2+2.1) + COUNTIF('Round 2 - RIVER'!M138:M142,"&gt;"&amp;M2+2.1) + COUNTIF('Round 2 - RIVER'!M145:M149,"&gt;"&amp;M2+2.1))</f>
        <v>0</v>
      </c>
      <c r="N17" s="78">
        <f>(COUNTIF('Round 2 - RIVER'!N5:N9,"&gt;"&amp;N2+2.1)+ COUNTIF('Round 2 - RIVER'!N12:N16,"&gt;"&amp;N2+2.1)+ COUNTIF('Round 2 - RIVER'!N19:N23,"&gt;"&amp;N2+2.1)+ COUNTIF('Round 2 - RIVER'!N26:N30,"&gt;"&amp;N2+2.1)+ COUNTIF('Round 2 - RIVER'!N33:N37,"&gt;"&amp;N2+2.1) + COUNTIF('Round 2 - RIVER'!N40:N44,"&gt;"&amp;N2+2.1)+ COUNTIF('Round 2 - RIVER'!N47:N51,"&gt;"&amp;N2+2.1) + COUNTIF('Round 2 - RIVER'!N54:N58,"&gt;"&amp;N2+2.1)+ COUNTIF('Round 2 - RIVER'!N61:N65,"&gt;"&amp;N2+2.1) + COUNTIF('Round 2 - RIVER'!N68:N72,"&gt;"&amp;N2+2.1) + COUNTIF('Round 2 - RIVER'!N75:N79,"&gt;"&amp;N2+2.1) + COUNTIF('Round 2 - RIVER'!N82:N86,"&gt;"&amp;N2+2.1) + COUNTIF('Round 2 - RIVER'!N89:N93,"&gt;"&amp;N2+2.1) + COUNTIF('Round 2 - RIVER'!N96:N100,"&gt;"&amp;N2+2.1) + COUNTIF('Round 2 - RIVER'!N103:N107,"&gt;"&amp;N2+2.1) + COUNTIF('Round 2 - RIVER'!N110:N114,"&gt;"&amp;N2+2.1) + COUNTIF('Round 2 - RIVER'!N117:N121,"&gt;"&amp;N2+2.1) + COUNTIF('Round 2 - RIVER'!N124:N128,"&gt;"&amp;N2+2.1) + COUNTIF('Round 2 - RIVER'!N131:N135,"&gt;"&amp;N2+2.1) + COUNTIF('Round 2 - RIVER'!N138:N142,"&gt;"&amp;N2+2.1) + COUNTIF('Round 2 - RIVER'!N145:N149,"&gt;"&amp;N2+2.1))</f>
        <v>0</v>
      </c>
      <c r="O17" s="79">
        <f>(COUNTIF('Round 2 - RIVER'!O5:O9,"&gt;"&amp;O2+2.1)+ COUNTIF('Round 2 - RIVER'!O12:O16,"&gt;"&amp;O2+2.1)+ COUNTIF('Round 2 - RIVER'!O19:O23,"&gt;"&amp;O2+2.1)+ COUNTIF('Round 2 - RIVER'!O26:O30,"&gt;"&amp;O2+2.1)+ COUNTIF('Round 2 - RIVER'!O33:O37,"&gt;"&amp;O2+2.1) + COUNTIF('Round 2 - RIVER'!O40:O44,"&gt;"&amp;O2+2.1)+ COUNTIF('Round 2 - RIVER'!O47:O51,"&gt;"&amp;O2+2.1) + COUNTIF('Round 2 - RIVER'!O54:O58,"&gt;"&amp;O2+2.1)+ COUNTIF('Round 2 - RIVER'!O61:O65,"&gt;"&amp;O2+2.1) + COUNTIF('Round 2 - RIVER'!O68:O72,"&gt;"&amp;O2+2.1) + COUNTIF('Round 2 - RIVER'!O75:O79,"&gt;"&amp;O2+2.1) + COUNTIF('Round 2 - RIVER'!O82:O86,"&gt;"&amp;O2+2.1) + COUNTIF('Round 2 - RIVER'!O89:O93,"&gt;"&amp;O2+2.1) + COUNTIF('Round 2 - RIVER'!O96:O100,"&gt;"&amp;O2+2.1) + COUNTIF('Round 2 - RIVER'!O103:O107,"&gt;"&amp;O2+2.1) + COUNTIF('Round 2 - RIVER'!O110:O114,"&gt;"&amp;O2+2.1) + COUNTIF('Round 2 - RIVER'!O117:O121,"&gt;"&amp;O2+2.1) + COUNTIF('Round 2 - RIVER'!O124:O128,"&gt;"&amp;O2+2.1) + COUNTIF('Round 2 - RIVER'!O131:O135,"&gt;"&amp;O2+2.1) + COUNTIF('Round 2 - RIVER'!O138:O142,"&gt;"&amp;O2+2.1) + COUNTIF('Round 2 - RIVER'!O145:O149,"&gt;"&amp;O2+2.1))</f>
        <v>0</v>
      </c>
      <c r="P17" s="78">
        <f>(COUNTIF('Round 2 - RIVER'!P5:P9,"&gt;"&amp;P2+2.1)+ COUNTIF('Round 2 - RIVER'!P12:P16,"&gt;"&amp;P2+2.1)+ COUNTIF('Round 2 - RIVER'!P19:P23,"&gt;"&amp;P2+2.1)+ COUNTIF('Round 2 - RIVER'!P26:P30,"&gt;"&amp;P2+2.1)+ COUNTIF('Round 2 - RIVER'!P33:P37,"&gt;"&amp;P2+2.1) + COUNTIF('Round 2 - RIVER'!P40:P44,"&gt;"&amp;P2+2.1)+ COUNTIF('Round 2 - RIVER'!P47:P51,"&gt;"&amp;P2+2.1) + COUNTIF('Round 2 - RIVER'!P54:P58,"&gt;"&amp;P2+2.1)+ COUNTIF('Round 2 - RIVER'!P61:P65,"&gt;"&amp;P2+2.1) + COUNTIF('Round 2 - RIVER'!P68:P72,"&gt;"&amp;P2+2.1) + COUNTIF('Round 2 - RIVER'!P75:P79,"&gt;"&amp;P2+2.1) + COUNTIF('Round 2 - RIVER'!P82:P86,"&gt;"&amp;P2+2.1) + COUNTIF('Round 2 - RIVER'!P89:P93,"&gt;"&amp;P2+2.1) + COUNTIF('Round 2 - RIVER'!P96:P100,"&gt;"&amp;P2+2.1) + COUNTIF('Round 2 - RIVER'!P103:P107,"&gt;"&amp;P2+2.1) + COUNTIF('Round 2 - RIVER'!P110:P114,"&gt;"&amp;P2+2.1) + COUNTIF('Round 2 - RIVER'!P117:P121,"&gt;"&amp;P2+2.1) + COUNTIF('Round 2 - RIVER'!P124:P128,"&gt;"&amp;P2+2.1) + COUNTIF('Round 2 - RIVER'!P131:P135,"&gt;"&amp;P2+2.1) + COUNTIF('Round 2 - RIVER'!P138:P142,"&gt;"&amp;P2+2.1) + COUNTIF('Round 2 - RIVER'!P145:P149,"&gt;"&amp;P2+2.1))</f>
        <v>0</v>
      </c>
      <c r="Q17" s="79">
        <f>(COUNTIF('Round 2 - RIVER'!Q5:Q9,"&gt;"&amp;Q2+2.1)+ COUNTIF('Round 2 - RIVER'!Q12:Q16,"&gt;"&amp;Q2+2.1)+ COUNTIF('Round 2 - RIVER'!Q19:Q23,"&gt;"&amp;Q2+2.1)+ COUNTIF('Round 2 - RIVER'!Q26:Q30,"&gt;"&amp;Q2+2.1)+ COUNTIF('Round 2 - RIVER'!Q33:Q37,"&gt;"&amp;Q2+2.1) + COUNTIF('Round 2 - RIVER'!Q40:Q44,"&gt;"&amp;Q2+2.1)+ COUNTIF('Round 2 - RIVER'!Q47:Q51,"&gt;"&amp;Q2+2.1) + COUNTIF('Round 2 - RIVER'!Q54:Q58,"&gt;"&amp;Q2+2.1)+ COUNTIF('Round 2 - RIVER'!Q61:Q65,"&gt;"&amp;Q2+2.1) + COUNTIF('Round 2 - RIVER'!Q68:Q72,"&gt;"&amp;Q2+2.1) + COUNTIF('Round 2 - RIVER'!Q75:Q79,"&gt;"&amp;Q2+2.1) + COUNTIF('Round 2 - RIVER'!Q82:Q86,"&gt;"&amp;Q2+2.1) + COUNTIF('Round 2 - RIVER'!Q89:Q93,"&gt;"&amp;Q2+2.1) + COUNTIF('Round 2 - RIVER'!Q96:Q100,"&gt;"&amp;Q2+2.1) + COUNTIF('Round 2 - RIVER'!Q103:Q107,"&gt;"&amp;Q2+2.1) + COUNTIF('Round 2 - RIVER'!Q110:Q114,"&gt;"&amp;Q2+2.1) + COUNTIF('Round 2 - RIVER'!Q117:Q121,"&gt;"&amp;Q2+2.1) + COUNTIF('Round 2 - RIVER'!Q124:Q128,"&gt;"&amp;Q2+2.1) + COUNTIF('Round 2 - RIVER'!Q131:Q135,"&gt;"&amp;Q2+2.1) + COUNTIF('Round 2 - RIVER'!Q138:Q142,"&gt;"&amp;Q2+2.1) + COUNTIF('Round 2 - RIVER'!Q145:Q149,"&gt;"&amp;Q2+2.1))</f>
        <v>0</v>
      </c>
      <c r="R17" s="78">
        <f>(COUNTIF('Round 2 - RIVER'!R5:R9,"&gt;"&amp;R2+2.1)+ COUNTIF('Round 2 - RIVER'!R12:R16,"&gt;"&amp;R2+2.1)+ COUNTIF('Round 2 - RIVER'!R19:R23,"&gt;"&amp;R2+2.1)+ COUNTIF('Round 2 - RIVER'!R26:R30,"&gt;"&amp;R2+2.1)+ COUNTIF('Round 2 - RIVER'!R33:R37,"&gt;"&amp;R2+2.1) + COUNTIF('Round 2 - RIVER'!R40:R44,"&gt;"&amp;R2+2.1)+ COUNTIF('Round 2 - RIVER'!R47:R51,"&gt;"&amp;R2+2.1) + COUNTIF('Round 2 - RIVER'!R54:R58,"&gt;"&amp;R2+2.1)+ COUNTIF('Round 2 - RIVER'!R61:R65,"&gt;"&amp;R2+2.1) + COUNTIF('Round 2 - RIVER'!R68:R72,"&gt;"&amp;R2+2.1) + COUNTIF('Round 2 - RIVER'!R75:R79,"&gt;"&amp;R2+2.1) + COUNTIF('Round 2 - RIVER'!R82:R86,"&gt;"&amp;R2+2.1) + COUNTIF('Round 2 - RIVER'!R89:R93,"&gt;"&amp;R2+2.1) + COUNTIF('Round 2 - RIVER'!R96:R100,"&gt;"&amp;R2+2.1) + COUNTIF('Round 2 - RIVER'!R103:R107,"&gt;"&amp;R2+2.1) + COUNTIF('Round 2 - RIVER'!R110:R114,"&gt;"&amp;R2+2.1) + COUNTIF('Round 2 - RIVER'!R117:R121,"&gt;"&amp;R2+2.1) + COUNTIF('Round 2 - RIVER'!R124:R128,"&gt;"&amp;R2+2.1) + COUNTIF('Round 2 - RIVER'!R131:R135,"&gt;"&amp;R2+2.1) + COUNTIF('Round 2 - RIVER'!R138:R142,"&gt;"&amp;R2+2.1) + COUNTIF('Round 2 - RIVER'!R145:R149,"&gt;"&amp;R2+2.1))</f>
        <v>0</v>
      </c>
      <c r="S17" s="79">
        <f>(COUNTIF('Round 2 - RIVER'!S5:S9,"&gt;"&amp;S2+2.1)+ COUNTIF('Round 2 - RIVER'!S12:S16,"&gt;"&amp;S2+2.1)+ COUNTIF('Round 2 - RIVER'!S19:S23,"&gt;"&amp;S2+2.1)+ COUNTIF('Round 2 - RIVER'!S26:S30,"&gt;"&amp;S2+2.1)+ COUNTIF('Round 2 - RIVER'!S33:S37,"&gt;"&amp;S2+2.1) + COUNTIF('Round 2 - RIVER'!S40:S44,"&gt;"&amp;S2+2.1)+ COUNTIF('Round 2 - RIVER'!S47:S51,"&gt;"&amp;S2+2.1) + COUNTIF('Round 2 - RIVER'!S54:S58,"&gt;"&amp;S2+2.1)+ COUNTIF('Round 2 - RIVER'!S61:S65,"&gt;"&amp;S2+2.1) + COUNTIF('Round 2 - RIVER'!S68:S72,"&gt;"&amp;S2+2.1) + COUNTIF('Round 2 - RIVER'!S75:S79,"&gt;"&amp;S2+2.1) + COUNTIF('Round 2 - RIVER'!S82:S86,"&gt;"&amp;S2+2.1) + COUNTIF('Round 2 - RIVER'!S89:S93,"&gt;"&amp;S2+2.1) + COUNTIF('Round 2 - RIVER'!S96:S100,"&gt;"&amp;S2+2.1) + COUNTIF('Round 2 - RIVER'!S103:S107,"&gt;"&amp;S2+2.1) + COUNTIF('Round 2 - RIVER'!S110:S114,"&gt;"&amp;S2+2.1) + COUNTIF('Round 2 - RIVER'!S117:S121,"&gt;"&amp;S2+2.1) + COUNTIF('Round 2 - RIVER'!S124:S128,"&gt;"&amp;S2+2.1) + COUNTIF('Round 2 - RIVER'!S131:S135,"&gt;"&amp;S2+2.1) + COUNTIF('Round 2 - RIVER'!S138:S142,"&gt;"&amp;S2+2.1) + COUNTIF('Round 2 - RIVER'!S145:S149,"&gt;"&amp;S2+2.1))</f>
        <v>0</v>
      </c>
      <c r="T17" s="78">
        <f>(COUNTIF('Round 2 - RIVER'!T5:T9,"&gt;"&amp;T2+2.1)+ COUNTIF('Round 2 - RIVER'!T12:T16,"&gt;"&amp;T2+2.1)+ COUNTIF('Round 2 - RIVER'!T19:T23,"&gt;"&amp;T2+2.1)+ COUNTIF('Round 2 - RIVER'!T26:T30,"&gt;"&amp;T2+2.1)+ COUNTIF('Round 2 - RIVER'!T33:T37,"&gt;"&amp;T2+2.1) + COUNTIF('Round 2 - RIVER'!T40:T44,"&gt;"&amp;T2+2.1)+ COUNTIF('Round 2 - RIVER'!T47:T51,"&gt;"&amp;T2+2.1) + COUNTIF('Round 2 - RIVER'!T54:T58,"&gt;"&amp;T2+2.1)+ COUNTIF('Round 2 - RIVER'!T61:T65,"&gt;"&amp;T2+2.1) + COUNTIF('Round 2 - RIVER'!T68:T72,"&gt;"&amp;T2+2.1) + COUNTIF('Round 2 - RIVER'!T75:T79,"&gt;"&amp;T2+2.1) + COUNTIF('Round 2 - RIVER'!T82:T86,"&gt;"&amp;T2+2.1) + COUNTIF('Round 2 - RIVER'!T89:T93,"&gt;"&amp;T2+2.1) + COUNTIF('Round 2 - RIVER'!T96:T100,"&gt;"&amp;T2+2.1) + COUNTIF('Round 2 - RIVER'!T103:T107,"&gt;"&amp;T2+2.1) + COUNTIF('Round 2 - RIVER'!T110:T114,"&gt;"&amp;T2+2.1) + COUNTIF('Round 2 - RIVER'!T117:T121,"&gt;"&amp;T2+2.1) + COUNTIF('Round 2 - RIVER'!T124:T128,"&gt;"&amp;T2+2.1) + COUNTIF('Round 2 - RIVER'!T131:T135,"&gt;"&amp;T2+2.1) + COUNTIF('Round 2 - RIVER'!T138:T142,"&gt;"&amp;T2+2.1) + COUNTIF('Round 2 - RIVER'!T145:T149,"&gt;"&amp;T2+2.1))</f>
        <v>0</v>
      </c>
      <c r="U17" s="81"/>
      <c r="V17" s="82"/>
    </row>
    <row r="18" spans="1:22" x14ac:dyDescent="0.2">
      <c r="A18" s="12" t="s">
        <v>77</v>
      </c>
      <c r="B18" s="83" t="e">
        <f>AVERAGE('Round 2 - RIVER'!B5:B9, 'Round 2 - RIVER'!B12:B16, 'Round 2 - RIVER'!B19:B23, 'Round 2 - RIVER'!B26:B30, 'Round 2 - RIVER'!B33:B37, 'Round 2 - RIVER'!B40:B44, 'Round 2 - RIVER'!B47:B51, 'Round 2 - RIVER'!B54:B58, 'Round 2 - RIVER'!B61:B65, 'Round 2 - RIVER'!B68:B72, 'Round 2 - RIVER'!B75:B79, 'Round 2 - RIVER'!B82:B86, 'Round 2 - RIVER'!B89:B93, 'Round 2 - RIVER'!B96:B100, 'Round 2 - RIVER'!B103:B107, 'Round 2 - RIVER'!B110:B114, 'Round 2 - RIVER'!B117:B121, 'Round 2 - RIVER'!B124:B128, 'Round 2 - RIVER'!B131:B135, 'Round 2 - RIVER'!B138:B142, 'Round 2 - RIVER'!B145:B149)</f>
        <v>#DIV/0!</v>
      </c>
      <c r="C18" s="84" t="e">
        <f>AVERAGE('Round 2 - RIVER'!C5:C9, 'Round 2 - RIVER'!C12:C16, 'Round 2 - RIVER'!C19:C23, 'Round 2 - RIVER'!C26:C30, 'Round 2 - RIVER'!C33:C37, 'Round 2 - RIVER'!C40:C44, 'Round 2 - RIVER'!C47:C51, 'Round 2 - RIVER'!C54:C58, 'Round 2 - RIVER'!C61:C65, 'Round 2 - RIVER'!C68:C72, 'Round 2 - RIVER'!C75:C79, 'Round 2 - RIVER'!C82:C86, 'Round 2 - RIVER'!C89:C93, 'Round 2 - RIVER'!C96:C100, 'Round 2 - RIVER'!C103:C107, 'Round 2 - RIVER'!C110:C114, 'Round 2 - RIVER'!C117:C121, 'Round 2 - RIVER'!C124:C128, 'Round 2 - RIVER'!C131:C135, 'Round 2 - RIVER'!C138:C142, 'Round 2 - RIVER'!C145:C149)</f>
        <v>#DIV/0!</v>
      </c>
      <c r="D18" s="83" t="e">
        <f>AVERAGE('Round 2 - RIVER'!D5:D9, 'Round 2 - RIVER'!D12:D16, 'Round 2 - RIVER'!D19:D23, 'Round 2 - RIVER'!D26:D30, 'Round 2 - RIVER'!D33:D37, 'Round 2 - RIVER'!D40:D44, 'Round 2 - RIVER'!D47:D51, 'Round 2 - RIVER'!D54:D58, 'Round 2 - RIVER'!D61:D65, 'Round 2 - RIVER'!D68:D72, 'Round 2 - RIVER'!D75:D79, 'Round 2 - RIVER'!D82:D86, 'Round 2 - RIVER'!D89:D93, 'Round 2 - RIVER'!D96:D100, 'Round 2 - RIVER'!D103:D107, 'Round 2 - RIVER'!D110:D114, 'Round 2 - RIVER'!D117:D121, 'Round 2 - RIVER'!D124:D128, 'Round 2 - RIVER'!D131:D135, 'Round 2 - RIVER'!D138:D142, 'Round 2 - RIVER'!D145:D149)</f>
        <v>#DIV/0!</v>
      </c>
      <c r="E18" s="84" t="e">
        <f>AVERAGE('Round 2 - RIVER'!E5:E9, 'Round 2 - RIVER'!E12:E16, 'Round 2 - RIVER'!E19:E23, 'Round 2 - RIVER'!E26:E30, 'Round 2 - RIVER'!E33:E37, 'Round 2 - RIVER'!E40:E44, 'Round 2 - RIVER'!E47:E51, 'Round 2 - RIVER'!E54:E58, 'Round 2 - RIVER'!E61:E65, 'Round 2 - RIVER'!E68:E72, 'Round 2 - RIVER'!E75:E79, 'Round 2 - RIVER'!E82:E86, 'Round 2 - RIVER'!E89:E93, 'Round 2 - RIVER'!E96:E100, 'Round 2 - RIVER'!E103:E107, 'Round 2 - RIVER'!E110:E114, 'Round 2 - RIVER'!E117:E121, 'Round 2 - RIVER'!E124:E128, 'Round 2 - RIVER'!E131:E135, 'Round 2 - RIVER'!E138:E142, 'Round 2 - RIVER'!E145:E149)</f>
        <v>#DIV/0!</v>
      </c>
      <c r="F18" s="83" t="e">
        <f>AVERAGE('Round 2 - RIVER'!F5:F9, 'Round 2 - RIVER'!F12:F16, 'Round 2 - RIVER'!F19:F23, 'Round 2 - RIVER'!F26:F30, 'Round 2 - RIVER'!F33:F37, 'Round 2 - RIVER'!F40:F44, 'Round 2 - RIVER'!F47:F51, 'Round 2 - RIVER'!F54:F58, 'Round 2 - RIVER'!F61:F65, 'Round 2 - RIVER'!F68:F72, 'Round 2 - RIVER'!F75:F79, 'Round 2 - RIVER'!F82:F86, 'Round 2 - RIVER'!F89:F93, 'Round 2 - RIVER'!F96:F100, 'Round 2 - RIVER'!F103:F107, 'Round 2 - RIVER'!F110:F114, 'Round 2 - RIVER'!F117:F121, 'Round 2 - RIVER'!F124:F128, 'Round 2 - RIVER'!F131:F135, 'Round 2 - RIVER'!F138:F142, 'Round 2 - RIVER'!F145:F149)</f>
        <v>#DIV/0!</v>
      </c>
      <c r="G18" s="84" t="e">
        <f>AVERAGE('Round 2 - RIVER'!G5:G9, 'Round 2 - RIVER'!G12:G16, 'Round 2 - RIVER'!G19:G23, 'Round 2 - RIVER'!G26:G30, 'Round 2 - RIVER'!G33:G37, 'Round 2 - RIVER'!G40:G44, 'Round 2 - RIVER'!G47:G51, 'Round 2 - RIVER'!G54:G58, 'Round 2 - RIVER'!G61:G65, 'Round 2 - RIVER'!G68:G72, 'Round 2 - RIVER'!G75:G79, 'Round 2 - RIVER'!G82:G86, 'Round 2 - RIVER'!G89:G93, 'Round 2 - RIVER'!G96:G100, 'Round 2 - RIVER'!G103:G107, 'Round 2 - RIVER'!G110:G114, 'Round 2 - RIVER'!G117:G121, 'Round 2 - RIVER'!G124:G128, 'Round 2 - RIVER'!G131:G135, 'Round 2 - RIVER'!G138:G142, 'Round 2 - RIVER'!G145:G149)</f>
        <v>#DIV/0!</v>
      </c>
      <c r="H18" s="83" t="e">
        <f>AVERAGE('Round 2 - RIVER'!H5:H9, 'Round 2 - RIVER'!H12:H16, 'Round 2 - RIVER'!H19:H23, 'Round 2 - RIVER'!H26:H30, 'Round 2 - RIVER'!H33:H37, 'Round 2 - RIVER'!H40:H44, 'Round 2 - RIVER'!H47:H51, 'Round 2 - RIVER'!H54:H58, 'Round 2 - RIVER'!H61:H65, 'Round 2 - RIVER'!H68:H72, 'Round 2 - RIVER'!H75:H79, 'Round 2 - RIVER'!H82:H86, 'Round 2 - RIVER'!H89:H93, 'Round 2 - RIVER'!H96:H100, 'Round 2 - RIVER'!H103:H107, 'Round 2 - RIVER'!H110:H114, 'Round 2 - RIVER'!H117:H121, 'Round 2 - RIVER'!H124:H128, 'Round 2 - RIVER'!H131:H135, 'Round 2 - RIVER'!H138:H142, 'Round 2 - RIVER'!H145:H149)</f>
        <v>#DIV/0!</v>
      </c>
      <c r="I18" s="84" t="e">
        <f>AVERAGE('Round 2 - RIVER'!I5:I9, 'Round 2 - RIVER'!I12:I16, 'Round 2 - RIVER'!I19:I23, 'Round 2 - RIVER'!I26:I30, 'Round 2 - RIVER'!I33:I37, 'Round 2 - RIVER'!I40:I44, 'Round 2 - RIVER'!I47:I51, 'Round 2 - RIVER'!I54:I58, 'Round 2 - RIVER'!I61:I65, 'Round 2 - RIVER'!I68:I72, 'Round 2 - RIVER'!I75:I79, 'Round 2 - RIVER'!I82:I86, 'Round 2 - RIVER'!I89:I93, 'Round 2 - RIVER'!I96:I100, 'Round 2 - RIVER'!I103:I107, 'Round 2 - RIVER'!I110:I114, 'Round 2 - RIVER'!I117:I121, 'Round 2 - RIVER'!I124:I128, 'Round 2 - RIVER'!I131:I135, 'Round 2 - RIVER'!I138:I142, 'Round 2 - RIVER'!I145:I149)</f>
        <v>#DIV/0!</v>
      </c>
      <c r="J18" s="83" t="e">
        <f>AVERAGE('Round 2 - RIVER'!J5:J9, 'Round 2 - RIVER'!J12:J16, 'Round 2 - RIVER'!J19:J23, 'Round 2 - RIVER'!J26:J30, 'Round 2 - RIVER'!J33:J37, 'Round 2 - RIVER'!J40:J44, 'Round 2 - RIVER'!J47:J51, 'Round 2 - RIVER'!J54:J58, 'Round 2 - RIVER'!J61:J65, 'Round 2 - RIVER'!J68:J72, 'Round 2 - RIVER'!J75:J79, 'Round 2 - RIVER'!J82:J86, 'Round 2 - RIVER'!J89:J93, 'Round 2 - RIVER'!J96:J100, 'Round 2 - RIVER'!J103:J107, 'Round 2 - RIVER'!J110:J114, 'Round 2 - RIVER'!J117:J121, 'Round 2 - RIVER'!J124:J128, 'Round 2 - RIVER'!J131:J135, 'Round 2 - RIVER'!J138:J142, 'Round 2 - RIVER'!J145:J149)</f>
        <v>#DIV/0!</v>
      </c>
      <c r="K18" s="85" t="e">
        <f>SUM(B18:J18)</f>
        <v>#DIV/0!</v>
      </c>
      <c r="L18" s="83" t="e">
        <f>AVERAGE('Round 2 - RIVER'!L5:L9, 'Round 2 - RIVER'!L12:L16, 'Round 2 - RIVER'!L19:L23, 'Round 2 - RIVER'!L26:L30, 'Round 2 - RIVER'!L33:L37, 'Round 2 - RIVER'!L40:L44, 'Round 2 - RIVER'!L47:L51, 'Round 2 - RIVER'!L54:L58, 'Round 2 - RIVER'!L61:L65, 'Round 2 - RIVER'!L68:L72, 'Round 2 - RIVER'!L75:L79, 'Round 2 - RIVER'!L82:L86, 'Round 2 - RIVER'!L89:L93, 'Round 2 - RIVER'!L96:L100, 'Round 2 - RIVER'!L103:L107, 'Round 2 - RIVER'!L110:L114, 'Round 2 - RIVER'!L117:L121, 'Round 2 - RIVER'!L124:L128, 'Round 2 - RIVER'!L131:L135, 'Round 2 - RIVER'!L138:L142, 'Round 2 - RIVER'!L145:L149)</f>
        <v>#DIV/0!</v>
      </c>
      <c r="M18" s="84" t="e">
        <f>AVERAGE('Round 2 - RIVER'!M5:M9, 'Round 2 - RIVER'!M12:M16, 'Round 2 - RIVER'!M19:M23, 'Round 2 - RIVER'!M26:M30, 'Round 2 - RIVER'!M33:M37, 'Round 2 - RIVER'!M40:M44, 'Round 2 - RIVER'!M47:M51, 'Round 2 - RIVER'!M54:M58, 'Round 2 - RIVER'!M61:M65, 'Round 2 - RIVER'!M68:M72, 'Round 2 - RIVER'!M75:M79, 'Round 2 - RIVER'!M82:M86, 'Round 2 - RIVER'!M89:M93, 'Round 2 - RIVER'!M96:M100, 'Round 2 - RIVER'!M103:M107, 'Round 2 - RIVER'!M110:M114, 'Round 2 - RIVER'!M117:M121, 'Round 2 - RIVER'!M124:M128, 'Round 2 - RIVER'!M131:M135, 'Round 2 - RIVER'!M138:M142, 'Round 2 - RIVER'!M145:M149)</f>
        <v>#DIV/0!</v>
      </c>
      <c r="N18" s="83" t="e">
        <f>AVERAGE('Round 2 - RIVER'!N5:N9, 'Round 2 - RIVER'!N12:N16, 'Round 2 - RIVER'!N19:N23, 'Round 2 - RIVER'!N26:N30, 'Round 2 - RIVER'!N33:N37, 'Round 2 - RIVER'!N40:N44, 'Round 2 - RIVER'!N47:N51, 'Round 2 - RIVER'!N54:N58, 'Round 2 - RIVER'!N61:N65, 'Round 2 - RIVER'!N68:N72, 'Round 2 - RIVER'!N75:N79, 'Round 2 - RIVER'!N82:N86, 'Round 2 - RIVER'!N89:N93, 'Round 2 - RIVER'!N96:N100, 'Round 2 - RIVER'!N103:N107, 'Round 2 - RIVER'!N110:N114, 'Round 2 - RIVER'!N117:N121, 'Round 2 - RIVER'!N124:N128, 'Round 2 - RIVER'!N131:N135, 'Round 2 - RIVER'!N138:N142, 'Round 2 - RIVER'!N145:N149)</f>
        <v>#DIV/0!</v>
      </c>
      <c r="O18" s="84" t="e">
        <f>AVERAGE('Round 2 - RIVER'!O5:O9, 'Round 2 - RIVER'!O12:O16, 'Round 2 - RIVER'!O19:O23, 'Round 2 - RIVER'!O26:O30, 'Round 2 - RIVER'!O33:O37, 'Round 2 - RIVER'!O40:O44, 'Round 2 - RIVER'!O47:O51, 'Round 2 - RIVER'!O54:O58, 'Round 2 - RIVER'!O61:O65, 'Round 2 - RIVER'!O68:O72, 'Round 2 - RIVER'!O75:O79, 'Round 2 - RIVER'!O82:O86, 'Round 2 - RIVER'!O89:O93, 'Round 2 - RIVER'!O96:O100, 'Round 2 - RIVER'!O103:O107, 'Round 2 - RIVER'!O110:O114, 'Round 2 - RIVER'!O117:O121, 'Round 2 - RIVER'!O124:O128, 'Round 2 - RIVER'!O131:O135, 'Round 2 - RIVER'!O138:O142, 'Round 2 - RIVER'!O145:O149)</f>
        <v>#DIV/0!</v>
      </c>
      <c r="P18" s="83" t="e">
        <f>AVERAGE('Round 2 - RIVER'!P5:P9, 'Round 2 - RIVER'!P12:P16, 'Round 2 - RIVER'!P19:P23, 'Round 2 - RIVER'!P26:P30, 'Round 2 - RIVER'!P33:P37, 'Round 2 - RIVER'!P40:P44, 'Round 2 - RIVER'!P47:P51, 'Round 2 - RIVER'!P54:P58, 'Round 2 - RIVER'!P61:P65, 'Round 2 - RIVER'!P68:P72, 'Round 2 - RIVER'!P75:P79, 'Round 2 - RIVER'!P82:P86, 'Round 2 - RIVER'!P89:P93, 'Round 2 - RIVER'!P96:P100, 'Round 2 - RIVER'!P103:P107, 'Round 2 - RIVER'!P110:P114, 'Round 2 - RIVER'!P117:P121, 'Round 2 - RIVER'!P124:P128, 'Round 2 - RIVER'!P131:P135, 'Round 2 - RIVER'!P138:P142, 'Round 2 - RIVER'!P145:P149)</f>
        <v>#DIV/0!</v>
      </c>
      <c r="Q18" s="84" t="e">
        <f>AVERAGE('Round 2 - RIVER'!Q5:Q9, 'Round 2 - RIVER'!Q12:Q16, 'Round 2 - RIVER'!Q19:Q23, 'Round 2 - RIVER'!Q26:Q30, 'Round 2 - RIVER'!Q33:Q37, 'Round 2 - RIVER'!Q40:Q44, 'Round 2 - RIVER'!Q47:Q51, 'Round 2 - RIVER'!Q54:Q58, 'Round 2 - RIVER'!Q61:Q65, 'Round 2 - RIVER'!Q68:Q72, 'Round 2 - RIVER'!Q75:Q79, 'Round 2 - RIVER'!Q82:Q86, 'Round 2 - RIVER'!Q89:Q93, 'Round 2 - RIVER'!Q96:Q100, 'Round 2 - RIVER'!Q103:Q107, 'Round 2 - RIVER'!Q110:Q114, 'Round 2 - RIVER'!Q117:Q121, 'Round 2 - RIVER'!Q124:Q128, 'Round 2 - RIVER'!Q131:Q135, 'Round 2 - RIVER'!Q138:Q142, 'Round 2 - RIVER'!Q145:Q149)</f>
        <v>#DIV/0!</v>
      </c>
      <c r="R18" s="83" t="e">
        <f>AVERAGE('Round 2 - RIVER'!R5:R9, 'Round 2 - RIVER'!R12:R16, 'Round 2 - RIVER'!R19:R23, 'Round 2 - RIVER'!R26:R30, 'Round 2 - RIVER'!R33:R37, 'Round 2 - RIVER'!R40:R44, 'Round 2 - RIVER'!R47:R51, 'Round 2 - RIVER'!R54:R58, 'Round 2 - RIVER'!R61:R65, 'Round 2 - RIVER'!R68:R72, 'Round 2 - RIVER'!R75:R79, 'Round 2 - RIVER'!R82:R86, 'Round 2 - RIVER'!R89:R93, 'Round 2 - RIVER'!R96:R100, 'Round 2 - RIVER'!R103:R107, 'Round 2 - RIVER'!R110:R114, 'Round 2 - RIVER'!R117:R121, 'Round 2 - RIVER'!R124:R128, 'Round 2 - RIVER'!R131:R135, 'Round 2 - RIVER'!R138:R142, 'Round 2 - RIVER'!R145:R149)</f>
        <v>#DIV/0!</v>
      </c>
      <c r="S18" s="84" t="e">
        <f>AVERAGE('Round 2 - RIVER'!S5:S9, 'Round 2 - RIVER'!S12:S16, 'Round 2 - RIVER'!S19:S23, 'Round 2 - RIVER'!S26:S30, 'Round 2 - RIVER'!S33:S37, 'Round 2 - RIVER'!S40:S44, 'Round 2 - RIVER'!S47:S51, 'Round 2 - RIVER'!S54:S58, 'Round 2 - RIVER'!S61:S65, 'Round 2 - RIVER'!S68:S72, 'Round 2 - RIVER'!S75:S79, 'Round 2 - RIVER'!S82:S86, 'Round 2 - RIVER'!S89:S93, 'Round 2 - RIVER'!S96:S100, 'Round 2 - RIVER'!S103:S107, 'Round 2 - RIVER'!S110:S114, 'Round 2 - RIVER'!S117:S121, 'Round 2 - RIVER'!S124:S128, 'Round 2 - RIVER'!S131:S135, 'Round 2 - RIVER'!S138:S142, 'Round 2 - RIVER'!S145:S149)</f>
        <v>#DIV/0!</v>
      </c>
      <c r="T18" s="83" t="e">
        <f>AVERAGE('Round 2 - RIVER'!T5:T9, 'Round 2 - RIVER'!T12:T16, 'Round 2 - RIVER'!T19:T23, 'Round 2 - RIVER'!T26:T30, 'Round 2 - RIVER'!T33:T37, 'Round 2 - RIVER'!T40:T44, 'Round 2 - RIVER'!T47:T51, 'Round 2 - RIVER'!T54:T58, 'Round 2 - RIVER'!T61:T65, 'Round 2 - RIVER'!T68:T72, 'Round 2 - RIVER'!T75:T79, 'Round 2 - RIVER'!T82:T86, 'Round 2 - RIVER'!T89:T93, 'Round 2 - RIVER'!T96:T100, 'Round 2 - RIVER'!T103:T107, 'Round 2 - RIVER'!T110:T114, 'Round 2 - RIVER'!T117:T121, 'Round 2 - RIVER'!T124:T128, 'Round 2 - RIVER'!T131:T135, 'Round 2 - RIVER'!T138:T142, 'Round 2 - RIVER'!T145:T149)</f>
        <v>#DIV/0!</v>
      </c>
      <c r="U18" s="86" t="e">
        <f>SUM(L18:T18)</f>
        <v>#DIV/0!</v>
      </c>
      <c r="V18" s="87" t="e">
        <f>SUM(U18,K18)</f>
        <v>#DIV/0!</v>
      </c>
    </row>
    <row r="20" spans="1:22" x14ac:dyDescent="0.2">
      <c r="A20" s="14" t="s">
        <v>70</v>
      </c>
      <c r="B20" s="83" t="e">
        <f t="shared" ref="B20:J25" si="0">SUM(B4,B12)</f>
        <v>#REF!</v>
      </c>
      <c r="C20" s="79" t="e">
        <f t="shared" si="0"/>
        <v>#REF!</v>
      </c>
      <c r="D20" s="83" t="e">
        <f t="shared" si="0"/>
        <v>#REF!</v>
      </c>
      <c r="E20" s="79" t="e">
        <f t="shared" si="0"/>
        <v>#REF!</v>
      </c>
      <c r="F20" s="83" t="e">
        <f t="shared" si="0"/>
        <v>#REF!</v>
      </c>
      <c r="G20" s="79" t="e">
        <f t="shared" si="0"/>
        <v>#REF!</v>
      </c>
      <c r="H20" s="83" t="e">
        <f t="shared" si="0"/>
        <v>#REF!</v>
      </c>
      <c r="I20" s="79" t="e">
        <f t="shared" si="0"/>
        <v>#REF!</v>
      </c>
      <c r="J20" s="83" t="e">
        <f t="shared" si="0"/>
        <v>#REF!</v>
      </c>
      <c r="K20" s="88"/>
      <c r="L20" s="83" t="e">
        <f t="shared" ref="L20:T25" si="1">SUM(L4,L12)</f>
        <v>#REF!</v>
      </c>
      <c r="M20" s="79" t="e">
        <f t="shared" si="1"/>
        <v>#REF!</v>
      </c>
      <c r="N20" s="83" t="e">
        <f t="shared" si="1"/>
        <v>#REF!</v>
      </c>
      <c r="O20" s="79" t="e">
        <f t="shared" si="1"/>
        <v>#REF!</v>
      </c>
      <c r="P20" s="83" t="e">
        <f t="shared" si="1"/>
        <v>#REF!</v>
      </c>
      <c r="Q20" s="79" t="e">
        <f t="shared" si="1"/>
        <v>#REF!</v>
      </c>
      <c r="R20" s="83" t="e">
        <f t="shared" si="1"/>
        <v>#REF!</v>
      </c>
      <c r="S20" s="79" t="e">
        <f t="shared" si="1"/>
        <v>#REF!</v>
      </c>
      <c r="T20" s="83" t="e">
        <f t="shared" si="1"/>
        <v>#REF!</v>
      </c>
      <c r="U20" s="81"/>
      <c r="V20" s="82"/>
    </row>
    <row r="21" spans="1:22" x14ac:dyDescent="0.2">
      <c r="A21" s="14" t="s">
        <v>71</v>
      </c>
      <c r="B21" s="83" t="e">
        <f t="shared" si="0"/>
        <v>#REF!</v>
      </c>
      <c r="C21" s="79" t="e">
        <f t="shared" si="0"/>
        <v>#REF!</v>
      </c>
      <c r="D21" s="83" t="e">
        <f t="shared" si="0"/>
        <v>#REF!</v>
      </c>
      <c r="E21" s="79" t="e">
        <f t="shared" si="0"/>
        <v>#REF!</v>
      </c>
      <c r="F21" s="83" t="e">
        <f t="shared" si="0"/>
        <v>#REF!</v>
      </c>
      <c r="G21" s="79" t="e">
        <f t="shared" si="0"/>
        <v>#REF!</v>
      </c>
      <c r="H21" s="83" t="e">
        <f t="shared" si="0"/>
        <v>#REF!</v>
      </c>
      <c r="I21" s="79" t="e">
        <f t="shared" si="0"/>
        <v>#REF!</v>
      </c>
      <c r="J21" s="83" t="e">
        <f t="shared" si="0"/>
        <v>#REF!</v>
      </c>
      <c r="K21" s="88"/>
      <c r="L21" s="83" t="e">
        <f t="shared" si="1"/>
        <v>#REF!</v>
      </c>
      <c r="M21" s="79" t="e">
        <f t="shared" si="1"/>
        <v>#REF!</v>
      </c>
      <c r="N21" s="83" t="e">
        <f t="shared" si="1"/>
        <v>#REF!</v>
      </c>
      <c r="O21" s="79" t="e">
        <f t="shared" si="1"/>
        <v>#REF!</v>
      </c>
      <c r="P21" s="83" t="e">
        <f t="shared" si="1"/>
        <v>#REF!</v>
      </c>
      <c r="Q21" s="79" t="e">
        <f t="shared" si="1"/>
        <v>#REF!</v>
      </c>
      <c r="R21" s="83" t="e">
        <f t="shared" si="1"/>
        <v>#REF!</v>
      </c>
      <c r="S21" s="79" t="e">
        <f t="shared" si="1"/>
        <v>#REF!</v>
      </c>
      <c r="T21" s="83" t="e">
        <f t="shared" si="1"/>
        <v>#REF!</v>
      </c>
      <c r="U21" s="81"/>
      <c r="V21" s="82"/>
    </row>
    <row r="22" spans="1:22" x14ac:dyDescent="0.2">
      <c r="A22" s="14" t="s">
        <v>72</v>
      </c>
      <c r="B22" s="83" t="e">
        <f t="shared" si="0"/>
        <v>#REF!</v>
      </c>
      <c r="C22" s="79" t="e">
        <f t="shared" si="0"/>
        <v>#REF!</v>
      </c>
      <c r="D22" s="83" t="e">
        <f t="shared" si="0"/>
        <v>#REF!</v>
      </c>
      <c r="E22" s="79" t="e">
        <f t="shared" si="0"/>
        <v>#REF!</v>
      </c>
      <c r="F22" s="83" t="e">
        <f t="shared" si="0"/>
        <v>#REF!</v>
      </c>
      <c r="G22" s="79" t="e">
        <f t="shared" si="0"/>
        <v>#REF!</v>
      </c>
      <c r="H22" s="83" t="e">
        <f t="shared" si="0"/>
        <v>#REF!</v>
      </c>
      <c r="I22" s="79" t="e">
        <f t="shared" si="0"/>
        <v>#REF!</v>
      </c>
      <c r="J22" s="83" t="e">
        <f t="shared" si="0"/>
        <v>#REF!</v>
      </c>
      <c r="K22" s="88"/>
      <c r="L22" s="83" t="e">
        <f t="shared" si="1"/>
        <v>#REF!</v>
      </c>
      <c r="M22" s="79" t="e">
        <f t="shared" si="1"/>
        <v>#REF!</v>
      </c>
      <c r="N22" s="83" t="e">
        <f t="shared" si="1"/>
        <v>#REF!</v>
      </c>
      <c r="O22" s="79" t="e">
        <f t="shared" si="1"/>
        <v>#REF!</v>
      </c>
      <c r="P22" s="83" t="e">
        <f t="shared" si="1"/>
        <v>#REF!</v>
      </c>
      <c r="Q22" s="79" t="e">
        <f t="shared" si="1"/>
        <v>#REF!</v>
      </c>
      <c r="R22" s="83" t="e">
        <f t="shared" si="1"/>
        <v>#REF!</v>
      </c>
      <c r="S22" s="79" t="e">
        <f t="shared" si="1"/>
        <v>#REF!</v>
      </c>
      <c r="T22" s="83" t="e">
        <f t="shared" si="1"/>
        <v>#REF!</v>
      </c>
      <c r="U22" s="81"/>
      <c r="V22" s="82"/>
    </row>
    <row r="23" spans="1:22" x14ac:dyDescent="0.2">
      <c r="A23" s="14" t="s">
        <v>73</v>
      </c>
      <c r="B23" s="83" t="e">
        <f t="shared" si="0"/>
        <v>#REF!</v>
      </c>
      <c r="C23" s="79" t="e">
        <f t="shared" si="0"/>
        <v>#REF!</v>
      </c>
      <c r="D23" s="83" t="e">
        <f t="shared" si="0"/>
        <v>#REF!</v>
      </c>
      <c r="E23" s="79" t="e">
        <f t="shared" si="0"/>
        <v>#REF!</v>
      </c>
      <c r="F23" s="83" t="e">
        <f t="shared" si="0"/>
        <v>#REF!</v>
      </c>
      <c r="G23" s="79" t="e">
        <f t="shared" si="0"/>
        <v>#REF!</v>
      </c>
      <c r="H23" s="83" t="e">
        <f t="shared" si="0"/>
        <v>#REF!</v>
      </c>
      <c r="I23" s="79" t="e">
        <f t="shared" si="0"/>
        <v>#REF!</v>
      </c>
      <c r="J23" s="83" t="e">
        <f t="shared" si="0"/>
        <v>#REF!</v>
      </c>
      <c r="K23" s="88"/>
      <c r="L23" s="83" t="e">
        <f t="shared" si="1"/>
        <v>#REF!</v>
      </c>
      <c r="M23" s="79" t="e">
        <f t="shared" si="1"/>
        <v>#REF!</v>
      </c>
      <c r="N23" s="83" t="e">
        <f t="shared" si="1"/>
        <v>#REF!</v>
      </c>
      <c r="O23" s="79" t="e">
        <f t="shared" si="1"/>
        <v>#REF!</v>
      </c>
      <c r="P23" s="83" t="e">
        <f t="shared" si="1"/>
        <v>#REF!</v>
      </c>
      <c r="Q23" s="79" t="e">
        <f t="shared" si="1"/>
        <v>#REF!</v>
      </c>
      <c r="R23" s="83" t="e">
        <f t="shared" si="1"/>
        <v>#REF!</v>
      </c>
      <c r="S23" s="79" t="e">
        <f t="shared" si="1"/>
        <v>#REF!</v>
      </c>
      <c r="T23" s="83" t="e">
        <f t="shared" si="1"/>
        <v>#REF!</v>
      </c>
      <c r="U23" s="81"/>
      <c r="V23" s="82"/>
    </row>
    <row r="24" spans="1:22" x14ac:dyDescent="0.2">
      <c r="A24" s="14" t="s">
        <v>74</v>
      </c>
      <c r="B24" s="83" t="e">
        <f t="shared" si="0"/>
        <v>#REF!</v>
      </c>
      <c r="C24" s="79" t="e">
        <f t="shared" si="0"/>
        <v>#REF!</v>
      </c>
      <c r="D24" s="83" t="e">
        <f t="shared" si="0"/>
        <v>#REF!</v>
      </c>
      <c r="E24" s="79" t="e">
        <f t="shared" si="0"/>
        <v>#REF!</v>
      </c>
      <c r="F24" s="83" t="e">
        <f t="shared" si="0"/>
        <v>#REF!</v>
      </c>
      <c r="G24" s="79" t="e">
        <f t="shared" si="0"/>
        <v>#REF!</v>
      </c>
      <c r="H24" s="83" t="e">
        <f t="shared" si="0"/>
        <v>#REF!</v>
      </c>
      <c r="I24" s="79" t="e">
        <f t="shared" si="0"/>
        <v>#REF!</v>
      </c>
      <c r="J24" s="83" t="e">
        <f t="shared" si="0"/>
        <v>#REF!</v>
      </c>
      <c r="K24" s="88"/>
      <c r="L24" s="83" t="e">
        <f t="shared" si="1"/>
        <v>#REF!</v>
      </c>
      <c r="M24" s="79" t="e">
        <f t="shared" si="1"/>
        <v>#REF!</v>
      </c>
      <c r="N24" s="83" t="e">
        <f t="shared" si="1"/>
        <v>#REF!</v>
      </c>
      <c r="O24" s="79" t="e">
        <f t="shared" si="1"/>
        <v>#REF!</v>
      </c>
      <c r="P24" s="83" t="e">
        <f t="shared" si="1"/>
        <v>#REF!</v>
      </c>
      <c r="Q24" s="79" t="e">
        <f t="shared" si="1"/>
        <v>#REF!</v>
      </c>
      <c r="R24" s="83" t="e">
        <f t="shared" si="1"/>
        <v>#REF!</v>
      </c>
      <c r="S24" s="79" t="e">
        <f t="shared" si="1"/>
        <v>#REF!</v>
      </c>
      <c r="T24" s="83" t="e">
        <f t="shared" si="1"/>
        <v>#REF!</v>
      </c>
      <c r="U24" s="81"/>
      <c r="V24" s="82"/>
    </row>
    <row r="25" spans="1:22" x14ac:dyDescent="0.2">
      <c r="A25" s="14" t="s">
        <v>75</v>
      </c>
      <c r="B25" s="83" t="e">
        <f t="shared" si="0"/>
        <v>#REF!</v>
      </c>
      <c r="C25" s="79" t="e">
        <f t="shared" si="0"/>
        <v>#REF!</v>
      </c>
      <c r="D25" s="83" t="e">
        <f t="shared" si="0"/>
        <v>#REF!</v>
      </c>
      <c r="E25" s="79" t="e">
        <f t="shared" si="0"/>
        <v>#REF!</v>
      </c>
      <c r="F25" s="83" t="e">
        <f t="shared" si="0"/>
        <v>#REF!</v>
      </c>
      <c r="G25" s="79" t="e">
        <f t="shared" si="0"/>
        <v>#REF!</v>
      </c>
      <c r="H25" s="83" t="e">
        <f t="shared" si="0"/>
        <v>#REF!</v>
      </c>
      <c r="I25" s="79" t="e">
        <f t="shared" si="0"/>
        <v>#REF!</v>
      </c>
      <c r="J25" s="83" t="e">
        <f t="shared" si="0"/>
        <v>#REF!</v>
      </c>
      <c r="K25" s="88"/>
      <c r="L25" s="83" t="e">
        <f t="shared" si="1"/>
        <v>#REF!</v>
      </c>
      <c r="M25" s="79" t="e">
        <f t="shared" si="1"/>
        <v>#REF!</v>
      </c>
      <c r="N25" s="83" t="e">
        <f t="shared" si="1"/>
        <v>#REF!</v>
      </c>
      <c r="O25" s="79" t="e">
        <f t="shared" si="1"/>
        <v>#REF!</v>
      </c>
      <c r="P25" s="83" t="e">
        <f t="shared" si="1"/>
        <v>#REF!</v>
      </c>
      <c r="Q25" s="79" t="e">
        <f t="shared" si="1"/>
        <v>#REF!</v>
      </c>
      <c r="R25" s="83" t="e">
        <f t="shared" si="1"/>
        <v>#REF!</v>
      </c>
      <c r="S25" s="79" t="e">
        <f t="shared" si="1"/>
        <v>#REF!</v>
      </c>
      <c r="T25" s="83" t="e">
        <f t="shared" si="1"/>
        <v>#REF!</v>
      </c>
      <c r="U25" s="81"/>
      <c r="V25" s="82"/>
    </row>
    <row r="26" spans="1:22" x14ac:dyDescent="0.2">
      <c r="A26" s="12" t="s">
        <v>78</v>
      </c>
      <c r="B26" s="83" t="e">
        <f>AVERAGE(B10,B18)</f>
        <v>#REF!</v>
      </c>
      <c r="C26" s="84" t="e">
        <f t="shared" ref="C26:V26" si="2">AVERAGE(C10,C18)</f>
        <v>#REF!</v>
      </c>
      <c r="D26" s="83" t="e">
        <f t="shared" si="2"/>
        <v>#REF!</v>
      </c>
      <c r="E26" s="84" t="e">
        <f t="shared" si="2"/>
        <v>#REF!</v>
      </c>
      <c r="F26" s="83" t="e">
        <f t="shared" si="2"/>
        <v>#REF!</v>
      </c>
      <c r="G26" s="84" t="e">
        <f t="shared" si="2"/>
        <v>#REF!</v>
      </c>
      <c r="H26" s="83" t="e">
        <f t="shared" si="2"/>
        <v>#REF!</v>
      </c>
      <c r="I26" s="84" t="e">
        <f t="shared" si="2"/>
        <v>#REF!</v>
      </c>
      <c r="J26" s="83" t="e">
        <f t="shared" si="2"/>
        <v>#REF!</v>
      </c>
      <c r="K26" s="85" t="e">
        <f>AVERAGE(K10,K18)</f>
        <v>#REF!</v>
      </c>
      <c r="L26" s="83" t="e">
        <f t="shared" si="2"/>
        <v>#REF!</v>
      </c>
      <c r="M26" s="84" t="e">
        <f t="shared" si="2"/>
        <v>#REF!</v>
      </c>
      <c r="N26" s="83" t="e">
        <f t="shared" si="2"/>
        <v>#REF!</v>
      </c>
      <c r="O26" s="84" t="e">
        <f t="shared" si="2"/>
        <v>#REF!</v>
      </c>
      <c r="P26" s="83" t="e">
        <f t="shared" si="2"/>
        <v>#REF!</v>
      </c>
      <c r="Q26" s="84" t="e">
        <f t="shared" si="2"/>
        <v>#REF!</v>
      </c>
      <c r="R26" s="83" t="e">
        <f t="shared" si="2"/>
        <v>#REF!</v>
      </c>
      <c r="S26" s="84" t="e">
        <f t="shared" si="2"/>
        <v>#REF!</v>
      </c>
      <c r="T26" s="83" t="e">
        <f t="shared" si="2"/>
        <v>#REF!</v>
      </c>
      <c r="U26" s="86" t="e">
        <f t="shared" si="2"/>
        <v>#REF!</v>
      </c>
      <c r="V26" s="87" t="e">
        <f t="shared" si="2"/>
        <v>#REF!</v>
      </c>
    </row>
  </sheetData>
  <sheetProtection selectLockedCells="1" selectUnlockedCells="1"/>
  <pageMargins left="0.7" right="0.7" top="0.75" bottom="0.75" header="0.3" footer="0.3"/>
  <pageSetup orientation="portrait" r:id="rId1"/>
  <ignoredErrors>
    <ignoredError sqref="B4:V9 B12:J17 L12:T17" formulaRange="1"/>
    <ignoredError sqref="B10:V10 B18:V18" evalError="1" formulaRange="1"/>
    <ignoredError sqref="B26:V26" evalErro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26"/>
  <sheetViews>
    <sheetView workbookViewId="0">
      <selection activeCell="D25" sqref="D25:D29"/>
    </sheetView>
  </sheetViews>
  <sheetFormatPr defaultColWidth="8.88671875" defaultRowHeight="15" x14ac:dyDescent="0.2"/>
  <cols>
    <col min="1" max="1" width="18.6640625" style="12" customWidth="1"/>
    <col min="2" max="2" width="6.88671875" bestFit="1" customWidth="1"/>
    <col min="3" max="3" width="4.6640625" style="77" customWidth="1"/>
    <col min="4" max="4" width="4.6640625" customWidth="1"/>
    <col min="5" max="5" width="4.6640625" style="77" customWidth="1"/>
    <col min="6" max="6" width="4.6640625" customWidth="1"/>
    <col min="7" max="7" width="4.6640625" style="77" customWidth="1"/>
    <col min="8" max="8" width="4.6640625" customWidth="1"/>
    <col min="9" max="9" width="4.6640625" style="77" customWidth="1"/>
    <col min="10" max="10" width="4.6640625" customWidth="1"/>
    <col min="11" max="11" width="6.6640625" customWidth="1"/>
    <col min="12" max="12" width="4.6640625" customWidth="1"/>
    <col min="13" max="13" width="4.6640625" style="77" customWidth="1"/>
    <col min="14" max="14" width="4.6640625" customWidth="1"/>
    <col min="15" max="15" width="4.6640625" style="77" customWidth="1"/>
    <col min="16" max="16" width="4.6640625" customWidth="1"/>
    <col min="17" max="17" width="4.6640625" style="77" customWidth="1"/>
    <col min="18" max="18" width="4.6640625" customWidth="1"/>
    <col min="19" max="19" width="4.6640625" style="77" customWidth="1"/>
    <col min="20" max="20" width="4.6640625" customWidth="1"/>
    <col min="21" max="22" width="6.6640625" customWidth="1"/>
  </cols>
  <sheetData>
    <row r="1" spans="1:22" x14ac:dyDescent="0.2">
      <c r="A1" s="14"/>
      <c r="B1" s="12">
        <v>1</v>
      </c>
      <c r="C1" s="75">
        <v>2</v>
      </c>
      <c r="D1" s="12">
        <v>3</v>
      </c>
      <c r="E1" s="75">
        <v>4</v>
      </c>
      <c r="F1" s="12">
        <v>5</v>
      </c>
      <c r="G1" s="75">
        <v>6</v>
      </c>
      <c r="H1" s="12">
        <v>7</v>
      </c>
      <c r="I1" s="75">
        <v>8</v>
      </c>
      <c r="J1" s="12">
        <v>9</v>
      </c>
      <c r="K1" s="14" t="s">
        <v>18</v>
      </c>
      <c r="L1" s="14">
        <v>10</v>
      </c>
      <c r="M1" s="76">
        <v>11</v>
      </c>
      <c r="N1" s="14">
        <v>12</v>
      </c>
      <c r="O1" s="76">
        <v>13</v>
      </c>
      <c r="P1" s="14">
        <v>14</v>
      </c>
      <c r="Q1" s="76">
        <v>15</v>
      </c>
      <c r="R1" s="14">
        <v>16</v>
      </c>
      <c r="S1" s="76">
        <v>17</v>
      </c>
      <c r="T1" s="14">
        <v>18</v>
      </c>
      <c r="U1" s="14" t="s">
        <v>19</v>
      </c>
      <c r="V1" s="14" t="s">
        <v>2</v>
      </c>
    </row>
    <row r="2" spans="1:22" x14ac:dyDescent="0.2">
      <c r="A2" s="14" t="s">
        <v>69</v>
      </c>
      <c r="B2" s="28">
        <v>4</v>
      </c>
      <c r="C2" s="29">
        <v>4</v>
      </c>
      <c r="D2" s="28">
        <v>5</v>
      </c>
      <c r="E2" s="29">
        <v>5</v>
      </c>
      <c r="F2" s="28">
        <v>3</v>
      </c>
      <c r="G2" s="29">
        <v>4</v>
      </c>
      <c r="H2" s="28">
        <v>3</v>
      </c>
      <c r="I2" s="29">
        <v>4</v>
      </c>
      <c r="J2" s="28">
        <v>4</v>
      </c>
      <c r="K2" s="30">
        <f>SUM(B2:J2)</f>
        <v>36</v>
      </c>
      <c r="L2" s="28">
        <v>4</v>
      </c>
      <c r="M2" s="29">
        <v>3</v>
      </c>
      <c r="N2" s="28">
        <v>5</v>
      </c>
      <c r="O2" s="29">
        <v>4</v>
      </c>
      <c r="P2" s="28">
        <v>4</v>
      </c>
      <c r="Q2" s="29">
        <v>5</v>
      </c>
      <c r="R2" s="28">
        <v>3</v>
      </c>
      <c r="S2" s="29">
        <v>4</v>
      </c>
      <c r="T2" s="28">
        <v>4</v>
      </c>
      <c r="U2" s="31">
        <f>SUM(L2:T2)</f>
        <v>36</v>
      </c>
      <c r="V2" s="32">
        <f>K2+U2</f>
        <v>72</v>
      </c>
    </row>
    <row r="3" spans="1:22" x14ac:dyDescent="0.2">
      <c r="A3" s="14"/>
      <c r="K3" s="6" t="s">
        <v>20</v>
      </c>
    </row>
    <row r="4" spans="1:22" x14ac:dyDescent="0.2">
      <c r="A4" s="14" t="s">
        <v>70</v>
      </c>
      <c r="B4" s="78">
        <f>(COUNTIF('Round 1 - HILLS'!B5:B9,"&lt;"&amp;B2-1.9)+ COUNTIF('Round 1 - HILLS'!B12:B16,"&lt;"&amp;B2-1.9)+ COUNTIF('Round 1 - HILLS'!B19:B23,"&lt;"&amp;B2-1.9)+ COUNTIF('Round 1 - HILLS'!B26:B30,"&lt;"&amp;B2-1.9)+ COUNTIF('Round 1 - HILLS'!B33:B37,"&lt;"&amp;B2-1.9) + COUNTIF('Round 1 - HILLS'!B40:B44,"&lt;"&amp;B2-1.9)+ COUNTIF('Round 1 - HILLS'!B47:B51,"&lt;"&amp;B2-1.9) + COUNTIF('Round 1 - HILLS'!B54:B58,"&lt;"&amp;B2-1.9)+ COUNTIF('Round 1 - HILLS'!B61:B65,"&lt;"&amp;B2-1.9) + COUNTIF('Round 1 - HILLS'!B68:B72,"&lt;"&amp;B2-1.9) + COUNTIF('Round 1 - HILLS'!B75:B79,"&lt;"&amp;B2-1.9) + COUNTIF('Round 1 - HILLS'!B82:B86,"&lt;"&amp;B2-1.9) + COUNTIF('Round 1 - HILLS'!B89:B93,"&lt;"&amp;B2-1.9) + COUNTIF('Round 1 - HILLS'!B96:B100,"&lt;"&amp;B2-1.9) + COUNTIF('Round 1 - HILLS'!B103:B107,"&lt;"&amp;B2-1.9) + COUNTIF('Round 1 - HILLS'!B110:B114,"&lt;"&amp;B2-1.9) + COUNTIF('Round 1 - HILLS'!B117:B121,"&lt;"&amp;B2-1.9) + COUNTIF('Round 1 - HILLS'!B124:B128,"&lt;"&amp;B2-1.9) + COUNTIF('Round 1 - HILLS'!B131:B135,"&lt;"&amp;B2-1.9) + COUNTIF('Round 1 - HILLS'!B138:B142,"&lt;"&amp;B2-1.9) + COUNTIF('Round 1 - HILLS'!B145:B149,"&lt;"&amp;B2-1.9))</f>
        <v>0</v>
      </c>
      <c r="C4" s="79">
        <f>(COUNTIF('Round 1 - HILLS'!C5:C9,"&lt;"&amp;C2-1.9)+ COUNTIF('Round 1 - HILLS'!C12:C16,"&lt;"&amp;C2-1.9)+ COUNTIF('Round 1 - HILLS'!C19:C23,"&lt;"&amp;C2-1.9)+ COUNTIF('Round 1 - HILLS'!C26:C30,"&lt;"&amp;C2-1.9)+ COUNTIF('Round 1 - HILLS'!C33:C37,"&lt;"&amp;C2-1.9) + COUNTIF('Round 1 - HILLS'!C40:C44,"&lt;"&amp;C2-1.9)+ COUNTIF('Round 1 - HILLS'!C47:C51,"&lt;"&amp;C2-1.9) + COUNTIF('Round 1 - HILLS'!C54:C58,"&lt;"&amp;C2-1.9)+ COUNTIF('Round 1 - HILLS'!C61:C65,"&lt;"&amp;C2-1.9) + COUNTIF('Round 1 - HILLS'!C68:C72,"&lt;"&amp;C2-1.9) + COUNTIF('Round 1 - HILLS'!C75:C79,"&lt;"&amp;C2-1.9) + COUNTIF('Round 1 - HILLS'!C82:C86,"&lt;"&amp;C2-1.9) + COUNTIF('Round 1 - HILLS'!C89:C93,"&lt;"&amp;C2-1.9) + COUNTIF('Round 1 - HILLS'!C96:C100,"&lt;"&amp;C2-1.9) + COUNTIF('Round 1 - HILLS'!C103:C107,"&lt;"&amp;C2-1.9) + COUNTIF('Round 1 - HILLS'!C110:C114,"&lt;"&amp;C2-1.9) + COUNTIF('Round 1 - HILLS'!C117:C121,"&lt;"&amp;C2-1.9) + COUNTIF('Round 1 - HILLS'!C124:C128,"&lt;"&amp;C2-1.9) + COUNTIF('Round 1 - HILLS'!C131:C135,"&lt;"&amp;C2-1.9) + COUNTIF('Round 1 - HILLS'!C138:C142,"&lt;"&amp;C2-1.9) + COUNTIF('Round 1 - HILLS'!C145:C149,"&lt;"&amp;C2-1.9))</f>
        <v>0</v>
      </c>
      <c r="D4" s="78">
        <f>(COUNTIF('Round 1 - HILLS'!D5:D9,"&lt;"&amp;D2-1.9)+ COUNTIF('Round 1 - HILLS'!D12:D16,"&lt;"&amp;D2-1.9)+ COUNTIF('Round 1 - HILLS'!D19:D23,"&lt;"&amp;D2-1.9)+ COUNTIF('Round 1 - HILLS'!D26:D30,"&lt;"&amp;D2-1.9)+ COUNTIF('Round 1 - HILLS'!D33:D37,"&lt;"&amp;D2-1.9) + COUNTIF('Round 1 - HILLS'!D40:D44,"&lt;"&amp;D2-1.9)+ COUNTIF('Round 1 - HILLS'!D47:D51,"&lt;"&amp;D2-1.9) + COUNTIF('Round 1 - HILLS'!D54:D58,"&lt;"&amp;D2-1.9)+ COUNTIF('Round 1 - HILLS'!D61:D65,"&lt;"&amp;D2-1.9) + COUNTIF('Round 1 - HILLS'!D68:D72,"&lt;"&amp;D2-1.9) + COUNTIF('Round 1 - HILLS'!D75:D79,"&lt;"&amp;D2-1.9) + COUNTIF('Round 1 - HILLS'!D82:D86,"&lt;"&amp;D2-1.9) + COUNTIF('Round 1 - HILLS'!D89:D93,"&lt;"&amp;D2-1.9) + COUNTIF('Round 1 - HILLS'!D96:D100,"&lt;"&amp;D2-1.9) + COUNTIF('Round 1 - HILLS'!D103:D107,"&lt;"&amp;D2-1.9) + COUNTIF('Round 1 - HILLS'!D110:D114,"&lt;"&amp;D2-1.9) + COUNTIF('Round 1 - HILLS'!D117:D121,"&lt;"&amp;D2-1.9) + COUNTIF('Round 1 - HILLS'!D124:D128,"&lt;"&amp;D2-1.9) + COUNTIF('Round 1 - HILLS'!D131:D135,"&lt;"&amp;D2-1.9) + COUNTIF('Round 1 - HILLS'!D138:D142,"&lt;"&amp;D2-1.9) + COUNTIF('Round 1 - HILLS'!D145:D149,"&lt;"&amp;D2-1.9))</f>
        <v>0</v>
      </c>
      <c r="E4" s="79">
        <f>(COUNTIF('Round 1 - HILLS'!E5:E9,"&lt;"&amp;E2-1.9)+ COUNTIF('Round 1 - HILLS'!E12:E16,"&lt;"&amp;E2-1.9)+ COUNTIF('Round 1 - HILLS'!E19:E23,"&lt;"&amp;E2-1.9)+ COUNTIF('Round 1 - HILLS'!E26:E30,"&lt;"&amp;E2-1.9)+ COUNTIF('Round 1 - HILLS'!E33:E37,"&lt;"&amp;E2-1.9) + COUNTIF('Round 1 - HILLS'!E40:E44,"&lt;"&amp;E2-1.9)+ COUNTIF('Round 1 - HILLS'!E47:E51,"&lt;"&amp;E2-1.9) + COUNTIF('Round 1 - HILLS'!E54:E58,"&lt;"&amp;E2-1.9)+ COUNTIF('Round 1 - HILLS'!E61:E65,"&lt;"&amp;E2-1.9) + COUNTIF('Round 1 - HILLS'!E68:E72,"&lt;"&amp;E2-1.9) + COUNTIF('Round 1 - HILLS'!E75:E79,"&lt;"&amp;E2-1.9) + COUNTIF('Round 1 - HILLS'!E82:E86,"&lt;"&amp;E2-1.9) + COUNTIF('Round 1 - HILLS'!E89:E93,"&lt;"&amp;E2-1.9) + COUNTIF('Round 1 - HILLS'!E96:E100,"&lt;"&amp;E2-1.9) + COUNTIF('Round 1 - HILLS'!E103:E107,"&lt;"&amp;E2-1.9) + COUNTIF('Round 1 - HILLS'!E110:E114,"&lt;"&amp;E2-1.9) + COUNTIF('Round 1 - HILLS'!E117:E121,"&lt;"&amp;E2-1.9) + COUNTIF('Round 1 - HILLS'!E124:E128,"&lt;"&amp;E2-1.9) + COUNTIF('Round 1 - HILLS'!E131:E135,"&lt;"&amp;E2-1.9) + COUNTIF('Round 1 - HILLS'!E138:E142,"&lt;"&amp;E2-1.9) + COUNTIF('Round 1 - HILLS'!E145:E149,"&lt;"&amp;E2-1.9))</f>
        <v>0</v>
      </c>
      <c r="F4" s="78">
        <f>(COUNTIF('Round 1 - HILLS'!F5:F9,"&lt;"&amp;F2-1.9)+ COUNTIF('Round 1 - HILLS'!F12:F16,"&lt;"&amp;F2-1.9)+ COUNTIF('Round 1 - HILLS'!F19:F23,"&lt;"&amp;F2-1.9)+ COUNTIF('Round 1 - HILLS'!F26:F30,"&lt;"&amp;F2-1.9)+ COUNTIF('Round 1 - HILLS'!F33:F37,"&lt;"&amp;F2-1.9) + COUNTIF('Round 1 - HILLS'!F40:F44,"&lt;"&amp;F2-1.9)+ COUNTIF('Round 1 - HILLS'!F47:F51,"&lt;"&amp;F2-1.9) + COUNTIF('Round 1 - HILLS'!F54:F58,"&lt;"&amp;F2-1.9)+ COUNTIF('Round 1 - HILLS'!F61:F65,"&lt;"&amp;F2-1.9) + COUNTIF('Round 1 - HILLS'!F68:F72,"&lt;"&amp;F2-1.9) + COUNTIF('Round 1 - HILLS'!F75:F79,"&lt;"&amp;F2-1.9) + COUNTIF('Round 1 - HILLS'!F82:F86,"&lt;"&amp;F2-1.9) + COUNTIF('Round 1 - HILLS'!F89:F93,"&lt;"&amp;F2-1.9) + COUNTIF('Round 1 - HILLS'!F96:F100,"&lt;"&amp;F2-1.9) + COUNTIF('Round 1 - HILLS'!F103:F107,"&lt;"&amp;F2-1.9) + COUNTIF('Round 1 - HILLS'!F110:F114,"&lt;"&amp;F2-1.9) + COUNTIF('Round 1 - HILLS'!F117:F121,"&lt;"&amp;F2-1.9) + COUNTIF('Round 1 - HILLS'!F124:F128,"&lt;"&amp;F2-1.9) + COUNTIF('Round 1 - HILLS'!F131:F135,"&lt;"&amp;F2-1.9) + COUNTIF('Round 1 - HILLS'!F138:F142,"&lt;"&amp;F2-1.9) + COUNTIF('Round 1 - HILLS'!F145:F149,"&lt;"&amp;F2-1.9))</f>
        <v>0</v>
      </c>
      <c r="G4" s="79">
        <f>(COUNTIF('Round 1 - HILLS'!G5:G9,"&lt;"&amp;G2-1.9)+ COUNTIF('Round 1 - HILLS'!G12:G16,"&lt;"&amp;G2-1.9)+ COUNTIF('Round 1 - HILLS'!G19:G23,"&lt;"&amp;G2-1.9)+ COUNTIF('Round 1 - HILLS'!G26:G30,"&lt;"&amp;G2-1.9)+ COUNTIF('Round 1 - HILLS'!G33:G37,"&lt;"&amp;G2-1.9) + COUNTIF('Round 1 - HILLS'!G40:G44,"&lt;"&amp;G2-1.9)+ COUNTIF('Round 1 - HILLS'!G47:G51,"&lt;"&amp;G2-1.9) + COUNTIF('Round 1 - HILLS'!G54:G58,"&lt;"&amp;G2-1.9)+ COUNTIF('Round 1 - HILLS'!G61:G65,"&lt;"&amp;G2-1.9) + COUNTIF('Round 1 - HILLS'!G68:G72,"&lt;"&amp;G2-1.9) + COUNTIF('Round 1 - HILLS'!G75:G79,"&lt;"&amp;G2-1.9) + COUNTIF('Round 1 - HILLS'!G82:G86,"&lt;"&amp;G2-1.9) + COUNTIF('Round 1 - HILLS'!G89:G93,"&lt;"&amp;G2-1.9) + COUNTIF('Round 1 - HILLS'!G96:G100,"&lt;"&amp;G2-1.9) + COUNTIF('Round 1 - HILLS'!G103:G107,"&lt;"&amp;G2-1.9) + COUNTIF('Round 1 - HILLS'!G110:G114,"&lt;"&amp;G2-1.9) + COUNTIF('Round 1 - HILLS'!G117:G121,"&lt;"&amp;G2-1.9) + COUNTIF('Round 1 - HILLS'!G124:G128,"&lt;"&amp;G2-1.9) + COUNTIF('Round 1 - HILLS'!G131:G135,"&lt;"&amp;G2-1.9) + COUNTIF('Round 1 - HILLS'!G138:G142,"&lt;"&amp;G2-1.9) + COUNTIF('Round 1 - HILLS'!G145:G149,"&lt;"&amp;G2-1.9))</f>
        <v>0</v>
      </c>
      <c r="H4" s="78">
        <f>(COUNTIF('Round 1 - HILLS'!H5:H9,"&lt;"&amp;H2-1.9)+ COUNTIF('Round 1 - HILLS'!H12:H16,"&lt;"&amp;H2-1.9)+ COUNTIF('Round 1 - HILLS'!H19:H23,"&lt;"&amp;H2-1.9)+ COUNTIF('Round 1 - HILLS'!H26:H30,"&lt;"&amp;H2-1.9)+ COUNTIF('Round 1 - HILLS'!H33:H37,"&lt;"&amp;H2-1.9) + COUNTIF('Round 1 - HILLS'!H40:H44,"&lt;"&amp;H2-1.9)+ COUNTIF('Round 1 - HILLS'!H47:H51,"&lt;"&amp;H2-1.9) + COUNTIF('Round 1 - HILLS'!H54:H58,"&lt;"&amp;H2-1.9)+ COUNTIF('Round 1 - HILLS'!H61:H65,"&lt;"&amp;H2-1.9) + COUNTIF('Round 1 - HILLS'!H68:H72,"&lt;"&amp;H2-1.9) + COUNTIF('Round 1 - HILLS'!H75:H79,"&lt;"&amp;H2-1.9) + COUNTIF('Round 1 - HILLS'!H82:H86,"&lt;"&amp;H2-1.9) + COUNTIF('Round 1 - HILLS'!H89:H93,"&lt;"&amp;H2-1.9) + COUNTIF('Round 1 - HILLS'!H96:H100,"&lt;"&amp;H2-1.9) + COUNTIF('Round 1 - HILLS'!H103:H107,"&lt;"&amp;H2-1.9) + COUNTIF('Round 1 - HILLS'!H110:H114,"&lt;"&amp;H2-1.9) + COUNTIF('Round 1 - HILLS'!H117:H121,"&lt;"&amp;H2-1.9) + COUNTIF('Round 1 - HILLS'!H124:H128,"&lt;"&amp;H2-1.9) + COUNTIF('Round 1 - HILLS'!H131:H135,"&lt;"&amp;H2-1.9) + COUNTIF('Round 1 - HILLS'!H138:H142,"&lt;"&amp;H2-1.9) + COUNTIF('Round 1 - HILLS'!H145:H149,"&lt;"&amp;H2-1.9))</f>
        <v>0</v>
      </c>
      <c r="I4" s="79">
        <f>(COUNTIF('Round 1 - HILLS'!I5:I9,"&lt;"&amp;I2-1.9)+ COUNTIF('Round 1 - HILLS'!I12:I16,"&lt;"&amp;I2-1.9)+ COUNTIF('Round 1 - HILLS'!I19:I23,"&lt;"&amp;I2-1.9)+ COUNTIF('Round 1 - HILLS'!I26:I30,"&lt;"&amp;I2-1.9)+ COUNTIF('Round 1 - HILLS'!I33:I37,"&lt;"&amp;I2-1.9) + COUNTIF('Round 1 - HILLS'!I40:I44,"&lt;"&amp;I2-1.9)+ COUNTIF('Round 1 - HILLS'!I47:I51,"&lt;"&amp;I2-1.9) + COUNTIF('Round 1 - HILLS'!I54:I58,"&lt;"&amp;I2-1.9)+ COUNTIF('Round 1 - HILLS'!I61:I65,"&lt;"&amp;I2-1.9) + COUNTIF('Round 1 - HILLS'!I68:I72,"&lt;"&amp;I2-1.9) + COUNTIF('Round 1 - HILLS'!I75:I79,"&lt;"&amp;I2-1.9) + COUNTIF('Round 1 - HILLS'!I82:I86,"&lt;"&amp;I2-1.9) + COUNTIF('Round 1 - HILLS'!I89:I93,"&lt;"&amp;I2-1.9) + COUNTIF('Round 1 - HILLS'!I96:I100,"&lt;"&amp;I2-1.9) + COUNTIF('Round 1 - HILLS'!I103:I107,"&lt;"&amp;I2-1.9) + COUNTIF('Round 1 - HILLS'!I110:I114,"&lt;"&amp;I2-1.9) + COUNTIF('Round 1 - HILLS'!I117:I121,"&lt;"&amp;I2-1.9) + COUNTIF('Round 1 - HILLS'!I124:I128,"&lt;"&amp;I2-1.9) + COUNTIF('Round 1 - HILLS'!I131:I135,"&lt;"&amp;I2-1.9) + COUNTIF('Round 1 - HILLS'!I138:I142,"&lt;"&amp;I2-1.9) + COUNTIF('Round 1 - HILLS'!I145:I149,"&lt;"&amp;I2-1.9))</f>
        <v>0</v>
      </c>
      <c r="J4" s="78">
        <f>(COUNTIF('Round 1 - HILLS'!J5:J9,"&lt;"&amp;J2-1.9)+ COUNTIF('Round 1 - HILLS'!J12:J16,"&lt;"&amp;J2-1.9)+ COUNTIF('Round 1 - HILLS'!J19:J23,"&lt;"&amp;J2-1.9)+ COUNTIF('Round 1 - HILLS'!J26:J30,"&lt;"&amp;J2-1.9)+ COUNTIF('Round 1 - HILLS'!J33:J37,"&lt;"&amp;J2-1.9) + COUNTIF('Round 1 - HILLS'!J40:J44,"&lt;"&amp;J2-1.9)+ COUNTIF('Round 1 - HILLS'!J47:J51,"&lt;"&amp;J2-1.9) + COUNTIF('Round 1 - HILLS'!J54:J58,"&lt;"&amp;J2-1.9)+ COUNTIF('Round 1 - HILLS'!J61:J65,"&lt;"&amp;J2-1.9) + COUNTIF('Round 1 - HILLS'!J68:J72,"&lt;"&amp;J2-1.9) + COUNTIF('Round 1 - HILLS'!J75:J79,"&lt;"&amp;J2-1.9) + COUNTIF('Round 1 - HILLS'!J82:J86,"&lt;"&amp;J2-1.9) + COUNTIF('Round 1 - HILLS'!J89:J93,"&lt;"&amp;J2-1.9) + COUNTIF('Round 1 - HILLS'!J96:J100,"&lt;"&amp;J2-1.9) + COUNTIF('Round 1 - HILLS'!J103:J107,"&lt;"&amp;J2-1.9) + COUNTIF('Round 1 - HILLS'!J110:J114,"&lt;"&amp;J2-1.9) + COUNTIF('Round 1 - HILLS'!J117:J121,"&lt;"&amp;J2-1.9) + COUNTIF('Round 1 - HILLS'!J124:J128,"&lt;"&amp;J2-1.9) + COUNTIF('Round 1 - HILLS'!J131:J135,"&lt;"&amp;J2-1.9) + COUNTIF('Round 1 - HILLS'!J138:J142,"&lt;"&amp;J2-1.9) + COUNTIF('Round 1 - HILLS'!J145:J149,"&lt;"&amp;J2-1.9))</f>
        <v>0</v>
      </c>
      <c r="K4" s="80"/>
      <c r="L4" s="78">
        <f>(COUNTIF('Round 1 - HILLS'!L5:L9,"&lt;"&amp;L2-1.9)+ COUNTIF('Round 1 - HILLS'!L12:L16,"&lt;"&amp;L2-1.9)+ COUNTIF('Round 1 - HILLS'!L19:L23,"&lt;"&amp;L2-1.9)+ COUNTIF('Round 1 - HILLS'!L26:L30,"&lt;"&amp;L2-1.9)+ COUNTIF('Round 1 - HILLS'!L33:L37,"&lt;"&amp;L2-1.9) + COUNTIF('Round 1 - HILLS'!L40:L44,"&lt;"&amp;L2-1.9)+ COUNTIF('Round 1 - HILLS'!L47:L51,"&lt;"&amp;L2-1.9) + COUNTIF('Round 1 - HILLS'!L54:L58,"&lt;"&amp;L2-1.9)+ COUNTIF('Round 1 - HILLS'!L61:L65,"&lt;"&amp;L2-1.9) + COUNTIF('Round 1 - HILLS'!L68:L72,"&lt;"&amp;L2-1.9) + COUNTIF('Round 1 - HILLS'!L75:L79,"&lt;"&amp;L2-1.9) + COUNTIF('Round 1 - HILLS'!L82:L86,"&lt;"&amp;L2-1.9) + COUNTIF('Round 1 - HILLS'!L89:L93,"&lt;"&amp;L2-1.9) + COUNTIF('Round 1 - HILLS'!L96:L100,"&lt;"&amp;L2-1.9) + COUNTIF('Round 1 - HILLS'!L103:L107,"&lt;"&amp;L2-1.9) + COUNTIF('Round 1 - HILLS'!L110:L114,"&lt;"&amp;L2-1.9) + COUNTIF('Round 1 - HILLS'!L117:L121,"&lt;"&amp;L2-1.9) + COUNTIF('Round 1 - HILLS'!L124:L128,"&lt;"&amp;L2-1.9) + COUNTIF('Round 1 - HILLS'!L131:L135,"&lt;"&amp;L2-1.9) + COUNTIF('Round 1 - HILLS'!L138:L142,"&lt;"&amp;L2-1.9) + COUNTIF('Round 1 - HILLS'!L145:L149,"&lt;"&amp;L2-1.9))</f>
        <v>0</v>
      </c>
      <c r="M4" s="79">
        <f>(COUNTIF('Round 1 - HILLS'!M5:M9,"&lt;"&amp;M2-1.9)+ COUNTIF('Round 1 - HILLS'!M12:M16,"&lt;"&amp;M2-1.9)+ COUNTIF('Round 1 - HILLS'!M19:M23,"&lt;"&amp;M2-1.9)+ COUNTIF('Round 1 - HILLS'!M26:M30,"&lt;"&amp;M2-1.9)+ COUNTIF('Round 1 - HILLS'!M33:M37,"&lt;"&amp;M2-1.9) + COUNTIF('Round 1 - HILLS'!M40:M44,"&lt;"&amp;M2-1.9)+ COUNTIF('Round 1 - HILLS'!M47:M51,"&lt;"&amp;M2-1.9) + COUNTIF('Round 1 - HILLS'!M54:M58,"&lt;"&amp;M2-1.9)+ COUNTIF('Round 1 - HILLS'!M61:M65,"&lt;"&amp;M2-1.9) + COUNTIF('Round 1 - HILLS'!M68:M72,"&lt;"&amp;M2-1.9) + COUNTIF('Round 1 - HILLS'!M75:M79,"&lt;"&amp;M2-1.9) + COUNTIF('Round 1 - HILLS'!M82:M86,"&lt;"&amp;M2-1.9) + COUNTIF('Round 1 - HILLS'!M89:M93,"&lt;"&amp;M2-1.9) + COUNTIF('Round 1 - HILLS'!M96:M100,"&lt;"&amp;M2-1.9) + COUNTIF('Round 1 - HILLS'!M103:M107,"&lt;"&amp;M2-1.9) + COUNTIF('Round 1 - HILLS'!M110:M114,"&lt;"&amp;M2-1.9) + COUNTIF('Round 1 - HILLS'!M117:M121,"&lt;"&amp;M2-1.9) + COUNTIF('Round 1 - HILLS'!M124:M128,"&lt;"&amp;M2-1.9) + COUNTIF('Round 1 - HILLS'!M131:M135,"&lt;"&amp;M2-1.9) + COUNTIF('Round 1 - HILLS'!M138:M142,"&lt;"&amp;M2-1.9) + COUNTIF('Round 1 - HILLS'!M145:M149,"&lt;"&amp;M2-1.9))</f>
        <v>0</v>
      </c>
      <c r="N4" s="78">
        <f>(COUNTIF('Round 1 - HILLS'!N5:N9,"&lt;"&amp;N2-1.9)+ COUNTIF('Round 1 - HILLS'!N12:N16,"&lt;"&amp;N2-1.9)+ COUNTIF('Round 1 - HILLS'!N19:N23,"&lt;"&amp;N2-1.9)+ COUNTIF('Round 1 - HILLS'!N26:N30,"&lt;"&amp;N2-1.9)+ COUNTIF('Round 1 - HILLS'!N33:N37,"&lt;"&amp;N2-1.9) + COUNTIF('Round 1 - HILLS'!N40:N44,"&lt;"&amp;N2-1.9)+ COUNTIF('Round 1 - HILLS'!N47:N51,"&lt;"&amp;N2-1.9) + COUNTIF('Round 1 - HILLS'!N54:N58,"&lt;"&amp;N2-1.9)+ COUNTIF('Round 1 - HILLS'!N61:N65,"&lt;"&amp;N2-1.9) + COUNTIF('Round 1 - HILLS'!N68:N72,"&lt;"&amp;N2-1.9) + COUNTIF('Round 1 - HILLS'!N75:N79,"&lt;"&amp;N2-1.9) + COUNTIF('Round 1 - HILLS'!N82:N86,"&lt;"&amp;N2-1.9) + COUNTIF('Round 1 - HILLS'!N89:N93,"&lt;"&amp;N2-1.9) + COUNTIF('Round 1 - HILLS'!N96:N100,"&lt;"&amp;N2-1.9) + COUNTIF('Round 1 - HILLS'!N103:N107,"&lt;"&amp;N2-1.9) + COUNTIF('Round 1 - HILLS'!N110:N114,"&lt;"&amp;N2-1.9) + COUNTIF('Round 1 - HILLS'!N117:N121,"&lt;"&amp;N2-1.9) + COUNTIF('Round 1 - HILLS'!N124:N128,"&lt;"&amp;N2-1.9) + COUNTIF('Round 1 - HILLS'!N131:N135,"&lt;"&amp;N2-1.9) + COUNTIF('Round 1 - HILLS'!N138:N142,"&lt;"&amp;N2-1.9) + COUNTIF('Round 1 - HILLS'!N145:N149,"&lt;"&amp;N2-1.9))</f>
        <v>0</v>
      </c>
      <c r="O4" s="79">
        <f>(COUNTIF('Round 1 - HILLS'!O5:O9,"&lt;"&amp;O2-1.9)+ COUNTIF('Round 1 - HILLS'!O12:O16,"&lt;"&amp;O2-1.9)+ COUNTIF('Round 1 - HILLS'!O19:O23,"&lt;"&amp;O2-1.9)+ COUNTIF('Round 1 - HILLS'!O26:O30,"&lt;"&amp;O2-1.9)+ COUNTIF('Round 1 - HILLS'!O33:O37,"&lt;"&amp;O2-1.9) + COUNTIF('Round 1 - HILLS'!O40:O44,"&lt;"&amp;O2-1.9)+ COUNTIF('Round 1 - HILLS'!O47:O51,"&lt;"&amp;O2-1.9) + COUNTIF('Round 1 - HILLS'!O54:O58,"&lt;"&amp;O2-1.9)+ COUNTIF('Round 1 - HILLS'!O61:O65,"&lt;"&amp;O2-1.9) + COUNTIF('Round 1 - HILLS'!O68:O72,"&lt;"&amp;O2-1.9) + COUNTIF('Round 1 - HILLS'!O75:O79,"&lt;"&amp;O2-1.9) + COUNTIF('Round 1 - HILLS'!O82:O86,"&lt;"&amp;O2-1.9) + COUNTIF('Round 1 - HILLS'!O89:O93,"&lt;"&amp;O2-1.9) + COUNTIF('Round 1 - HILLS'!O96:O100,"&lt;"&amp;O2-1.9) + COUNTIF('Round 1 - HILLS'!O103:O107,"&lt;"&amp;O2-1.9) + COUNTIF('Round 1 - HILLS'!O110:O114,"&lt;"&amp;O2-1.9) + COUNTIF('Round 1 - HILLS'!O117:O121,"&lt;"&amp;O2-1.9) + COUNTIF('Round 1 - HILLS'!O124:O128,"&lt;"&amp;O2-1.9) + COUNTIF('Round 1 - HILLS'!O131:O135,"&lt;"&amp;O2-1.9) + COUNTIF('Round 1 - HILLS'!O138:O142,"&lt;"&amp;O2-1.9) + COUNTIF('Round 1 - HILLS'!O145:O149,"&lt;"&amp;O2-1.9))</f>
        <v>0</v>
      </c>
      <c r="P4" s="78">
        <f>(COUNTIF('Round 1 - HILLS'!P5:P9,"&lt;"&amp;P2-1.9)+ COUNTIF('Round 1 - HILLS'!P12:P16,"&lt;"&amp;P2-1.9)+ COUNTIF('Round 1 - HILLS'!P19:P23,"&lt;"&amp;P2-1.9)+ COUNTIF('Round 1 - HILLS'!P26:P30,"&lt;"&amp;P2-1.9)+ COUNTIF('Round 1 - HILLS'!P33:P37,"&lt;"&amp;P2-1.9) + COUNTIF('Round 1 - HILLS'!P40:P44,"&lt;"&amp;P2-1.9)+ COUNTIF('Round 1 - HILLS'!P47:P51,"&lt;"&amp;P2-1.9) + COUNTIF('Round 1 - HILLS'!P54:P58,"&lt;"&amp;P2-1.9)+ COUNTIF('Round 1 - HILLS'!P61:P65,"&lt;"&amp;P2-1.9) + COUNTIF('Round 1 - HILLS'!P68:P72,"&lt;"&amp;P2-1.9) + COUNTIF('Round 1 - HILLS'!P75:P79,"&lt;"&amp;P2-1.9) + COUNTIF('Round 1 - HILLS'!P82:P86,"&lt;"&amp;P2-1.9) + COUNTIF('Round 1 - HILLS'!P89:P93,"&lt;"&amp;P2-1.9) + COUNTIF('Round 1 - HILLS'!P96:P100,"&lt;"&amp;P2-1.9) + COUNTIF('Round 1 - HILLS'!P103:P107,"&lt;"&amp;P2-1.9) + COUNTIF('Round 1 - HILLS'!P110:P114,"&lt;"&amp;P2-1.9) + COUNTIF('Round 1 - HILLS'!P117:P121,"&lt;"&amp;P2-1.9) + COUNTIF('Round 1 - HILLS'!P124:P128,"&lt;"&amp;P2-1.9) + COUNTIF('Round 1 - HILLS'!P131:P135,"&lt;"&amp;P2-1.9) + COUNTIF('Round 1 - HILLS'!P138:P142,"&lt;"&amp;P2-1.9) + COUNTIF('Round 1 - HILLS'!P145:P149,"&lt;"&amp;P2-1.9))</f>
        <v>0</v>
      </c>
      <c r="Q4" s="79">
        <f>(COUNTIF('Round 1 - HILLS'!Q5:Q9,"&lt;"&amp;Q2-1.9)+ COUNTIF('Round 1 - HILLS'!Q12:Q16,"&lt;"&amp;Q2-1.9)+ COUNTIF('Round 1 - HILLS'!Q19:Q23,"&lt;"&amp;Q2-1.9)+ COUNTIF('Round 1 - HILLS'!Q26:Q30,"&lt;"&amp;Q2-1.9)+ COUNTIF('Round 1 - HILLS'!Q33:Q37,"&lt;"&amp;Q2-1.9) + COUNTIF('Round 1 - HILLS'!Q40:Q44,"&lt;"&amp;Q2-1.9)+ COUNTIF('Round 1 - HILLS'!Q47:Q51,"&lt;"&amp;Q2-1.9) + COUNTIF('Round 1 - HILLS'!Q54:Q58,"&lt;"&amp;Q2-1.9)+ COUNTIF('Round 1 - HILLS'!Q61:Q65,"&lt;"&amp;Q2-1.9) + COUNTIF('Round 1 - HILLS'!Q68:Q72,"&lt;"&amp;Q2-1.9) + COUNTIF('Round 1 - HILLS'!Q75:Q79,"&lt;"&amp;Q2-1.9) + COUNTIF('Round 1 - HILLS'!Q82:Q86,"&lt;"&amp;Q2-1.9) + COUNTIF('Round 1 - HILLS'!Q89:Q93,"&lt;"&amp;Q2-1.9) + COUNTIF('Round 1 - HILLS'!Q96:Q100,"&lt;"&amp;Q2-1.9) + COUNTIF('Round 1 - HILLS'!Q103:Q107,"&lt;"&amp;Q2-1.9) + COUNTIF('Round 1 - HILLS'!Q110:Q114,"&lt;"&amp;Q2-1.9) + COUNTIF('Round 1 - HILLS'!Q117:Q121,"&lt;"&amp;Q2-1.9) + COUNTIF('Round 1 - HILLS'!Q124:Q128,"&lt;"&amp;Q2-1.9) + COUNTIF('Round 1 - HILLS'!Q131:Q135,"&lt;"&amp;Q2-1.9) + COUNTIF('Round 1 - HILLS'!Q138:Q142,"&lt;"&amp;Q2-1.9) + COUNTIF('Round 1 - HILLS'!Q145:Q149,"&lt;"&amp;Q2-1.9))</f>
        <v>0</v>
      </c>
      <c r="R4" s="78">
        <f>(COUNTIF('Round 1 - HILLS'!R5:R9,"&lt;"&amp;R2-1.9)+ COUNTIF('Round 1 - HILLS'!R12:R16,"&lt;"&amp;R2-1.9)+ COUNTIF('Round 1 - HILLS'!R19:R23,"&lt;"&amp;R2-1.9)+ COUNTIF('Round 1 - HILLS'!R26:R30,"&lt;"&amp;R2-1.9)+ COUNTIF('Round 1 - HILLS'!R33:R37,"&lt;"&amp;R2-1.9) + COUNTIF('Round 1 - HILLS'!R40:R44,"&lt;"&amp;R2-1.9)+ COUNTIF('Round 1 - HILLS'!R47:R51,"&lt;"&amp;R2-1.9) + COUNTIF('Round 1 - HILLS'!R54:R58,"&lt;"&amp;R2-1.9)+ COUNTIF('Round 1 - HILLS'!R61:R65,"&lt;"&amp;R2-1.9) + COUNTIF('Round 1 - HILLS'!R68:R72,"&lt;"&amp;R2-1.9) + COUNTIF('Round 1 - HILLS'!R75:R79,"&lt;"&amp;R2-1.9) + COUNTIF('Round 1 - HILLS'!R82:R86,"&lt;"&amp;R2-1.9) + COUNTIF('Round 1 - HILLS'!R89:R93,"&lt;"&amp;R2-1.9) + COUNTIF('Round 1 - HILLS'!R96:R100,"&lt;"&amp;R2-1.9) + COUNTIF('Round 1 - HILLS'!R103:R107,"&lt;"&amp;R2-1.9) + COUNTIF('Round 1 - HILLS'!R110:R114,"&lt;"&amp;R2-1.9) + COUNTIF('Round 1 - HILLS'!R117:R121,"&lt;"&amp;R2-1.9) + COUNTIF('Round 1 - HILLS'!R124:R128,"&lt;"&amp;R2-1.9) + COUNTIF('Round 1 - HILLS'!R131:R135,"&lt;"&amp;R2-1.9) + COUNTIF('Round 1 - HILLS'!R138:R142,"&lt;"&amp;R2-1.9) + COUNTIF('Round 1 - HILLS'!R145:R149,"&lt;"&amp;R2-1.9))</f>
        <v>0</v>
      </c>
      <c r="S4" s="79">
        <f>(COUNTIF('Round 1 - HILLS'!S5:S9,"&lt;"&amp;S2-1.9)+ COUNTIF('Round 1 - HILLS'!S12:S16,"&lt;"&amp;S2-1.9)+ COUNTIF('Round 1 - HILLS'!S19:S23,"&lt;"&amp;S2-1.9)+ COUNTIF('Round 1 - HILLS'!S26:S30,"&lt;"&amp;S2-1.9)+ COUNTIF('Round 1 - HILLS'!S33:S37,"&lt;"&amp;S2-1.9) + COUNTIF('Round 1 - HILLS'!S40:S44,"&lt;"&amp;S2-1.9)+ COUNTIF('Round 1 - HILLS'!S47:S51,"&lt;"&amp;S2-1.9) + COUNTIF('Round 1 - HILLS'!S54:S58,"&lt;"&amp;S2-1.9)+ COUNTIF('Round 1 - HILLS'!S61:S65,"&lt;"&amp;S2-1.9) + COUNTIF('Round 1 - HILLS'!S68:S72,"&lt;"&amp;S2-1.9) + COUNTIF('Round 1 - HILLS'!S75:S79,"&lt;"&amp;S2-1.9) + COUNTIF('Round 1 - HILLS'!S82:S86,"&lt;"&amp;S2-1.9) + COUNTIF('Round 1 - HILLS'!S89:S93,"&lt;"&amp;S2-1.9) + COUNTIF('Round 1 - HILLS'!S96:S100,"&lt;"&amp;S2-1.9) + COUNTIF('Round 1 - HILLS'!S103:S107,"&lt;"&amp;S2-1.9) + COUNTIF('Round 1 - HILLS'!S110:S114,"&lt;"&amp;S2-1.9) + COUNTIF('Round 1 - HILLS'!S117:S121,"&lt;"&amp;S2-1.9) + COUNTIF('Round 1 - HILLS'!S124:S128,"&lt;"&amp;S2-1.9) + COUNTIF('Round 1 - HILLS'!S131:S135,"&lt;"&amp;S2-1.9) + COUNTIF('Round 1 - HILLS'!S138:S142,"&lt;"&amp;S2-1.9) + COUNTIF('Round 1 - HILLS'!S145:S149,"&lt;"&amp;S2-1.9))</f>
        <v>0</v>
      </c>
      <c r="T4" s="78">
        <f>(COUNTIF('Round 1 - HILLS'!T5:T9,"&lt;"&amp;T2-1.9)+ COUNTIF('Round 1 - HILLS'!T12:T16,"&lt;"&amp;T2-1.9)+ COUNTIF('Round 1 - HILLS'!T19:T23,"&lt;"&amp;T2-1.9)+ COUNTIF('Round 1 - HILLS'!T26:T30,"&lt;"&amp;T2-1.9)+ COUNTIF('Round 1 - HILLS'!T33:T37,"&lt;"&amp;T2-1.9) + COUNTIF('Round 1 - HILLS'!T40:T44,"&lt;"&amp;T2-1.9)+ COUNTIF('Round 1 - HILLS'!T47:T51,"&lt;"&amp;T2-1.9) + COUNTIF('Round 1 - HILLS'!T54:T58,"&lt;"&amp;T2-1.9)+ COUNTIF('Round 1 - HILLS'!T61:T65,"&lt;"&amp;T2-1.9) + COUNTIF('Round 1 - HILLS'!T68:T72,"&lt;"&amp;T2-1.9) + COUNTIF('Round 1 - HILLS'!T75:T79,"&lt;"&amp;T2-1.9) + COUNTIF('Round 1 - HILLS'!T82:T86,"&lt;"&amp;T2-1.9) + COUNTIF('Round 1 - HILLS'!T89:T93,"&lt;"&amp;T2-1.9) + COUNTIF('Round 1 - HILLS'!T96:T100,"&lt;"&amp;T2-1.9) + COUNTIF('Round 1 - HILLS'!T103:T107,"&lt;"&amp;T2-1.9) + COUNTIF('Round 1 - HILLS'!T110:T114,"&lt;"&amp;T2-1.9) + COUNTIF('Round 1 - HILLS'!T117:T121,"&lt;"&amp;T2-1.9) + COUNTIF('Round 1 - HILLS'!T124:T128,"&lt;"&amp;T2-1.9) + COUNTIF('Round 1 - HILLS'!T131:T135,"&lt;"&amp;T2-1.9) + COUNTIF('Round 1 - HILLS'!T138:T142,"&lt;"&amp;T2-1.9) + COUNTIF('Round 1 - HILLS'!T145:T149,"&lt;"&amp;T2-1.9))</f>
        <v>0</v>
      </c>
      <c r="U4" s="81"/>
      <c r="V4" s="82"/>
    </row>
    <row r="5" spans="1:22" x14ac:dyDescent="0.2">
      <c r="A5" s="14" t="s">
        <v>71</v>
      </c>
      <c r="B5" s="78">
        <f>(COUNTIF('Round 1 - HILLS'!B5:B9,"="&amp;B2-1)+ COUNTIF('Round 1 - HILLS'!B12:B16,"="&amp;B2-1)+ COUNTIF('Round 1 - HILLS'!B19:B23,"="&amp;B2-1)+ COUNTIF('Round 1 - HILLS'!B26:B30,"="&amp;B2-1)+ COUNTIF('Round 1 - HILLS'!B33:B37,"="&amp;B2-1) + COUNTIF('Round 1 - HILLS'!B40:B44,"="&amp;B2-1)+ COUNTIF('Round 1 - HILLS'!B47:B51,"="&amp;B2-1) + COUNTIF('Round 1 - HILLS'!B54:B58,"="&amp;B2-1)+ COUNTIF('Round 1 - HILLS'!B61:B65,"="&amp;B2-1) + COUNTIF('Round 1 - HILLS'!B68:B72,"="&amp;B2-1) + COUNTIF('Round 1 - HILLS'!B75:B79,"="&amp;B2-1) + COUNTIF('Round 1 - HILLS'!B82:B86,"="&amp;B2-1) + COUNTIF('Round 1 - HILLS'!B89:B93,"="&amp;B2-1) + COUNTIF('Round 1 - HILLS'!B96:B100,"="&amp;B2-1) + COUNTIF('Round 1 - HILLS'!B103:B107,"="&amp;B2-1) + COUNTIF('Round 1 - HILLS'!B110:B114,"="&amp;B2-1) + COUNTIF('Round 1 - HILLS'!B117:B121,"="&amp;B2-1) + COUNTIF('Round 1 - HILLS'!B124:B128,"="&amp;B2-1) + COUNTIF('Round 1 - HILLS'!B131:B135,"="&amp;B2-1) + COUNTIF('Round 1 - HILLS'!B138:B142,"="&amp;B2-1) + COUNTIF('Round 1 - HILLS'!B145:B149,"="&amp;B2-1))</f>
        <v>0</v>
      </c>
      <c r="C5" s="79">
        <f>(COUNTIF('Round 1 - HILLS'!C5:C9,"="&amp;C2-1)+ COUNTIF('Round 1 - HILLS'!C12:C16,"="&amp;C2-1)+ COUNTIF('Round 1 - HILLS'!C19:C23,"="&amp;C2-1)+ COUNTIF('Round 1 - HILLS'!C26:C30,"="&amp;C2-1)+ COUNTIF('Round 1 - HILLS'!C33:C37,"="&amp;C2-1) + COUNTIF('Round 1 - HILLS'!C40:C44,"="&amp;C2-1)+ COUNTIF('Round 1 - HILLS'!C47:C51,"="&amp;C2-1) + COUNTIF('Round 1 - HILLS'!C54:C58,"="&amp;C2-1)+ COUNTIF('Round 1 - HILLS'!C61:C65,"="&amp;C2-1) + COUNTIF('Round 1 - HILLS'!C68:C72,"="&amp;C2-1) + COUNTIF('Round 1 - HILLS'!C75:C79,"="&amp;C2-1) + COUNTIF('Round 1 - HILLS'!C82:C86,"="&amp;C2-1) + COUNTIF('Round 1 - HILLS'!C89:C93,"="&amp;C2-1) + COUNTIF('Round 1 - HILLS'!C96:C100,"="&amp;C2-1) + COUNTIF('Round 1 - HILLS'!C103:C107,"="&amp;C2-1) + COUNTIF('Round 1 - HILLS'!C110:C114,"="&amp;C2-1) + COUNTIF('Round 1 - HILLS'!C117:C121,"="&amp;C2-1) + COUNTIF('Round 1 - HILLS'!C124:C128,"="&amp;C2-1) + COUNTIF('Round 1 - HILLS'!C131:C135,"="&amp;C2-1) + COUNTIF('Round 1 - HILLS'!C138:C142,"="&amp;C2-1) + COUNTIF('Round 1 - HILLS'!C145:C149,"="&amp;C2-1))</f>
        <v>0</v>
      </c>
      <c r="D5" s="78">
        <f>(COUNTIF('Round 1 - HILLS'!D5:D9,"="&amp;D2-1)+ COUNTIF('Round 1 - HILLS'!D12:D16,"="&amp;D2-1)+ COUNTIF('Round 1 - HILLS'!D19:D23,"="&amp;D2-1)+ COUNTIF('Round 1 - HILLS'!D26:D30,"="&amp;D2-1)+ COUNTIF('Round 1 - HILLS'!D33:D37,"="&amp;D2-1) + COUNTIF('Round 1 - HILLS'!D40:D44,"="&amp;D2-1)+ COUNTIF('Round 1 - HILLS'!D47:D51,"="&amp;D2-1) + COUNTIF('Round 1 - HILLS'!D54:D58,"="&amp;D2-1)+ COUNTIF('Round 1 - HILLS'!D61:D65,"="&amp;D2-1) + COUNTIF('Round 1 - HILLS'!D68:D72,"="&amp;D2-1) + COUNTIF('Round 1 - HILLS'!D75:D79,"="&amp;D2-1) + COUNTIF('Round 1 - HILLS'!D82:D86,"="&amp;D2-1) + COUNTIF('Round 1 - HILLS'!D89:D93,"="&amp;D2-1) + COUNTIF('Round 1 - HILLS'!D96:D100,"="&amp;D2-1) + COUNTIF('Round 1 - HILLS'!D103:D107,"="&amp;D2-1) + COUNTIF('Round 1 - HILLS'!D110:D114,"="&amp;D2-1) + COUNTIF('Round 1 - HILLS'!D117:D121,"="&amp;D2-1) + COUNTIF('Round 1 - HILLS'!D124:D128,"="&amp;D2-1) + COUNTIF('Round 1 - HILLS'!D131:D135,"="&amp;D2-1) + COUNTIF('Round 1 - HILLS'!D138:D142,"="&amp;D2-1) + COUNTIF('Round 1 - HILLS'!D145:D149,"="&amp;D2-1))</f>
        <v>0</v>
      </c>
      <c r="E5" s="79">
        <f>(COUNTIF('Round 1 - HILLS'!E5:E9,"="&amp;E2-1)+ COUNTIF('Round 1 - HILLS'!E12:E16,"="&amp;E2-1)+ COUNTIF('Round 1 - HILLS'!E19:E23,"="&amp;E2-1)+ COUNTIF('Round 1 - HILLS'!E26:E30,"="&amp;E2-1)+ COUNTIF('Round 1 - HILLS'!E33:E37,"="&amp;E2-1) + COUNTIF('Round 1 - HILLS'!E40:E44,"="&amp;E2-1)+ COUNTIF('Round 1 - HILLS'!E47:E51,"="&amp;E2-1) + COUNTIF('Round 1 - HILLS'!E54:E58,"="&amp;E2-1)+ COUNTIF('Round 1 - HILLS'!E61:E65,"="&amp;E2-1) + COUNTIF('Round 1 - HILLS'!E68:E72,"="&amp;E2-1) + COUNTIF('Round 1 - HILLS'!E75:E79,"="&amp;E2-1) + COUNTIF('Round 1 - HILLS'!E82:E86,"="&amp;E2-1) + COUNTIF('Round 1 - HILLS'!E89:E93,"="&amp;E2-1) + COUNTIF('Round 1 - HILLS'!E96:E100,"="&amp;E2-1) + COUNTIF('Round 1 - HILLS'!E103:E107,"="&amp;E2-1) + COUNTIF('Round 1 - HILLS'!E110:E114,"="&amp;E2-1) + COUNTIF('Round 1 - HILLS'!E117:E121,"="&amp;E2-1) + COUNTIF('Round 1 - HILLS'!E124:E128,"="&amp;E2-1) + COUNTIF('Round 1 - HILLS'!E131:E135,"="&amp;E2-1) + COUNTIF('Round 1 - HILLS'!E138:E142,"="&amp;E2-1) + COUNTIF('Round 1 - HILLS'!E145:E149,"="&amp;E2-1))</f>
        <v>0</v>
      </c>
      <c r="F5" s="78">
        <f>(COUNTIF('Round 1 - HILLS'!F5:F9,"="&amp;F2-1)+ COUNTIF('Round 1 - HILLS'!F12:F16,"="&amp;F2-1)+ COUNTIF('Round 1 - HILLS'!F19:F23,"="&amp;F2-1)+ COUNTIF('Round 1 - HILLS'!F26:F30,"="&amp;F2-1)+ COUNTIF('Round 1 - HILLS'!F33:F37,"="&amp;F2-1) + COUNTIF('Round 1 - HILLS'!F40:F44,"="&amp;F2-1)+ COUNTIF('Round 1 - HILLS'!F47:F51,"="&amp;F2-1) + COUNTIF('Round 1 - HILLS'!F54:F58,"="&amp;F2-1)+ COUNTIF('Round 1 - HILLS'!F61:F65,"="&amp;F2-1) + COUNTIF('Round 1 - HILLS'!F68:F72,"="&amp;F2-1) + COUNTIF('Round 1 - HILLS'!F75:F79,"="&amp;F2-1) + COUNTIF('Round 1 - HILLS'!F82:F86,"="&amp;F2-1) + COUNTIF('Round 1 - HILLS'!F89:F93,"="&amp;F2-1) + COUNTIF('Round 1 - HILLS'!F96:F100,"="&amp;F2-1) + COUNTIF('Round 1 - HILLS'!F103:F107,"="&amp;F2-1) + COUNTIF('Round 1 - HILLS'!F110:F114,"="&amp;F2-1) + COUNTIF('Round 1 - HILLS'!F117:F121,"="&amp;F2-1) + COUNTIF('Round 1 - HILLS'!F124:F128,"="&amp;F2-1) + COUNTIF('Round 1 - HILLS'!F131:F135,"="&amp;F2-1) + COUNTIF('Round 1 - HILLS'!F138:F142,"="&amp;F2-1) + COUNTIF('Round 1 - HILLS'!F145:F149,"="&amp;F2-1))</f>
        <v>0</v>
      </c>
      <c r="G5" s="79">
        <f>(COUNTIF('Round 1 - HILLS'!G5:G9,"="&amp;G2-1)+ COUNTIF('Round 1 - HILLS'!G12:G16,"="&amp;G2-1)+ COUNTIF('Round 1 - HILLS'!G19:G23,"="&amp;G2-1)+ COUNTIF('Round 1 - HILLS'!G26:G30,"="&amp;G2-1)+ COUNTIF('Round 1 - HILLS'!G33:G37,"="&amp;G2-1) + COUNTIF('Round 1 - HILLS'!G40:G44,"="&amp;G2-1)+ COUNTIF('Round 1 - HILLS'!G47:G51,"="&amp;G2-1) + COUNTIF('Round 1 - HILLS'!G54:G58,"="&amp;G2-1)+ COUNTIF('Round 1 - HILLS'!G61:G65,"="&amp;G2-1) + COUNTIF('Round 1 - HILLS'!G68:G72,"="&amp;G2-1) + COUNTIF('Round 1 - HILLS'!G75:G79,"="&amp;G2-1) + COUNTIF('Round 1 - HILLS'!G82:G86,"="&amp;G2-1) + COUNTIF('Round 1 - HILLS'!G89:G93,"="&amp;G2-1) + COUNTIF('Round 1 - HILLS'!G96:G100,"="&amp;G2-1) + COUNTIF('Round 1 - HILLS'!G103:G107,"="&amp;G2-1) + COUNTIF('Round 1 - HILLS'!G110:G114,"="&amp;G2-1) + COUNTIF('Round 1 - HILLS'!G117:G121,"="&amp;G2-1) + COUNTIF('Round 1 - HILLS'!G124:G128,"="&amp;G2-1) + COUNTIF('Round 1 - HILLS'!G131:G135,"="&amp;G2-1) + COUNTIF('Round 1 - HILLS'!G138:G142,"="&amp;G2-1) + COUNTIF('Round 1 - HILLS'!G145:G149,"="&amp;G2-1))</f>
        <v>0</v>
      </c>
      <c r="H5" s="78">
        <f>(COUNTIF('Round 1 - HILLS'!H5:H9,"="&amp;H2-1)+ COUNTIF('Round 1 - HILLS'!H12:H16,"="&amp;H2-1)+ COUNTIF('Round 1 - HILLS'!H19:H23,"="&amp;H2-1)+ COUNTIF('Round 1 - HILLS'!H26:H30,"="&amp;H2-1)+ COUNTIF('Round 1 - HILLS'!H33:H37,"="&amp;H2-1) + COUNTIF('Round 1 - HILLS'!H40:H44,"="&amp;H2-1)+ COUNTIF('Round 1 - HILLS'!H47:H51,"="&amp;H2-1) + COUNTIF('Round 1 - HILLS'!H54:H58,"="&amp;H2-1)+ COUNTIF('Round 1 - HILLS'!H61:H65,"="&amp;H2-1) + COUNTIF('Round 1 - HILLS'!H68:H72,"="&amp;H2-1) + COUNTIF('Round 1 - HILLS'!H75:H79,"="&amp;H2-1) + COUNTIF('Round 1 - HILLS'!H82:H86,"="&amp;H2-1) + COUNTIF('Round 1 - HILLS'!H89:H93,"="&amp;H2-1) + COUNTIF('Round 1 - HILLS'!H96:H100,"="&amp;H2-1) + COUNTIF('Round 1 - HILLS'!H103:H107,"="&amp;H2-1) + COUNTIF('Round 1 - HILLS'!H110:H114,"="&amp;H2-1) + COUNTIF('Round 1 - HILLS'!H117:H121,"="&amp;H2-1) + COUNTIF('Round 1 - HILLS'!H124:H128,"="&amp;H2-1) + COUNTIF('Round 1 - HILLS'!H131:H135,"="&amp;H2-1) + COUNTIF('Round 1 - HILLS'!H138:H142,"="&amp;H2-1) + COUNTIF('Round 1 - HILLS'!H145:H149,"="&amp;H2-1))</f>
        <v>0</v>
      </c>
      <c r="I5" s="79">
        <f>(COUNTIF('Round 1 - HILLS'!I5:I9,"="&amp;I2-1)+ COUNTIF('Round 1 - HILLS'!I12:I16,"="&amp;I2-1)+ COUNTIF('Round 1 - HILLS'!I19:I23,"="&amp;I2-1)+ COUNTIF('Round 1 - HILLS'!I26:I30,"="&amp;I2-1)+ COUNTIF('Round 1 - HILLS'!I33:I37,"="&amp;I2-1) + COUNTIF('Round 1 - HILLS'!I40:I44,"="&amp;I2-1)+ COUNTIF('Round 1 - HILLS'!I47:I51,"="&amp;I2-1) + COUNTIF('Round 1 - HILLS'!I54:I58,"="&amp;I2-1)+ COUNTIF('Round 1 - HILLS'!I61:I65,"="&amp;I2-1) + COUNTIF('Round 1 - HILLS'!I68:I72,"="&amp;I2-1) + COUNTIF('Round 1 - HILLS'!I75:I79,"="&amp;I2-1) + COUNTIF('Round 1 - HILLS'!I82:I86,"="&amp;I2-1) + COUNTIF('Round 1 - HILLS'!I89:I93,"="&amp;I2-1) + COUNTIF('Round 1 - HILLS'!I96:I100,"="&amp;I2-1) + COUNTIF('Round 1 - HILLS'!I103:I107,"="&amp;I2-1) + COUNTIF('Round 1 - HILLS'!I110:I114,"="&amp;I2-1) + COUNTIF('Round 1 - HILLS'!I117:I121,"="&amp;I2-1) + COUNTIF('Round 1 - HILLS'!I124:I128,"="&amp;I2-1) + COUNTIF('Round 1 - HILLS'!I131:I135,"="&amp;I2-1) + COUNTIF('Round 1 - HILLS'!I138:I142,"="&amp;I2-1) + COUNTIF('Round 1 - HILLS'!I145:I149,"="&amp;I2-1))</f>
        <v>0</v>
      </c>
      <c r="J5" s="78">
        <f>(COUNTIF('Round 1 - HILLS'!J5:J9,"="&amp;J2-1)+ COUNTIF('Round 1 - HILLS'!J12:J16,"="&amp;J2-1)+ COUNTIF('Round 1 - HILLS'!J19:J23,"="&amp;J2-1)+ COUNTIF('Round 1 - HILLS'!J26:J30,"="&amp;J2-1)+ COUNTIF('Round 1 - HILLS'!J33:J37,"="&amp;J2-1) + COUNTIF('Round 1 - HILLS'!J40:J44,"="&amp;J2-1)+ COUNTIF('Round 1 - HILLS'!J47:J51,"="&amp;J2-1) + COUNTIF('Round 1 - HILLS'!J54:J58,"="&amp;J2-1)+ COUNTIF('Round 1 - HILLS'!J61:J65,"="&amp;J2-1) + COUNTIF('Round 1 - HILLS'!J68:J72,"="&amp;J2-1) + COUNTIF('Round 1 - HILLS'!J75:J79,"="&amp;J2-1) + COUNTIF('Round 1 - HILLS'!J82:J86,"="&amp;J2-1) + COUNTIF('Round 1 - HILLS'!J89:J93,"="&amp;J2-1) + COUNTIF('Round 1 - HILLS'!J96:J100,"="&amp;J2-1) + COUNTIF('Round 1 - HILLS'!J103:J107,"="&amp;J2-1) + COUNTIF('Round 1 - HILLS'!J110:J114,"="&amp;J2-1) + COUNTIF('Round 1 - HILLS'!J117:J121,"="&amp;J2-1) + COUNTIF('Round 1 - HILLS'!J124:J128,"="&amp;J2-1) + COUNTIF('Round 1 - HILLS'!J131:J135,"="&amp;J2-1) + COUNTIF('Round 1 - HILLS'!J138:J142,"="&amp;J2-1) + COUNTIF('Round 1 - HILLS'!J145:J149,"="&amp;J2-1))</f>
        <v>0</v>
      </c>
      <c r="K5" s="80"/>
      <c r="L5" s="78">
        <f>(COUNTIF('Round 1 - HILLS'!L5:L9,"="&amp;L2-1)+ COUNTIF('Round 1 - HILLS'!L12:L16,"="&amp;L2-1)+ COUNTIF('Round 1 - HILLS'!L19:L23,"="&amp;L2-1)+ COUNTIF('Round 1 - HILLS'!L26:L30,"="&amp;L2-1)+ COUNTIF('Round 1 - HILLS'!L33:L37,"="&amp;L2-1) + COUNTIF('Round 1 - HILLS'!L40:L44,"="&amp;L2-1)+ COUNTIF('Round 1 - HILLS'!L47:L51,"="&amp;L2-1) + COUNTIF('Round 1 - HILLS'!L54:L58,"="&amp;L2-1)+ COUNTIF('Round 1 - HILLS'!L61:L65,"="&amp;L2-1) + COUNTIF('Round 1 - HILLS'!L68:L72,"="&amp;L2-1) + COUNTIF('Round 1 - HILLS'!L75:L79,"="&amp;L2-1) + COUNTIF('Round 1 - HILLS'!L82:L86,"="&amp;L2-1) + COUNTIF('Round 1 - HILLS'!L89:L93,"="&amp;L2-1) + COUNTIF('Round 1 - HILLS'!L96:L100,"="&amp;L2-1) + COUNTIF('Round 1 - HILLS'!L103:L107,"="&amp;L2-1) + COUNTIF('Round 1 - HILLS'!L110:L114,"="&amp;L2-1) + COUNTIF('Round 1 - HILLS'!L117:L121,"="&amp;L2-1) + COUNTIF('Round 1 - HILLS'!L124:L128,"="&amp;L2-1) + COUNTIF('Round 1 - HILLS'!L131:L135,"="&amp;L2-1) + COUNTIF('Round 1 - HILLS'!L138:L142,"="&amp;L2-1) + COUNTIF('Round 1 - HILLS'!L145:L149,"="&amp;L2-1))</f>
        <v>0</v>
      </c>
      <c r="M5" s="79">
        <f>(COUNTIF('Round 1 - HILLS'!M5:M9,"="&amp;M2-1)+ COUNTIF('Round 1 - HILLS'!M12:M16,"="&amp;M2-1)+ COUNTIF('Round 1 - HILLS'!M19:M23,"="&amp;M2-1)+ COUNTIF('Round 1 - HILLS'!M26:M30,"="&amp;M2-1)+ COUNTIF('Round 1 - HILLS'!M33:M37,"="&amp;M2-1) + COUNTIF('Round 1 - HILLS'!M40:M44,"="&amp;M2-1)+ COUNTIF('Round 1 - HILLS'!M47:M51,"="&amp;M2-1) + COUNTIF('Round 1 - HILLS'!M54:M58,"="&amp;M2-1)+ COUNTIF('Round 1 - HILLS'!M61:M65,"="&amp;M2-1) + COUNTIF('Round 1 - HILLS'!M68:M72,"="&amp;M2-1) + COUNTIF('Round 1 - HILLS'!M75:M79,"="&amp;M2-1) + COUNTIF('Round 1 - HILLS'!M82:M86,"="&amp;M2-1) + COUNTIF('Round 1 - HILLS'!M89:M93,"="&amp;M2-1) + COUNTIF('Round 1 - HILLS'!M96:M100,"="&amp;M2-1) + COUNTIF('Round 1 - HILLS'!M103:M107,"="&amp;M2-1) + COUNTIF('Round 1 - HILLS'!M110:M114,"="&amp;M2-1) + COUNTIF('Round 1 - HILLS'!M117:M121,"="&amp;M2-1) + COUNTIF('Round 1 - HILLS'!M124:M128,"="&amp;M2-1) + COUNTIF('Round 1 - HILLS'!M131:M135,"="&amp;M2-1) + COUNTIF('Round 1 - HILLS'!M138:M142,"="&amp;M2-1) + COUNTIF('Round 1 - HILLS'!M145:M149,"="&amp;M2-1))</f>
        <v>0</v>
      </c>
      <c r="N5" s="78">
        <f>(COUNTIF('Round 1 - HILLS'!N5:N9,"="&amp;N2-1)+ COUNTIF('Round 1 - HILLS'!N12:N16,"="&amp;N2-1)+ COUNTIF('Round 1 - HILLS'!N19:N23,"="&amp;N2-1)+ COUNTIF('Round 1 - HILLS'!N26:N30,"="&amp;N2-1)+ COUNTIF('Round 1 - HILLS'!N33:N37,"="&amp;N2-1) + COUNTIF('Round 1 - HILLS'!N40:N44,"="&amp;N2-1)+ COUNTIF('Round 1 - HILLS'!N47:N51,"="&amp;N2-1) + COUNTIF('Round 1 - HILLS'!N54:N58,"="&amp;N2-1)+ COUNTIF('Round 1 - HILLS'!N61:N65,"="&amp;N2-1) + COUNTIF('Round 1 - HILLS'!N68:N72,"="&amp;N2-1) + COUNTIF('Round 1 - HILLS'!N75:N79,"="&amp;N2-1) + COUNTIF('Round 1 - HILLS'!N82:N86,"="&amp;N2-1) + COUNTIF('Round 1 - HILLS'!N89:N93,"="&amp;N2-1) + COUNTIF('Round 1 - HILLS'!N96:N100,"="&amp;N2-1) + COUNTIF('Round 1 - HILLS'!N103:N107,"="&amp;N2-1) + COUNTIF('Round 1 - HILLS'!N110:N114,"="&amp;N2-1) + COUNTIF('Round 1 - HILLS'!N117:N121,"="&amp;N2-1) + COUNTIF('Round 1 - HILLS'!N124:N128,"="&amp;N2-1) + COUNTIF('Round 1 - HILLS'!N131:N135,"="&amp;N2-1) + COUNTIF('Round 1 - HILLS'!N138:N142,"="&amp;N2-1) + COUNTIF('Round 1 - HILLS'!N145:N149,"="&amp;N2-1))</f>
        <v>0</v>
      </c>
      <c r="O5" s="79">
        <f>(COUNTIF('Round 1 - HILLS'!O5:O9,"="&amp;O2-1)+ COUNTIF('Round 1 - HILLS'!O12:O16,"="&amp;O2-1)+ COUNTIF('Round 1 - HILLS'!O19:O23,"="&amp;O2-1)+ COUNTIF('Round 1 - HILLS'!O26:O30,"="&amp;O2-1)+ COUNTIF('Round 1 - HILLS'!O33:O37,"="&amp;O2-1) + COUNTIF('Round 1 - HILLS'!O40:O44,"="&amp;O2-1)+ COUNTIF('Round 1 - HILLS'!O47:O51,"="&amp;O2-1) + COUNTIF('Round 1 - HILLS'!O54:O58,"="&amp;O2-1)+ COUNTIF('Round 1 - HILLS'!O61:O65,"="&amp;O2-1) + COUNTIF('Round 1 - HILLS'!O68:O72,"="&amp;O2-1) + COUNTIF('Round 1 - HILLS'!O75:O79,"="&amp;O2-1) + COUNTIF('Round 1 - HILLS'!O82:O86,"="&amp;O2-1) + COUNTIF('Round 1 - HILLS'!O89:O93,"="&amp;O2-1) + COUNTIF('Round 1 - HILLS'!O96:O100,"="&amp;O2-1) + COUNTIF('Round 1 - HILLS'!O103:O107,"="&amp;O2-1) + COUNTIF('Round 1 - HILLS'!O110:O114,"="&amp;O2-1) + COUNTIF('Round 1 - HILLS'!O117:O121,"="&amp;O2-1) + COUNTIF('Round 1 - HILLS'!O124:O128,"="&amp;O2-1) + COUNTIF('Round 1 - HILLS'!O131:O135,"="&amp;O2-1) + COUNTIF('Round 1 - HILLS'!O138:O142,"="&amp;O2-1) + COUNTIF('Round 1 - HILLS'!O145:O149,"="&amp;O2-1))</f>
        <v>0</v>
      </c>
      <c r="P5" s="78">
        <f>(COUNTIF('Round 1 - HILLS'!P5:P9,"="&amp;P2-1)+ COUNTIF('Round 1 - HILLS'!P12:P16,"="&amp;P2-1)+ COUNTIF('Round 1 - HILLS'!P19:P23,"="&amp;P2-1)+ COUNTIF('Round 1 - HILLS'!P26:P30,"="&amp;P2-1)+ COUNTIF('Round 1 - HILLS'!P33:P37,"="&amp;P2-1) + COUNTIF('Round 1 - HILLS'!P40:P44,"="&amp;P2-1)+ COUNTIF('Round 1 - HILLS'!P47:P51,"="&amp;P2-1) + COUNTIF('Round 1 - HILLS'!P54:P58,"="&amp;P2-1)+ COUNTIF('Round 1 - HILLS'!P61:P65,"="&amp;P2-1) + COUNTIF('Round 1 - HILLS'!P68:P72,"="&amp;P2-1) + COUNTIF('Round 1 - HILLS'!P75:P79,"="&amp;P2-1) + COUNTIF('Round 1 - HILLS'!P82:P86,"="&amp;P2-1) + COUNTIF('Round 1 - HILLS'!P89:P93,"="&amp;P2-1) + COUNTIF('Round 1 - HILLS'!P96:P100,"="&amp;P2-1) + COUNTIF('Round 1 - HILLS'!P103:P107,"="&amp;P2-1) + COUNTIF('Round 1 - HILLS'!P110:P114,"="&amp;P2-1) + COUNTIF('Round 1 - HILLS'!P117:P121,"="&amp;P2-1) + COUNTIF('Round 1 - HILLS'!P124:P128,"="&amp;P2-1) + COUNTIF('Round 1 - HILLS'!P131:P135,"="&amp;P2-1) + COUNTIF('Round 1 - HILLS'!P138:P142,"="&amp;P2-1) + COUNTIF('Round 1 - HILLS'!P145:P149,"="&amp;P2-1))</f>
        <v>0</v>
      </c>
      <c r="Q5" s="79">
        <f>(COUNTIF('Round 1 - HILLS'!Q5:Q9,"="&amp;Q2-1)+ COUNTIF('Round 1 - HILLS'!Q12:Q16,"="&amp;Q2-1)+ COUNTIF('Round 1 - HILLS'!Q19:Q23,"="&amp;Q2-1)+ COUNTIF('Round 1 - HILLS'!Q26:Q30,"="&amp;Q2-1)+ COUNTIF('Round 1 - HILLS'!Q33:Q37,"="&amp;Q2-1) + COUNTIF('Round 1 - HILLS'!Q40:Q44,"="&amp;Q2-1)+ COUNTIF('Round 1 - HILLS'!Q47:Q51,"="&amp;Q2-1) + COUNTIF('Round 1 - HILLS'!Q54:Q58,"="&amp;Q2-1)+ COUNTIF('Round 1 - HILLS'!Q61:Q65,"="&amp;Q2-1) + COUNTIF('Round 1 - HILLS'!Q68:Q72,"="&amp;Q2-1) + COUNTIF('Round 1 - HILLS'!Q75:Q79,"="&amp;Q2-1) + COUNTIF('Round 1 - HILLS'!Q82:Q86,"="&amp;Q2-1) + COUNTIF('Round 1 - HILLS'!Q89:Q93,"="&amp;Q2-1) + COUNTIF('Round 1 - HILLS'!Q96:Q100,"="&amp;Q2-1) + COUNTIF('Round 1 - HILLS'!Q103:Q107,"="&amp;Q2-1) + COUNTIF('Round 1 - HILLS'!Q110:Q114,"="&amp;Q2-1) + COUNTIF('Round 1 - HILLS'!Q117:Q121,"="&amp;Q2-1) + COUNTIF('Round 1 - HILLS'!Q124:Q128,"="&amp;Q2-1) + COUNTIF('Round 1 - HILLS'!Q131:Q135,"="&amp;Q2-1) + COUNTIF('Round 1 - HILLS'!Q138:Q142,"="&amp;Q2-1) + COUNTIF('Round 1 - HILLS'!Q145:Q149,"="&amp;Q2-1))</f>
        <v>0</v>
      </c>
      <c r="R5" s="78">
        <f>(COUNTIF('Round 1 - HILLS'!R5:R9,"="&amp;R2-1)+ COUNTIF('Round 1 - HILLS'!R12:R16,"="&amp;R2-1)+ COUNTIF('Round 1 - HILLS'!R19:R23,"="&amp;R2-1)+ COUNTIF('Round 1 - HILLS'!R26:R30,"="&amp;R2-1)+ COUNTIF('Round 1 - HILLS'!R33:R37,"="&amp;R2-1) + COUNTIF('Round 1 - HILLS'!R40:R44,"="&amp;R2-1)+ COUNTIF('Round 1 - HILLS'!R47:R51,"="&amp;R2-1) + COUNTIF('Round 1 - HILLS'!R54:R58,"="&amp;R2-1)+ COUNTIF('Round 1 - HILLS'!R61:R65,"="&amp;R2-1) + COUNTIF('Round 1 - HILLS'!R68:R72,"="&amp;R2-1) + COUNTIF('Round 1 - HILLS'!R75:R79,"="&amp;R2-1) + COUNTIF('Round 1 - HILLS'!R82:R86,"="&amp;R2-1) + COUNTIF('Round 1 - HILLS'!R89:R93,"="&amp;R2-1) + COUNTIF('Round 1 - HILLS'!R96:R100,"="&amp;R2-1) + COUNTIF('Round 1 - HILLS'!R103:R107,"="&amp;R2-1) + COUNTIF('Round 1 - HILLS'!R110:R114,"="&amp;R2-1) + COUNTIF('Round 1 - HILLS'!R117:R121,"="&amp;R2-1) + COUNTIF('Round 1 - HILLS'!R124:R128,"="&amp;R2-1) + COUNTIF('Round 1 - HILLS'!R131:R135,"="&amp;R2-1) + COUNTIF('Round 1 - HILLS'!R138:R142,"="&amp;R2-1) + COUNTIF('Round 1 - HILLS'!R145:R149,"="&amp;R2-1))</f>
        <v>0</v>
      </c>
      <c r="S5" s="79">
        <f>(COUNTIF('Round 1 - HILLS'!S5:S9,"="&amp;S2-1)+ COUNTIF('Round 1 - HILLS'!S12:S16,"="&amp;S2-1)+ COUNTIF('Round 1 - HILLS'!S19:S23,"="&amp;S2-1)+ COUNTIF('Round 1 - HILLS'!S26:S30,"="&amp;S2-1)+ COUNTIF('Round 1 - HILLS'!S33:S37,"="&amp;S2-1) + COUNTIF('Round 1 - HILLS'!S40:S44,"="&amp;S2-1)+ COUNTIF('Round 1 - HILLS'!S47:S51,"="&amp;S2-1) + COUNTIF('Round 1 - HILLS'!S54:S58,"="&amp;S2-1)+ COUNTIF('Round 1 - HILLS'!S61:S65,"="&amp;S2-1) + COUNTIF('Round 1 - HILLS'!S68:S72,"="&amp;S2-1) + COUNTIF('Round 1 - HILLS'!S75:S79,"="&amp;S2-1) + COUNTIF('Round 1 - HILLS'!S82:S86,"="&amp;S2-1) + COUNTIF('Round 1 - HILLS'!S89:S93,"="&amp;S2-1) + COUNTIF('Round 1 - HILLS'!S96:S100,"="&amp;S2-1) + COUNTIF('Round 1 - HILLS'!S103:S107,"="&amp;S2-1) + COUNTIF('Round 1 - HILLS'!S110:S114,"="&amp;S2-1) + COUNTIF('Round 1 - HILLS'!S117:S121,"="&amp;S2-1) + COUNTIF('Round 1 - HILLS'!S124:S128,"="&amp;S2-1) + COUNTIF('Round 1 - HILLS'!S131:S135,"="&amp;S2-1) + COUNTIF('Round 1 - HILLS'!S138:S142,"="&amp;S2-1) + COUNTIF('Round 1 - HILLS'!S145:S149,"="&amp;S2-1))</f>
        <v>0</v>
      </c>
      <c r="T5" s="78">
        <f>(COUNTIF('Round 1 - HILLS'!T5:T9,"="&amp;T2-1)+ COUNTIF('Round 1 - HILLS'!T12:T16,"="&amp;T2-1)+ COUNTIF('Round 1 - HILLS'!T19:T23,"="&amp;T2-1)+ COUNTIF('Round 1 - HILLS'!T26:T30,"="&amp;T2-1)+ COUNTIF('Round 1 - HILLS'!T33:T37,"="&amp;T2-1) + COUNTIF('Round 1 - HILLS'!T40:T44,"="&amp;T2-1)+ COUNTIF('Round 1 - HILLS'!T47:T51,"="&amp;T2-1) + COUNTIF('Round 1 - HILLS'!T54:T58,"="&amp;T2-1)+ COUNTIF('Round 1 - HILLS'!T61:T65,"="&amp;T2-1) + COUNTIF('Round 1 - HILLS'!T68:T72,"="&amp;T2-1) + COUNTIF('Round 1 - HILLS'!T75:T79,"="&amp;T2-1) + COUNTIF('Round 1 - HILLS'!T82:T86,"="&amp;T2-1) + COUNTIF('Round 1 - HILLS'!T89:T93,"="&amp;T2-1) + COUNTIF('Round 1 - HILLS'!T96:T100,"="&amp;T2-1) + COUNTIF('Round 1 - HILLS'!T103:T107,"="&amp;T2-1) + COUNTIF('Round 1 - HILLS'!T110:T114,"="&amp;T2-1) + COUNTIF('Round 1 - HILLS'!T117:T121,"="&amp;T2-1) + COUNTIF('Round 1 - HILLS'!T124:T128,"="&amp;T2-1) + COUNTIF('Round 1 - HILLS'!T131:T135,"="&amp;T2-1) + COUNTIF('Round 1 - HILLS'!T138:T142,"="&amp;T2-1) + COUNTIF('Round 1 - HILLS'!T145:T149,"="&amp;T2-1))</f>
        <v>0</v>
      </c>
      <c r="U5" s="81"/>
      <c r="V5" s="82"/>
    </row>
    <row r="6" spans="1:22" x14ac:dyDescent="0.2">
      <c r="A6" s="14" t="s">
        <v>72</v>
      </c>
      <c r="B6" s="78">
        <f>(COUNTIF('Round 1 - HILLS'!B5:B9,"="&amp;B2)+ COUNTIF('Round 1 - HILLS'!B12:B16,"="&amp;B2)+ COUNTIF('Round 1 - HILLS'!B19:B23,"="&amp;B2)+ COUNTIF('Round 1 - HILLS'!B26:B30,"="&amp;B2)+ COUNTIF('Round 1 - HILLS'!B33:B37,"="&amp;B2) + COUNTIF('Round 1 - HILLS'!B40:B44,"="&amp;B2)+ COUNTIF('Round 1 - HILLS'!B47:B51,"="&amp;B2) + COUNTIF('Round 1 - HILLS'!B54:B58,"="&amp;B2)+ COUNTIF('Round 1 - HILLS'!B61:B65,"="&amp;B2) + COUNTIF('Round 1 - HILLS'!B68:B72,"="&amp;B2) + COUNTIF('Round 1 - HILLS'!B75:B79,"="&amp;B2) + COUNTIF('Round 1 - HILLS'!B82:B86,"="&amp;B2) + COUNTIF('Round 1 - HILLS'!B89:B93,"="&amp;B2) + COUNTIF('Round 1 - HILLS'!B96:B100,"="&amp;B2) + COUNTIF('Round 1 - HILLS'!B103:B107,"="&amp;B2) + COUNTIF('Round 1 - HILLS'!B110:B114,"="&amp;B2) + COUNTIF('Round 1 - HILLS'!B117:B121,"="&amp;B2) + COUNTIF('Round 1 - HILLS'!B124:B128,"="&amp;B2) + COUNTIF('Round 1 - HILLS'!B131:B135,"="&amp;B2) + COUNTIF('Round 1 - HILLS'!B138:B142,"="&amp;B2) + COUNTIF('Round 1 - HILLS'!B145:B149,"="&amp;B2))</f>
        <v>0</v>
      </c>
      <c r="C6" s="79">
        <f>(COUNTIF('Round 1 - HILLS'!C5:C9,"="&amp;C2)+ COUNTIF('Round 1 - HILLS'!C12:C16,"="&amp;C2)+ COUNTIF('Round 1 - HILLS'!C19:C23,"="&amp;C2)+ COUNTIF('Round 1 - HILLS'!C26:C30,"="&amp;C2)+ COUNTIF('Round 1 - HILLS'!C33:C37,"="&amp;C2) + COUNTIF('Round 1 - HILLS'!C40:C44,"="&amp;C2)+ COUNTIF('Round 1 - HILLS'!C47:C51,"="&amp;C2) + COUNTIF('Round 1 - HILLS'!C54:C58,"="&amp;C2)+ COUNTIF('Round 1 - HILLS'!C61:C65,"="&amp;C2) + COUNTIF('Round 1 - HILLS'!C68:C72,"="&amp;C2) + COUNTIF('Round 1 - HILLS'!C75:C79,"="&amp;C2) + COUNTIF('Round 1 - HILLS'!C82:C86,"="&amp;C2) + COUNTIF('Round 1 - HILLS'!C89:C93,"="&amp;C2) + COUNTIF('Round 1 - HILLS'!C96:C100,"="&amp;C2) + COUNTIF('Round 1 - HILLS'!C103:C107,"="&amp;C2) + COUNTIF('Round 1 - HILLS'!C110:C114,"="&amp;C2) + COUNTIF('Round 1 - HILLS'!C117:C121,"="&amp;C2) + COUNTIF('Round 1 - HILLS'!C124:C128,"="&amp;C2) + COUNTIF('Round 1 - HILLS'!C131:C135,"="&amp;C2) + COUNTIF('Round 1 - HILLS'!C138:C142,"="&amp;C2) + COUNTIF('Round 1 - HILLS'!C145:C149,"="&amp;C2))</f>
        <v>0</v>
      </c>
      <c r="D6" s="78">
        <f>(COUNTIF('Round 1 - HILLS'!D5:D9,"="&amp;D2)+ COUNTIF('Round 1 - HILLS'!D12:D16,"="&amp;D2)+ COUNTIF('Round 1 - HILLS'!D19:D23,"="&amp;D2)+ COUNTIF('Round 1 - HILLS'!D26:D30,"="&amp;D2)+ COUNTIF('Round 1 - HILLS'!D33:D37,"="&amp;D2) + COUNTIF('Round 1 - HILLS'!D40:D44,"="&amp;D2)+ COUNTIF('Round 1 - HILLS'!D47:D51,"="&amp;D2) + COUNTIF('Round 1 - HILLS'!D54:D58,"="&amp;D2)+ COUNTIF('Round 1 - HILLS'!D61:D65,"="&amp;D2) + COUNTIF('Round 1 - HILLS'!D68:D72,"="&amp;D2) + COUNTIF('Round 1 - HILLS'!D75:D79,"="&amp;D2) + COUNTIF('Round 1 - HILLS'!D82:D86,"="&amp;D2) + COUNTIF('Round 1 - HILLS'!D89:D93,"="&amp;D2) + COUNTIF('Round 1 - HILLS'!D96:D100,"="&amp;D2) + COUNTIF('Round 1 - HILLS'!D103:D107,"="&amp;D2) + COUNTIF('Round 1 - HILLS'!D110:D114,"="&amp;D2) + COUNTIF('Round 1 - HILLS'!D117:D121,"="&amp;D2) + COUNTIF('Round 1 - HILLS'!D124:D128,"="&amp;D2) + COUNTIF('Round 1 - HILLS'!D131:D135,"="&amp;D2) + COUNTIF('Round 1 - HILLS'!D138:D142,"="&amp;D2) + COUNTIF('Round 1 - HILLS'!D145:D149,"="&amp;D2))</f>
        <v>0</v>
      </c>
      <c r="E6" s="79">
        <f>(COUNTIF('Round 1 - HILLS'!E5:E9,"="&amp;E2)+ COUNTIF('Round 1 - HILLS'!E12:E16,"="&amp;E2)+ COUNTIF('Round 1 - HILLS'!E19:E23,"="&amp;E2)+ COUNTIF('Round 1 - HILLS'!E26:E30,"="&amp;E2)+ COUNTIF('Round 1 - HILLS'!E33:E37,"="&amp;E2) + COUNTIF('Round 1 - HILLS'!E40:E44,"="&amp;E2)+ COUNTIF('Round 1 - HILLS'!E47:E51,"="&amp;E2) + COUNTIF('Round 1 - HILLS'!E54:E58,"="&amp;E2)+ COUNTIF('Round 1 - HILLS'!E61:E65,"="&amp;E2) + COUNTIF('Round 1 - HILLS'!E68:E72,"="&amp;E2) + COUNTIF('Round 1 - HILLS'!E75:E79,"="&amp;E2) + COUNTIF('Round 1 - HILLS'!E82:E86,"="&amp;E2) + COUNTIF('Round 1 - HILLS'!E89:E93,"="&amp;E2) + COUNTIF('Round 1 - HILLS'!E96:E100,"="&amp;E2) + COUNTIF('Round 1 - HILLS'!E103:E107,"="&amp;E2) + COUNTIF('Round 1 - HILLS'!E110:E114,"="&amp;E2) + COUNTIF('Round 1 - HILLS'!E117:E121,"="&amp;E2) + COUNTIF('Round 1 - HILLS'!E124:E128,"="&amp;E2) + COUNTIF('Round 1 - HILLS'!E131:E135,"="&amp;E2) + COUNTIF('Round 1 - HILLS'!E138:E142,"="&amp;E2) + COUNTIF('Round 1 - HILLS'!E145:E149,"="&amp;E2))</f>
        <v>0</v>
      </c>
      <c r="F6" s="78">
        <f>(COUNTIF('Round 1 - HILLS'!F5:F9,"="&amp;F2)+ COUNTIF('Round 1 - HILLS'!F12:F16,"="&amp;F2)+ COUNTIF('Round 1 - HILLS'!F19:F23,"="&amp;F2)+ COUNTIF('Round 1 - HILLS'!F26:F30,"="&amp;F2)+ COUNTIF('Round 1 - HILLS'!F33:F37,"="&amp;F2) + COUNTIF('Round 1 - HILLS'!F40:F44,"="&amp;F2)+ COUNTIF('Round 1 - HILLS'!F47:F51,"="&amp;F2) + COUNTIF('Round 1 - HILLS'!F54:F58,"="&amp;F2)+ COUNTIF('Round 1 - HILLS'!F61:F65,"="&amp;F2) + COUNTIF('Round 1 - HILLS'!F68:F72,"="&amp;F2) + COUNTIF('Round 1 - HILLS'!F75:F79,"="&amp;F2) + COUNTIF('Round 1 - HILLS'!F82:F86,"="&amp;F2) + COUNTIF('Round 1 - HILLS'!F89:F93,"="&amp;F2) + COUNTIF('Round 1 - HILLS'!F96:F100,"="&amp;F2) + COUNTIF('Round 1 - HILLS'!F103:F107,"="&amp;F2) + COUNTIF('Round 1 - HILLS'!F110:F114,"="&amp;F2) + COUNTIF('Round 1 - HILLS'!F117:F121,"="&amp;F2) + COUNTIF('Round 1 - HILLS'!F124:F128,"="&amp;F2) + COUNTIF('Round 1 - HILLS'!F131:F135,"="&amp;F2) + COUNTIF('Round 1 - HILLS'!F138:F142,"="&amp;F2) + COUNTIF('Round 1 - HILLS'!F145:F149,"="&amp;F2))</f>
        <v>0</v>
      </c>
      <c r="G6" s="79">
        <f>(COUNTIF('Round 1 - HILLS'!G5:G9,"="&amp;G2)+ COUNTIF('Round 1 - HILLS'!G12:G16,"="&amp;G2)+ COUNTIF('Round 1 - HILLS'!G19:G23,"="&amp;G2)+ COUNTIF('Round 1 - HILLS'!G26:G30,"="&amp;G2)+ COUNTIF('Round 1 - HILLS'!G33:G37,"="&amp;G2) + COUNTIF('Round 1 - HILLS'!G40:G44,"="&amp;G2)+ COUNTIF('Round 1 - HILLS'!G47:G51,"="&amp;G2) + COUNTIF('Round 1 - HILLS'!G54:G58,"="&amp;G2)+ COUNTIF('Round 1 - HILLS'!G61:G65,"="&amp;G2) + COUNTIF('Round 1 - HILLS'!G68:G72,"="&amp;G2) + COUNTIF('Round 1 - HILLS'!G75:G79,"="&amp;G2) + COUNTIF('Round 1 - HILLS'!G82:G86,"="&amp;G2) + COUNTIF('Round 1 - HILLS'!G89:G93,"="&amp;G2) + COUNTIF('Round 1 - HILLS'!G96:G100,"="&amp;G2) + COUNTIF('Round 1 - HILLS'!G103:G107,"="&amp;G2) + COUNTIF('Round 1 - HILLS'!G110:G114,"="&amp;G2) + COUNTIF('Round 1 - HILLS'!G117:G121,"="&amp;G2) + COUNTIF('Round 1 - HILLS'!G124:G128,"="&amp;G2) + COUNTIF('Round 1 - HILLS'!G131:G135,"="&amp;G2) + COUNTIF('Round 1 - HILLS'!G138:G142,"="&amp;G2) + COUNTIF('Round 1 - HILLS'!G145:G149,"="&amp;G2))</f>
        <v>0</v>
      </c>
      <c r="H6" s="78">
        <f>(COUNTIF('Round 1 - HILLS'!H5:H9,"="&amp;H2)+ COUNTIF('Round 1 - HILLS'!H12:H16,"="&amp;H2)+ COUNTIF('Round 1 - HILLS'!H19:H23,"="&amp;H2)+ COUNTIF('Round 1 - HILLS'!H26:H30,"="&amp;H2)+ COUNTIF('Round 1 - HILLS'!H33:H37,"="&amp;H2) + COUNTIF('Round 1 - HILLS'!H40:H44,"="&amp;H2)+ COUNTIF('Round 1 - HILLS'!H47:H51,"="&amp;H2) + COUNTIF('Round 1 - HILLS'!H54:H58,"="&amp;H2)+ COUNTIF('Round 1 - HILLS'!H61:H65,"="&amp;H2) + COUNTIF('Round 1 - HILLS'!H68:H72,"="&amp;H2) + COUNTIF('Round 1 - HILLS'!H75:H79,"="&amp;H2) + COUNTIF('Round 1 - HILLS'!H82:H86,"="&amp;H2) + COUNTIF('Round 1 - HILLS'!H89:H93,"="&amp;H2) + COUNTIF('Round 1 - HILLS'!H96:H100,"="&amp;H2) + COUNTIF('Round 1 - HILLS'!H103:H107,"="&amp;H2) + COUNTIF('Round 1 - HILLS'!H110:H114,"="&amp;H2) + COUNTIF('Round 1 - HILLS'!H117:H121,"="&amp;H2) + COUNTIF('Round 1 - HILLS'!H124:H128,"="&amp;H2) + COUNTIF('Round 1 - HILLS'!H131:H135,"="&amp;H2) + COUNTIF('Round 1 - HILLS'!H138:H142,"="&amp;H2) + COUNTIF('Round 1 - HILLS'!H145:H149,"="&amp;H2))</f>
        <v>0</v>
      </c>
      <c r="I6" s="79">
        <f>(COUNTIF('Round 1 - HILLS'!I5:I9,"="&amp;I2)+ COUNTIF('Round 1 - HILLS'!I12:I16,"="&amp;I2)+ COUNTIF('Round 1 - HILLS'!I19:I23,"="&amp;I2)+ COUNTIF('Round 1 - HILLS'!I26:I30,"="&amp;I2)+ COUNTIF('Round 1 - HILLS'!I33:I37,"="&amp;I2) + COUNTIF('Round 1 - HILLS'!I40:I44,"="&amp;I2)+ COUNTIF('Round 1 - HILLS'!I47:I51,"="&amp;I2) + COUNTIF('Round 1 - HILLS'!I54:I58,"="&amp;I2)+ COUNTIF('Round 1 - HILLS'!I61:I65,"="&amp;I2) + COUNTIF('Round 1 - HILLS'!I68:I72,"="&amp;I2) + COUNTIF('Round 1 - HILLS'!I75:I79,"="&amp;I2) + COUNTIF('Round 1 - HILLS'!I82:I86,"="&amp;I2) + COUNTIF('Round 1 - HILLS'!I89:I93,"="&amp;I2) + COUNTIF('Round 1 - HILLS'!I96:I100,"="&amp;I2) + COUNTIF('Round 1 - HILLS'!I103:I107,"="&amp;I2) + COUNTIF('Round 1 - HILLS'!I110:I114,"="&amp;I2) + COUNTIF('Round 1 - HILLS'!I117:I121,"="&amp;I2) + COUNTIF('Round 1 - HILLS'!I124:I128,"="&amp;I2) + COUNTIF('Round 1 - HILLS'!I131:I135,"="&amp;I2) + COUNTIF('Round 1 - HILLS'!I138:I142,"="&amp;I2) + COUNTIF('Round 1 - HILLS'!I145:I149,"="&amp;I2))</f>
        <v>0</v>
      </c>
      <c r="J6" s="78">
        <f>(COUNTIF('Round 1 - HILLS'!J5:J9,"="&amp;J2)+ COUNTIF('Round 1 - HILLS'!J12:J16,"="&amp;J2)+ COUNTIF('Round 1 - HILLS'!J19:J23,"="&amp;J2)+ COUNTIF('Round 1 - HILLS'!J26:J30,"="&amp;J2)+ COUNTIF('Round 1 - HILLS'!J33:J37,"="&amp;J2) + COUNTIF('Round 1 - HILLS'!J40:J44,"="&amp;J2)+ COUNTIF('Round 1 - HILLS'!J47:J51,"="&amp;J2) + COUNTIF('Round 1 - HILLS'!J54:J58,"="&amp;J2)+ COUNTIF('Round 1 - HILLS'!J61:J65,"="&amp;J2) + COUNTIF('Round 1 - HILLS'!J68:J72,"="&amp;J2) + COUNTIF('Round 1 - HILLS'!J75:J79,"="&amp;J2) + COUNTIF('Round 1 - HILLS'!J82:J86,"="&amp;J2) + COUNTIF('Round 1 - HILLS'!J89:J93,"="&amp;J2) + COUNTIF('Round 1 - HILLS'!J96:J100,"="&amp;J2) + COUNTIF('Round 1 - HILLS'!J103:J107,"="&amp;J2) + COUNTIF('Round 1 - HILLS'!J110:J114,"="&amp;J2) + COUNTIF('Round 1 - HILLS'!J117:J121,"="&amp;J2) + COUNTIF('Round 1 - HILLS'!J124:J128,"="&amp;J2) + COUNTIF('Round 1 - HILLS'!J131:J135,"="&amp;J2) + COUNTIF('Round 1 - HILLS'!J138:J142,"="&amp;J2) + COUNTIF('Round 1 - HILLS'!J145:J149,"="&amp;J2))</f>
        <v>0</v>
      </c>
      <c r="K6" s="80"/>
      <c r="L6" s="78">
        <f>(COUNTIF('Round 1 - HILLS'!L5:L9,"="&amp;L2)+ COUNTIF('Round 1 - HILLS'!L12:L16,"="&amp;L2)+ COUNTIF('Round 1 - HILLS'!L19:L23,"="&amp;L2)+ COUNTIF('Round 1 - HILLS'!L26:L30,"="&amp;L2)+ COUNTIF('Round 1 - HILLS'!L33:L37,"="&amp;L2) + COUNTIF('Round 1 - HILLS'!L40:L44,"="&amp;L2)+ COUNTIF('Round 1 - HILLS'!L47:L51,"="&amp;L2) + COUNTIF('Round 1 - HILLS'!L54:L58,"="&amp;L2)+ COUNTIF('Round 1 - HILLS'!L61:L65,"="&amp;L2) + COUNTIF('Round 1 - HILLS'!L68:L72,"="&amp;L2) + COUNTIF('Round 1 - HILLS'!L75:L79,"="&amp;L2) + COUNTIF('Round 1 - HILLS'!L82:L86,"="&amp;L2) + COUNTIF('Round 1 - HILLS'!L89:L93,"="&amp;L2) + COUNTIF('Round 1 - HILLS'!L96:L100,"="&amp;L2) + COUNTIF('Round 1 - HILLS'!L103:L107,"="&amp;L2) + COUNTIF('Round 1 - HILLS'!L110:L114,"="&amp;L2) + COUNTIF('Round 1 - HILLS'!L117:L121,"="&amp;L2) + COUNTIF('Round 1 - HILLS'!L124:L128,"="&amp;L2) + COUNTIF('Round 1 - HILLS'!L131:L135,"="&amp;L2) + COUNTIF('Round 1 - HILLS'!L138:L142,"="&amp;L2) + COUNTIF('Round 1 - HILLS'!L145:L149,"="&amp;L2))</f>
        <v>0</v>
      </c>
      <c r="M6" s="79">
        <f>(COUNTIF('Round 1 - HILLS'!M5:M9,"="&amp;M2)+ COUNTIF('Round 1 - HILLS'!M12:M16,"="&amp;M2)+ COUNTIF('Round 1 - HILLS'!M19:M23,"="&amp;M2)+ COUNTIF('Round 1 - HILLS'!M26:M30,"="&amp;M2)+ COUNTIF('Round 1 - HILLS'!M33:M37,"="&amp;M2) + COUNTIF('Round 1 - HILLS'!M40:M44,"="&amp;M2)+ COUNTIF('Round 1 - HILLS'!M47:M51,"="&amp;M2) + COUNTIF('Round 1 - HILLS'!M54:M58,"="&amp;M2)+ COUNTIF('Round 1 - HILLS'!M61:M65,"="&amp;M2) + COUNTIF('Round 1 - HILLS'!M68:M72,"="&amp;M2) + COUNTIF('Round 1 - HILLS'!M75:M79,"="&amp;M2) + COUNTIF('Round 1 - HILLS'!M82:M86,"="&amp;M2) + COUNTIF('Round 1 - HILLS'!M89:M93,"="&amp;M2) + COUNTIF('Round 1 - HILLS'!M96:M100,"="&amp;M2) + COUNTIF('Round 1 - HILLS'!M103:M107,"="&amp;M2) + COUNTIF('Round 1 - HILLS'!M110:M114,"="&amp;M2) + COUNTIF('Round 1 - HILLS'!M117:M121,"="&amp;M2) + COUNTIF('Round 1 - HILLS'!M124:M128,"="&amp;M2) + COUNTIF('Round 1 - HILLS'!M131:M135,"="&amp;M2) + COUNTIF('Round 1 - HILLS'!M138:M142,"="&amp;M2) + COUNTIF('Round 1 - HILLS'!M145:M149,"="&amp;M2))</f>
        <v>0</v>
      </c>
      <c r="N6" s="78">
        <f>(COUNTIF('Round 1 - HILLS'!N5:N9,"="&amp;N2)+ COUNTIF('Round 1 - HILLS'!N12:N16,"="&amp;N2)+ COUNTIF('Round 1 - HILLS'!N19:N23,"="&amp;N2)+ COUNTIF('Round 1 - HILLS'!N26:N30,"="&amp;N2)+ COUNTIF('Round 1 - HILLS'!N33:N37,"="&amp;N2) + COUNTIF('Round 1 - HILLS'!N40:N44,"="&amp;N2)+ COUNTIF('Round 1 - HILLS'!N47:N51,"="&amp;N2) + COUNTIF('Round 1 - HILLS'!N54:N58,"="&amp;N2)+ COUNTIF('Round 1 - HILLS'!N61:N65,"="&amp;N2) + COUNTIF('Round 1 - HILLS'!N68:N72,"="&amp;N2) + COUNTIF('Round 1 - HILLS'!N75:N79,"="&amp;N2) + COUNTIF('Round 1 - HILLS'!N82:N86,"="&amp;N2) + COUNTIF('Round 1 - HILLS'!N89:N93,"="&amp;N2) + COUNTIF('Round 1 - HILLS'!N96:N100,"="&amp;N2) + COUNTIF('Round 1 - HILLS'!N103:N107,"="&amp;N2) + COUNTIF('Round 1 - HILLS'!N110:N114,"="&amp;N2) + COUNTIF('Round 1 - HILLS'!N117:N121,"="&amp;N2) + COUNTIF('Round 1 - HILLS'!N124:N128,"="&amp;N2) + COUNTIF('Round 1 - HILLS'!N131:N135,"="&amp;N2) + COUNTIF('Round 1 - HILLS'!N138:N142,"="&amp;N2) + COUNTIF('Round 1 - HILLS'!N145:N149,"="&amp;N2))</f>
        <v>0</v>
      </c>
      <c r="O6" s="79">
        <f>(COUNTIF('Round 1 - HILLS'!O5:O9,"="&amp;O2)+ COUNTIF('Round 1 - HILLS'!O12:O16,"="&amp;O2)+ COUNTIF('Round 1 - HILLS'!O19:O23,"="&amp;O2)+ COUNTIF('Round 1 - HILLS'!O26:O30,"="&amp;O2)+ COUNTIF('Round 1 - HILLS'!O33:O37,"="&amp;O2) + COUNTIF('Round 1 - HILLS'!O40:O44,"="&amp;O2)+ COUNTIF('Round 1 - HILLS'!O47:O51,"="&amp;O2) + COUNTIF('Round 1 - HILLS'!O54:O58,"="&amp;O2)+ COUNTIF('Round 1 - HILLS'!O61:O65,"="&amp;O2) + COUNTIF('Round 1 - HILLS'!O68:O72,"="&amp;O2) + COUNTIF('Round 1 - HILLS'!O75:O79,"="&amp;O2) + COUNTIF('Round 1 - HILLS'!O82:O86,"="&amp;O2) + COUNTIF('Round 1 - HILLS'!O89:O93,"="&amp;O2) + COUNTIF('Round 1 - HILLS'!O96:O100,"="&amp;O2) + COUNTIF('Round 1 - HILLS'!O103:O107,"="&amp;O2) + COUNTIF('Round 1 - HILLS'!O110:O114,"="&amp;O2) + COUNTIF('Round 1 - HILLS'!O117:O121,"="&amp;O2) + COUNTIF('Round 1 - HILLS'!O124:O128,"="&amp;O2) + COUNTIF('Round 1 - HILLS'!O131:O135,"="&amp;O2) + COUNTIF('Round 1 - HILLS'!O138:O142,"="&amp;O2) + COUNTIF('Round 1 - HILLS'!O145:O149,"="&amp;O2))</f>
        <v>0</v>
      </c>
      <c r="P6" s="78">
        <f>(COUNTIF('Round 1 - HILLS'!P5:P9,"="&amp;P2)+ COUNTIF('Round 1 - HILLS'!P12:P16,"="&amp;P2)+ COUNTIF('Round 1 - HILLS'!P19:P23,"="&amp;P2)+ COUNTIF('Round 1 - HILLS'!P26:P30,"="&amp;P2)+ COUNTIF('Round 1 - HILLS'!P33:P37,"="&amp;P2) + COUNTIF('Round 1 - HILLS'!P40:P44,"="&amp;P2)+ COUNTIF('Round 1 - HILLS'!P47:P51,"="&amp;P2) + COUNTIF('Round 1 - HILLS'!P54:P58,"="&amp;P2)+ COUNTIF('Round 1 - HILLS'!P61:P65,"="&amp;P2) + COUNTIF('Round 1 - HILLS'!P68:P72,"="&amp;P2) + COUNTIF('Round 1 - HILLS'!P75:P79,"="&amp;P2) + COUNTIF('Round 1 - HILLS'!P82:P86,"="&amp;P2) + COUNTIF('Round 1 - HILLS'!P89:P93,"="&amp;P2) + COUNTIF('Round 1 - HILLS'!P96:P100,"="&amp;P2) + COUNTIF('Round 1 - HILLS'!P103:P107,"="&amp;P2) + COUNTIF('Round 1 - HILLS'!P110:P114,"="&amp;P2) + COUNTIF('Round 1 - HILLS'!P117:P121,"="&amp;P2) + COUNTIF('Round 1 - HILLS'!P124:P128,"="&amp;P2) + COUNTIF('Round 1 - HILLS'!P131:P135,"="&amp;P2) + COUNTIF('Round 1 - HILLS'!P138:P142,"="&amp;P2) + COUNTIF('Round 1 - HILLS'!P145:P149,"="&amp;P2))</f>
        <v>0</v>
      </c>
      <c r="Q6" s="79">
        <f>(COUNTIF('Round 1 - HILLS'!Q5:Q9,"="&amp;Q2)+ COUNTIF('Round 1 - HILLS'!Q12:Q16,"="&amp;Q2)+ COUNTIF('Round 1 - HILLS'!Q19:Q23,"="&amp;Q2)+ COUNTIF('Round 1 - HILLS'!Q26:Q30,"="&amp;Q2)+ COUNTIF('Round 1 - HILLS'!Q33:Q37,"="&amp;Q2) + COUNTIF('Round 1 - HILLS'!Q40:Q44,"="&amp;Q2)+ COUNTIF('Round 1 - HILLS'!Q47:Q51,"="&amp;Q2) + COUNTIF('Round 1 - HILLS'!Q54:Q58,"="&amp;Q2)+ COUNTIF('Round 1 - HILLS'!Q61:Q65,"="&amp;Q2) + COUNTIF('Round 1 - HILLS'!Q68:Q72,"="&amp;Q2) + COUNTIF('Round 1 - HILLS'!Q75:Q79,"="&amp;Q2) + COUNTIF('Round 1 - HILLS'!Q82:Q86,"="&amp;Q2) + COUNTIF('Round 1 - HILLS'!Q89:Q93,"="&amp;Q2) + COUNTIF('Round 1 - HILLS'!Q96:Q100,"="&amp;Q2) + COUNTIF('Round 1 - HILLS'!Q103:Q107,"="&amp;Q2) + COUNTIF('Round 1 - HILLS'!Q110:Q114,"="&amp;Q2) + COUNTIF('Round 1 - HILLS'!Q117:Q121,"="&amp;Q2) + COUNTIF('Round 1 - HILLS'!Q124:Q128,"="&amp;Q2) + COUNTIF('Round 1 - HILLS'!Q131:Q135,"="&amp;Q2) + COUNTIF('Round 1 - HILLS'!Q138:Q142,"="&amp;Q2) + COUNTIF('Round 1 - HILLS'!Q145:Q149,"="&amp;Q2))</f>
        <v>0</v>
      </c>
      <c r="R6" s="78">
        <f>(COUNTIF('Round 1 - HILLS'!R5:R9,"="&amp;R2)+ COUNTIF('Round 1 - HILLS'!R12:R16,"="&amp;R2)+ COUNTIF('Round 1 - HILLS'!R19:R23,"="&amp;R2)+ COUNTIF('Round 1 - HILLS'!R26:R30,"="&amp;R2)+ COUNTIF('Round 1 - HILLS'!R33:R37,"="&amp;R2) + COUNTIF('Round 1 - HILLS'!R40:R44,"="&amp;R2)+ COUNTIF('Round 1 - HILLS'!R47:R51,"="&amp;R2) + COUNTIF('Round 1 - HILLS'!R54:R58,"="&amp;R2)+ COUNTIF('Round 1 - HILLS'!R61:R65,"="&amp;R2) + COUNTIF('Round 1 - HILLS'!R68:R72,"="&amp;R2) + COUNTIF('Round 1 - HILLS'!R75:R79,"="&amp;R2) + COUNTIF('Round 1 - HILLS'!R82:R86,"="&amp;R2) + COUNTIF('Round 1 - HILLS'!R89:R93,"="&amp;R2) + COUNTIF('Round 1 - HILLS'!R96:R100,"="&amp;R2) + COUNTIF('Round 1 - HILLS'!R103:R107,"="&amp;R2) + COUNTIF('Round 1 - HILLS'!R110:R114,"="&amp;R2) + COUNTIF('Round 1 - HILLS'!R117:R121,"="&amp;R2) + COUNTIF('Round 1 - HILLS'!R124:R128,"="&amp;R2) + COUNTIF('Round 1 - HILLS'!R131:R135,"="&amp;R2) + COUNTIF('Round 1 - HILLS'!R138:R142,"="&amp;R2) + COUNTIF('Round 1 - HILLS'!R145:R149,"="&amp;R2))</f>
        <v>0</v>
      </c>
      <c r="S6" s="79">
        <f>(COUNTIF('Round 1 - HILLS'!S5:S9,"="&amp;S2)+ COUNTIF('Round 1 - HILLS'!S12:S16,"="&amp;S2)+ COUNTIF('Round 1 - HILLS'!S19:S23,"="&amp;S2)+ COUNTIF('Round 1 - HILLS'!S26:S30,"="&amp;S2)+ COUNTIF('Round 1 - HILLS'!S33:S37,"="&amp;S2) + COUNTIF('Round 1 - HILLS'!S40:S44,"="&amp;S2)+ COUNTIF('Round 1 - HILLS'!S47:S51,"="&amp;S2) + COUNTIF('Round 1 - HILLS'!S54:S58,"="&amp;S2)+ COUNTIF('Round 1 - HILLS'!S61:S65,"="&amp;S2) + COUNTIF('Round 1 - HILLS'!S68:S72,"="&amp;S2) + COUNTIF('Round 1 - HILLS'!S75:S79,"="&amp;S2) + COUNTIF('Round 1 - HILLS'!S82:S86,"="&amp;S2) + COUNTIF('Round 1 - HILLS'!S89:S93,"="&amp;S2) + COUNTIF('Round 1 - HILLS'!S96:S100,"="&amp;S2) + COUNTIF('Round 1 - HILLS'!S103:S107,"="&amp;S2) + COUNTIF('Round 1 - HILLS'!S110:S114,"="&amp;S2) + COUNTIF('Round 1 - HILLS'!S117:S121,"="&amp;S2) + COUNTIF('Round 1 - HILLS'!S124:S128,"="&amp;S2) + COUNTIF('Round 1 - HILLS'!S131:S135,"="&amp;S2) + COUNTIF('Round 1 - HILLS'!S138:S142,"="&amp;S2) + COUNTIF('Round 1 - HILLS'!S145:S149,"="&amp;S2))</f>
        <v>0</v>
      </c>
      <c r="T6" s="78">
        <f>(COUNTIF('Round 1 - HILLS'!T5:T9,"="&amp;T2)+ COUNTIF('Round 1 - HILLS'!T12:T16,"="&amp;T2)+ COUNTIF('Round 1 - HILLS'!T19:T23,"="&amp;T2)+ COUNTIF('Round 1 - HILLS'!T26:T30,"="&amp;T2)+ COUNTIF('Round 1 - HILLS'!T33:T37,"="&amp;T2) + COUNTIF('Round 1 - HILLS'!T40:T44,"="&amp;T2)+ COUNTIF('Round 1 - HILLS'!T47:T51,"="&amp;T2) + COUNTIF('Round 1 - HILLS'!T54:T58,"="&amp;T2)+ COUNTIF('Round 1 - HILLS'!T61:T65,"="&amp;T2) + COUNTIF('Round 1 - HILLS'!T68:T72,"="&amp;T2) + COUNTIF('Round 1 - HILLS'!T75:T79,"="&amp;T2) + COUNTIF('Round 1 - HILLS'!T82:T86,"="&amp;T2) + COUNTIF('Round 1 - HILLS'!T89:T93,"="&amp;T2) + COUNTIF('Round 1 - HILLS'!T96:T100,"="&amp;T2) + COUNTIF('Round 1 - HILLS'!T103:T107,"="&amp;T2) + COUNTIF('Round 1 - HILLS'!T110:T114,"="&amp;T2) + COUNTIF('Round 1 - HILLS'!T117:T121,"="&amp;T2) + COUNTIF('Round 1 - HILLS'!T124:T128,"="&amp;T2) + COUNTIF('Round 1 - HILLS'!T131:T135,"="&amp;T2) + COUNTIF('Round 1 - HILLS'!T138:T142,"="&amp;T2) + COUNTIF('Round 1 - HILLS'!T145:T149,"="&amp;T2))</f>
        <v>0</v>
      </c>
      <c r="U6" s="81"/>
      <c r="V6" s="82"/>
    </row>
    <row r="7" spans="1:22" x14ac:dyDescent="0.2">
      <c r="A7" s="14" t="s">
        <v>73</v>
      </c>
      <c r="B7" s="78">
        <f>(COUNTIF('Round 1 - HILLS'!B5:B9,"="&amp;B2+1)+ COUNTIF('Round 1 - HILLS'!B12:B16,"="&amp;B2+1)+ COUNTIF('Round 1 - HILLS'!B19:B23,"="&amp;B2+1)+ COUNTIF('Round 1 - HILLS'!B26:B30,"="&amp;B2+1)+ COUNTIF('Round 1 - HILLS'!B33:B37,"="&amp;B2+1) + COUNTIF('Round 1 - HILLS'!B40:B44,"="&amp;B2+1)+ COUNTIF('Round 1 - HILLS'!B47:B51,"="&amp;B2+1) + COUNTIF('Round 1 - HILLS'!B54:B58,"="&amp;B2+1)+ COUNTIF('Round 1 - HILLS'!B61:B65,"="&amp;B2+1) + COUNTIF('Round 1 - HILLS'!B68:B72,"="&amp;B2+1) + COUNTIF('Round 1 - HILLS'!B75:B79,"="&amp;B2+1) + COUNTIF('Round 1 - HILLS'!B82:B86,"="&amp;B2+1) + COUNTIF('Round 1 - HILLS'!B89:B93,"="&amp;B2+1) + COUNTIF('Round 1 - HILLS'!B96:B100,"="&amp;B2+1) + COUNTIF('Round 1 - HILLS'!B103:B107,"="&amp;B2+1) + COUNTIF('Round 1 - HILLS'!B110:B114,"="&amp;B2+1) + COUNTIF('Round 1 - HILLS'!B117:B121,"="&amp;B2+1) + COUNTIF('Round 1 - HILLS'!B124:B128,"="&amp;B2+1) + COUNTIF('Round 1 - HILLS'!B131:B135,"="&amp;B2+1) + COUNTIF('Round 1 - HILLS'!B138:B142,"="&amp;B2+1) + COUNTIF('Round 1 - HILLS'!B145:B149,"="&amp;B2+1))</f>
        <v>0</v>
      </c>
      <c r="C7" s="79">
        <f>(COUNTIF('Round 1 - HILLS'!C5:C9,"="&amp;C2+1)+ COUNTIF('Round 1 - HILLS'!C12:C16,"="&amp;C2+1)+ COUNTIF('Round 1 - HILLS'!C19:C23,"="&amp;C2+1)+ COUNTIF('Round 1 - HILLS'!C26:C30,"="&amp;C2+1)+ COUNTIF('Round 1 - HILLS'!C33:C37,"="&amp;C2+1) + COUNTIF('Round 1 - HILLS'!C40:C44,"="&amp;C2+1)+ COUNTIF('Round 1 - HILLS'!C47:C51,"="&amp;C2+1) + COUNTIF('Round 1 - HILLS'!C54:C58,"="&amp;C2+1)+ COUNTIF('Round 1 - HILLS'!C61:C65,"="&amp;C2+1) + COUNTIF('Round 1 - HILLS'!C68:C72,"="&amp;C2+1) + COUNTIF('Round 1 - HILLS'!C75:C79,"="&amp;C2+1) + COUNTIF('Round 1 - HILLS'!C82:C86,"="&amp;C2+1) + COUNTIF('Round 1 - HILLS'!C89:C93,"="&amp;C2+1) + COUNTIF('Round 1 - HILLS'!C96:C100,"="&amp;C2+1) + COUNTIF('Round 1 - HILLS'!C103:C107,"="&amp;C2+1) + COUNTIF('Round 1 - HILLS'!C110:C114,"="&amp;C2+1) + COUNTIF('Round 1 - HILLS'!C117:C121,"="&amp;C2+1) + COUNTIF('Round 1 - HILLS'!C124:C128,"="&amp;C2+1) + COUNTIF('Round 1 - HILLS'!C131:C135,"="&amp;C2+1) + COUNTIF('Round 1 - HILLS'!C138:C142,"="&amp;C2+1) + COUNTIF('Round 1 - HILLS'!C145:C149,"="&amp;C2+1))</f>
        <v>0</v>
      </c>
      <c r="D7" s="78">
        <f>(COUNTIF('Round 1 - HILLS'!D5:D9,"="&amp;D2+1)+ COUNTIF('Round 1 - HILLS'!D12:D16,"="&amp;D2+1)+ COUNTIF('Round 1 - HILLS'!D19:D23,"="&amp;D2+1)+ COUNTIF('Round 1 - HILLS'!D26:D30,"="&amp;D2+1)+ COUNTIF('Round 1 - HILLS'!D33:D37,"="&amp;D2+1) + COUNTIF('Round 1 - HILLS'!D40:D44,"="&amp;D2+1)+ COUNTIF('Round 1 - HILLS'!D47:D51,"="&amp;D2+1) + COUNTIF('Round 1 - HILLS'!D54:D58,"="&amp;D2+1)+ COUNTIF('Round 1 - HILLS'!D61:D65,"="&amp;D2+1) + COUNTIF('Round 1 - HILLS'!D68:D72,"="&amp;D2+1) + COUNTIF('Round 1 - HILLS'!D75:D79,"="&amp;D2+1) + COUNTIF('Round 1 - HILLS'!D82:D86,"="&amp;D2+1) + COUNTIF('Round 1 - HILLS'!D89:D93,"="&amp;D2+1) + COUNTIF('Round 1 - HILLS'!D96:D100,"="&amp;D2+1) + COUNTIF('Round 1 - HILLS'!D103:D107,"="&amp;D2+1) + COUNTIF('Round 1 - HILLS'!D110:D114,"="&amp;D2+1) + COUNTIF('Round 1 - HILLS'!D117:D121,"="&amp;D2+1) + COUNTIF('Round 1 - HILLS'!D124:D128,"="&amp;D2+1) + COUNTIF('Round 1 - HILLS'!D131:D135,"="&amp;D2+1) + COUNTIF('Round 1 - HILLS'!D138:D142,"="&amp;D2+1) + COUNTIF('Round 1 - HILLS'!D145:D149,"="&amp;D2+1))</f>
        <v>0</v>
      </c>
      <c r="E7" s="79">
        <f>(COUNTIF('Round 1 - HILLS'!E5:E9,"="&amp;E2+1)+ COUNTIF('Round 1 - HILLS'!E12:E16,"="&amp;E2+1)+ COUNTIF('Round 1 - HILLS'!E19:E23,"="&amp;E2+1)+ COUNTIF('Round 1 - HILLS'!E26:E30,"="&amp;E2+1)+ COUNTIF('Round 1 - HILLS'!E33:E37,"="&amp;E2+1) + COUNTIF('Round 1 - HILLS'!E40:E44,"="&amp;E2+1)+ COUNTIF('Round 1 - HILLS'!E47:E51,"="&amp;E2+1) + COUNTIF('Round 1 - HILLS'!E54:E58,"="&amp;E2+1)+ COUNTIF('Round 1 - HILLS'!E61:E65,"="&amp;E2+1) + COUNTIF('Round 1 - HILLS'!E68:E72,"="&amp;E2+1) + COUNTIF('Round 1 - HILLS'!E75:E79,"="&amp;E2+1) + COUNTIF('Round 1 - HILLS'!E82:E86,"="&amp;E2+1) + COUNTIF('Round 1 - HILLS'!E89:E93,"="&amp;E2+1) + COUNTIF('Round 1 - HILLS'!E96:E100,"="&amp;E2+1) + COUNTIF('Round 1 - HILLS'!E103:E107,"="&amp;E2+1) + COUNTIF('Round 1 - HILLS'!E110:E114,"="&amp;E2+1) + COUNTIF('Round 1 - HILLS'!E117:E121,"="&amp;E2+1) + COUNTIF('Round 1 - HILLS'!E124:E128,"="&amp;E2+1) + COUNTIF('Round 1 - HILLS'!E131:E135,"="&amp;E2+1) + COUNTIF('Round 1 - HILLS'!E138:E142,"="&amp;E2+1) + COUNTIF('Round 1 - HILLS'!E145:E149,"="&amp;E2+1))</f>
        <v>0</v>
      </c>
      <c r="F7" s="78">
        <f>(COUNTIF('Round 1 - HILLS'!F5:F9,"="&amp;F2+1)+ COUNTIF('Round 1 - HILLS'!F12:F16,"="&amp;F2+1)+ COUNTIF('Round 1 - HILLS'!F19:F23,"="&amp;F2+1)+ COUNTIF('Round 1 - HILLS'!F26:F30,"="&amp;F2+1)+ COUNTIF('Round 1 - HILLS'!F33:F37,"="&amp;F2+1) + COUNTIF('Round 1 - HILLS'!F40:F44,"="&amp;F2+1)+ COUNTIF('Round 1 - HILLS'!F47:F51,"="&amp;F2+1) + COUNTIF('Round 1 - HILLS'!F54:F58,"="&amp;F2+1)+ COUNTIF('Round 1 - HILLS'!F61:F65,"="&amp;F2+1) + COUNTIF('Round 1 - HILLS'!F68:F72,"="&amp;F2+1) + COUNTIF('Round 1 - HILLS'!F75:F79,"="&amp;F2+1) + COUNTIF('Round 1 - HILLS'!F82:F86,"="&amp;F2+1) + COUNTIF('Round 1 - HILLS'!F89:F93,"="&amp;F2+1) + COUNTIF('Round 1 - HILLS'!F96:F100,"="&amp;F2+1) + COUNTIF('Round 1 - HILLS'!F103:F107,"="&amp;F2+1) + COUNTIF('Round 1 - HILLS'!F110:F114,"="&amp;F2+1) + COUNTIF('Round 1 - HILLS'!F117:F121,"="&amp;F2+1) + COUNTIF('Round 1 - HILLS'!F124:F128,"="&amp;F2+1) + COUNTIF('Round 1 - HILLS'!F131:F135,"="&amp;F2+1) + COUNTIF('Round 1 - HILLS'!F138:F142,"="&amp;F2+1) + COUNTIF('Round 1 - HILLS'!F145:F149,"="&amp;F2+1))</f>
        <v>0</v>
      </c>
      <c r="G7" s="79">
        <f>(COUNTIF('Round 1 - HILLS'!G5:G9,"="&amp;G2+1)+ COUNTIF('Round 1 - HILLS'!G12:G16,"="&amp;G2+1)+ COUNTIF('Round 1 - HILLS'!G19:G23,"="&amp;G2+1)+ COUNTIF('Round 1 - HILLS'!G26:G30,"="&amp;G2+1)+ COUNTIF('Round 1 - HILLS'!G33:G37,"="&amp;G2+1) + COUNTIF('Round 1 - HILLS'!G40:G44,"="&amp;G2+1)+ COUNTIF('Round 1 - HILLS'!G47:G51,"="&amp;G2+1) + COUNTIF('Round 1 - HILLS'!G54:G58,"="&amp;G2+1)+ COUNTIF('Round 1 - HILLS'!G61:G65,"="&amp;G2+1) + COUNTIF('Round 1 - HILLS'!G68:G72,"="&amp;G2+1) + COUNTIF('Round 1 - HILLS'!G75:G79,"="&amp;G2+1) + COUNTIF('Round 1 - HILLS'!G82:G86,"="&amp;G2+1) + COUNTIF('Round 1 - HILLS'!G89:G93,"="&amp;G2+1) + COUNTIF('Round 1 - HILLS'!G96:G100,"="&amp;G2+1) + COUNTIF('Round 1 - HILLS'!G103:G107,"="&amp;G2+1) + COUNTIF('Round 1 - HILLS'!G110:G114,"="&amp;G2+1) + COUNTIF('Round 1 - HILLS'!G117:G121,"="&amp;G2+1) + COUNTIF('Round 1 - HILLS'!G124:G128,"="&amp;G2+1) + COUNTIF('Round 1 - HILLS'!G131:G135,"="&amp;G2+1) + COUNTIF('Round 1 - HILLS'!G138:G142,"="&amp;G2+1) + COUNTIF('Round 1 - HILLS'!G145:G149,"="&amp;G2+1))</f>
        <v>0</v>
      </c>
      <c r="H7" s="78">
        <f>(COUNTIF('Round 1 - HILLS'!H5:H9,"="&amp;H2+1)+ COUNTIF('Round 1 - HILLS'!H12:H16,"="&amp;H2+1)+ COUNTIF('Round 1 - HILLS'!H19:H23,"="&amp;H2+1)+ COUNTIF('Round 1 - HILLS'!H26:H30,"="&amp;H2+1)+ COUNTIF('Round 1 - HILLS'!H33:H37,"="&amp;H2+1) + COUNTIF('Round 1 - HILLS'!H40:H44,"="&amp;H2+1)+ COUNTIF('Round 1 - HILLS'!H47:H51,"="&amp;H2+1) + COUNTIF('Round 1 - HILLS'!H54:H58,"="&amp;H2+1)+ COUNTIF('Round 1 - HILLS'!H61:H65,"="&amp;H2+1) + COUNTIF('Round 1 - HILLS'!H68:H72,"="&amp;H2+1) + COUNTIF('Round 1 - HILLS'!H75:H79,"="&amp;H2+1) + COUNTIF('Round 1 - HILLS'!H82:H86,"="&amp;H2+1) + COUNTIF('Round 1 - HILLS'!H89:H93,"="&amp;H2+1) + COUNTIF('Round 1 - HILLS'!H96:H100,"="&amp;H2+1) + COUNTIF('Round 1 - HILLS'!H103:H107,"="&amp;H2+1) + COUNTIF('Round 1 - HILLS'!H110:H114,"="&amp;H2+1) + COUNTIF('Round 1 - HILLS'!H117:H121,"="&amp;H2+1) + COUNTIF('Round 1 - HILLS'!H124:H128,"="&amp;H2+1) + COUNTIF('Round 1 - HILLS'!H131:H135,"="&amp;H2+1) + COUNTIF('Round 1 - HILLS'!H138:H142,"="&amp;H2+1) + COUNTIF('Round 1 - HILLS'!H145:H149,"="&amp;H2+1))</f>
        <v>0</v>
      </c>
      <c r="I7" s="79">
        <f>(COUNTIF('Round 1 - HILLS'!I5:I9,"="&amp;I2+1)+ COUNTIF('Round 1 - HILLS'!I12:I16,"="&amp;I2+1)+ COUNTIF('Round 1 - HILLS'!I19:I23,"="&amp;I2+1)+ COUNTIF('Round 1 - HILLS'!I26:I30,"="&amp;I2+1)+ COUNTIF('Round 1 - HILLS'!I33:I37,"="&amp;I2+1) + COUNTIF('Round 1 - HILLS'!I40:I44,"="&amp;I2+1)+ COUNTIF('Round 1 - HILLS'!I47:I51,"="&amp;I2+1) + COUNTIF('Round 1 - HILLS'!I54:I58,"="&amp;I2+1)+ COUNTIF('Round 1 - HILLS'!I61:I65,"="&amp;I2+1) + COUNTIF('Round 1 - HILLS'!I68:I72,"="&amp;I2+1) + COUNTIF('Round 1 - HILLS'!I75:I79,"="&amp;I2+1) + COUNTIF('Round 1 - HILLS'!I82:I86,"="&amp;I2+1) + COUNTIF('Round 1 - HILLS'!I89:I93,"="&amp;I2+1) + COUNTIF('Round 1 - HILLS'!I96:I100,"="&amp;I2+1) + COUNTIF('Round 1 - HILLS'!I103:I107,"="&amp;I2+1) + COUNTIF('Round 1 - HILLS'!I110:I114,"="&amp;I2+1) + COUNTIF('Round 1 - HILLS'!I117:I121,"="&amp;I2+1) + COUNTIF('Round 1 - HILLS'!I124:I128,"="&amp;I2+1) + COUNTIF('Round 1 - HILLS'!I131:I135,"="&amp;I2+1) + COUNTIF('Round 1 - HILLS'!I138:I142,"="&amp;I2+1) + COUNTIF('Round 1 - HILLS'!I145:I149,"="&amp;I2+1))</f>
        <v>0</v>
      </c>
      <c r="J7" s="78">
        <f>(COUNTIF('Round 1 - HILLS'!J5:J9,"="&amp;J2+1)+ COUNTIF('Round 1 - HILLS'!J12:J16,"="&amp;J2+1)+ COUNTIF('Round 1 - HILLS'!J19:J23,"="&amp;J2+1)+ COUNTIF('Round 1 - HILLS'!J26:J30,"="&amp;J2+1)+ COUNTIF('Round 1 - HILLS'!J33:J37,"="&amp;J2+1) + COUNTIF('Round 1 - HILLS'!J40:J44,"="&amp;J2+1)+ COUNTIF('Round 1 - HILLS'!J47:J51,"="&amp;J2+1) + COUNTIF('Round 1 - HILLS'!J54:J58,"="&amp;J2+1)+ COUNTIF('Round 1 - HILLS'!J61:J65,"="&amp;J2+1) + COUNTIF('Round 1 - HILLS'!J68:J72,"="&amp;J2+1) + COUNTIF('Round 1 - HILLS'!J75:J79,"="&amp;J2+1) + COUNTIF('Round 1 - HILLS'!J82:J86,"="&amp;J2+1) + COUNTIF('Round 1 - HILLS'!J89:J93,"="&amp;J2+1) + COUNTIF('Round 1 - HILLS'!J96:J100,"="&amp;J2+1) + COUNTIF('Round 1 - HILLS'!J103:J107,"="&amp;J2+1) + COUNTIF('Round 1 - HILLS'!J110:J114,"="&amp;J2+1) + COUNTIF('Round 1 - HILLS'!J117:J121,"="&amp;J2+1) + COUNTIF('Round 1 - HILLS'!J124:J128,"="&amp;J2+1) + COUNTIF('Round 1 - HILLS'!J131:J135,"="&amp;J2+1) + COUNTIF('Round 1 - HILLS'!J138:J142,"="&amp;J2+1) + COUNTIF('Round 1 - HILLS'!J145:J149,"="&amp;J2+1))</f>
        <v>0</v>
      </c>
      <c r="K7" s="80"/>
      <c r="L7" s="78">
        <f>(COUNTIF('Round 1 - HILLS'!L5:L9,"="&amp;L2+1)+ COUNTIF('Round 1 - HILLS'!L12:L16,"="&amp;L2+1)+ COUNTIF('Round 1 - HILLS'!L19:L23,"="&amp;L2+1)+ COUNTIF('Round 1 - HILLS'!L26:L30,"="&amp;L2+1)+ COUNTIF('Round 1 - HILLS'!L33:L37,"="&amp;L2+1) + COUNTIF('Round 1 - HILLS'!L40:L44,"="&amp;L2+1)+ COUNTIF('Round 1 - HILLS'!L47:L51,"="&amp;L2+1) + COUNTIF('Round 1 - HILLS'!L54:L58,"="&amp;L2+1)+ COUNTIF('Round 1 - HILLS'!L61:L65,"="&amp;L2+1) + COUNTIF('Round 1 - HILLS'!L68:L72,"="&amp;L2+1) + COUNTIF('Round 1 - HILLS'!L75:L79,"="&amp;L2+1) + COUNTIF('Round 1 - HILLS'!L82:L86,"="&amp;L2+1) + COUNTIF('Round 1 - HILLS'!L89:L93,"="&amp;L2+1) + COUNTIF('Round 1 - HILLS'!L96:L100,"="&amp;L2+1) + COUNTIF('Round 1 - HILLS'!L103:L107,"="&amp;L2+1) + COUNTIF('Round 1 - HILLS'!L110:L114,"="&amp;L2+1) + COUNTIF('Round 1 - HILLS'!L117:L121,"="&amp;L2+1) + COUNTIF('Round 1 - HILLS'!L124:L128,"="&amp;L2+1) + COUNTIF('Round 1 - HILLS'!L131:L135,"="&amp;L2+1) + COUNTIF('Round 1 - HILLS'!L138:L142,"="&amp;L2+1) + COUNTIF('Round 1 - HILLS'!L145:L149,"="&amp;L2+1))</f>
        <v>0</v>
      </c>
      <c r="M7" s="79">
        <f>(COUNTIF('Round 1 - HILLS'!M5:M9,"="&amp;M2+1)+ COUNTIF('Round 1 - HILLS'!M12:M16,"="&amp;M2+1)+ COUNTIF('Round 1 - HILLS'!M19:M23,"="&amp;M2+1)+ COUNTIF('Round 1 - HILLS'!M26:M30,"="&amp;M2+1)+ COUNTIF('Round 1 - HILLS'!M33:M37,"="&amp;M2+1) + COUNTIF('Round 1 - HILLS'!M40:M44,"="&amp;M2+1)+ COUNTIF('Round 1 - HILLS'!M47:M51,"="&amp;M2+1) + COUNTIF('Round 1 - HILLS'!M54:M58,"="&amp;M2+1)+ COUNTIF('Round 1 - HILLS'!M61:M65,"="&amp;M2+1) + COUNTIF('Round 1 - HILLS'!M68:M72,"="&amp;M2+1) + COUNTIF('Round 1 - HILLS'!M75:M79,"="&amp;M2+1) + COUNTIF('Round 1 - HILLS'!M82:M86,"="&amp;M2+1) + COUNTIF('Round 1 - HILLS'!M89:M93,"="&amp;M2+1) + COUNTIF('Round 1 - HILLS'!M96:M100,"="&amp;M2+1) + COUNTIF('Round 1 - HILLS'!M103:M107,"="&amp;M2+1) + COUNTIF('Round 1 - HILLS'!M110:M114,"="&amp;M2+1) + COUNTIF('Round 1 - HILLS'!M117:M121,"="&amp;M2+1) + COUNTIF('Round 1 - HILLS'!M124:M128,"="&amp;M2+1) + COUNTIF('Round 1 - HILLS'!M131:M135,"="&amp;M2+1) + COUNTIF('Round 1 - HILLS'!M138:M142,"="&amp;M2+1) + COUNTIF('Round 1 - HILLS'!M145:M149,"="&amp;M2+1))</f>
        <v>0</v>
      </c>
      <c r="N7" s="78">
        <f>(COUNTIF('Round 1 - HILLS'!N5:N9,"="&amp;N2+1)+ COUNTIF('Round 1 - HILLS'!N12:N16,"="&amp;N2+1)+ COUNTIF('Round 1 - HILLS'!N19:N23,"="&amp;N2+1)+ COUNTIF('Round 1 - HILLS'!N26:N30,"="&amp;N2+1)+ COUNTIF('Round 1 - HILLS'!N33:N37,"="&amp;N2+1) + COUNTIF('Round 1 - HILLS'!N40:N44,"="&amp;N2+1)+ COUNTIF('Round 1 - HILLS'!N47:N51,"="&amp;N2+1) + COUNTIF('Round 1 - HILLS'!N54:N58,"="&amp;N2+1)+ COUNTIF('Round 1 - HILLS'!N61:N65,"="&amp;N2+1) + COUNTIF('Round 1 - HILLS'!N68:N72,"="&amp;N2+1) + COUNTIF('Round 1 - HILLS'!N75:N79,"="&amp;N2+1) + COUNTIF('Round 1 - HILLS'!N82:N86,"="&amp;N2+1) + COUNTIF('Round 1 - HILLS'!N89:N93,"="&amp;N2+1) + COUNTIF('Round 1 - HILLS'!N96:N100,"="&amp;N2+1) + COUNTIF('Round 1 - HILLS'!N103:N107,"="&amp;N2+1) + COUNTIF('Round 1 - HILLS'!N110:N114,"="&amp;N2+1) + COUNTIF('Round 1 - HILLS'!N117:N121,"="&amp;N2+1) + COUNTIF('Round 1 - HILLS'!N124:N128,"="&amp;N2+1) + COUNTIF('Round 1 - HILLS'!N131:N135,"="&amp;N2+1) + COUNTIF('Round 1 - HILLS'!N138:N142,"="&amp;N2+1) + COUNTIF('Round 1 - HILLS'!N145:N149,"="&amp;N2+1))</f>
        <v>0</v>
      </c>
      <c r="O7" s="79">
        <f>(COUNTIF('Round 1 - HILLS'!O5:O9,"="&amp;O2+1)+ COUNTIF('Round 1 - HILLS'!O12:O16,"="&amp;O2+1)+ COUNTIF('Round 1 - HILLS'!O19:O23,"="&amp;O2+1)+ COUNTIF('Round 1 - HILLS'!O26:O30,"="&amp;O2+1)+ COUNTIF('Round 1 - HILLS'!O33:O37,"="&amp;O2+1) + COUNTIF('Round 1 - HILLS'!O40:O44,"="&amp;O2+1)+ COUNTIF('Round 1 - HILLS'!O47:O51,"="&amp;O2+1) + COUNTIF('Round 1 - HILLS'!O54:O58,"="&amp;O2+1)+ COUNTIF('Round 1 - HILLS'!O61:O65,"="&amp;O2+1) + COUNTIF('Round 1 - HILLS'!O68:O72,"="&amp;O2+1) + COUNTIF('Round 1 - HILLS'!O75:O79,"="&amp;O2+1) + COUNTIF('Round 1 - HILLS'!O82:O86,"="&amp;O2+1) + COUNTIF('Round 1 - HILLS'!O89:O93,"="&amp;O2+1) + COUNTIF('Round 1 - HILLS'!O96:O100,"="&amp;O2+1) + COUNTIF('Round 1 - HILLS'!O103:O107,"="&amp;O2+1) + COUNTIF('Round 1 - HILLS'!O110:O114,"="&amp;O2+1) + COUNTIF('Round 1 - HILLS'!O117:O121,"="&amp;O2+1) + COUNTIF('Round 1 - HILLS'!O124:O128,"="&amp;O2+1) + COUNTIF('Round 1 - HILLS'!O131:O135,"="&amp;O2+1) + COUNTIF('Round 1 - HILLS'!O138:O142,"="&amp;O2+1) + COUNTIF('Round 1 - HILLS'!O145:O149,"="&amp;O2+1))</f>
        <v>0</v>
      </c>
      <c r="P7" s="78">
        <f>(COUNTIF('Round 1 - HILLS'!P5:P9,"="&amp;P2+1)+ COUNTIF('Round 1 - HILLS'!P12:P16,"="&amp;P2+1)+ COUNTIF('Round 1 - HILLS'!P19:P23,"="&amp;P2+1)+ COUNTIF('Round 1 - HILLS'!P26:P30,"="&amp;P2+1)+ COUNTIF('Round 1 - HILLS'!P33:P37,"="&amp;P2+1) + COUNTIF('Round 1 - HILLS'!P40:P44,"="&amp;P2+1)+ COUNTIF('Round 1 - HILLS'!P47:P51,"="&amp;P2+1) + COUNTIF('Round 1 - HILLS'!P54:P58,"="&amp;P2+1)+ COUNTIF('Round 1 - HILLS'!P61:P65,"="&amp;P2+1) + COUNTIF('Round 1 - HILLS'!P68:P72,"="&amp;P2+1) + COUNTIF('Round 1 - HILLS'!P75:P79,"="&amp;P2+1) + COUNTIF('Round 1 - HILLS'!P82:P86,"="&amp;P2+1) + COUNTIF('Round 1 - HILLS'!P89:P93,"="&amp;P2+1) + COUNTIF('Round 1 - HILLS'!P96:P100,"="&amp;P2+1) + COUNTIF('Round 1 - HILLS'!P103:P107,"="&amp;P2+1) + COUNTIF('Round 1 - HILLS'!P110:P114,"="&amp;P2+1) + COUNTIF('Round 1 - HILLS'!P117:P121,"="&amp;P2+1) + COUNTIF('Round 1 - HILLS'!P124:P128,"="&amp;P2+1) + COUNTIF('Round 1 - HILLS'!P131:P135,"="&amp;P2+1) + COUNTIF('Round 1 - HILLS'!P138:P142,"="&amp;P2+1) + COUNTIF('Round 1 - HILLS'!P145:P149,"="&amp;P2+1))</f>
        <v>0</v>
      </c>
      <c r="Q7" s="79">
        <f>(COUNTIF('Round 1 - HILLS'!Q5:Q9,"="&amp;Q2+1)+ COUNTIF('Round 1 - HILLS'!Q12:Q16,"="&amp;Q2+1)+ COUNTIF('Round 1 - HILLS'!Q19:Q23,"="&amp;Q2+1)+ COUNTIF('Round 1 - HILLS'!Q26:Q30,"="&amp;Q2+1)+ COUNTIF('Round 1 - HILLS'!Q33:Q37,"="&amp;Q2+1) + COUNTIF('Round 1 - HILLS'!Q40:Q44,"="&amp;Q2+1)+ COUNTIF('Round 1 - HILLS'!Q47:Q51,"="&amp;Q2+1) + COUNTIF('Round 1 - HILLS'!Q54:Q58,"="&amp;Q2+1)+ COUNTIF('Round 1 - HILLS'!Q61:Q65,"="&amp;Q2+1) + COUNTIF('Round 1 - HILLS'!Q68:Q72,"="&amp;Q2+1) + COUNTIF('Round 1 - HILLS'!Q75:Q79,"="&amp;Q2+1) + COUNTIF('Round 1 - HILLS'!Q82:Q86,"="&amp;Q2+1) + COUNTIF('Round 1 - HILLS'!Q89:Q93,"="&amp;Q2+1) + COUNTIF('Round 1 - HILLS'!Q96:Q100,"="&amp;Q2+1) + COUNTIF('Round 1 - HILLS'!Q103:Q107,"="&amp;Q2+1) + COUNTIF('Round 1 - HILLS'!Q110:Q114,"="&amp;Q2+1) + COUNTIF('Round 1 - HILLS'!Q117:Q121,"="&amp;Q2+1) + COUNTIF('Round 1 - HILLS'!Q124:Q128,"="&amp;Q2+1) + COUNTIF('Round 1 - HILLS'!Q131:Q135,"="&amp;Q2+1) + COUNTIF('Round 1 - HILLS'!Q138:Q142,"="&amp;Q2+1) + COUNTIF('Round 1 - HILLS'!Q145:Q149,"="&amp;Q2+1))</f>
        <v>0</v>
      </c>
      <c r="R7" s="78">
        <f>(COUNTIF('Round 1 - HILLS'!R5:R9,"="&amp;R2+1)+ COUNTIF('Round 1 - HILLS'!R12:R16,"="&amp;R2+1)+ COUNTIF('Round 1 - HILLS'!R19:R23,"="&amp;R2+1)+ COUNTIF('Round 1 - HILLS'!R26:R30,"="&amp;R2+1)+ COUNTIF('Round 1 - HILLS'!R33:R37,"="&amp;R2+1) + COUNTIF('Round 1 - HILLS'!R40:R44,"="&amp;R2+1)+ COUNTIF('Round 1 - HILLS'!R47:R51,"="&amp;R2+1) + COUNTIF('Round 1 - HILLS'!R54:R58,"="&amp;R2+1)+ COUNTIF('Round 1 - HILLS'!R61:R65,"="&amp;R2+1) + COUNTIF('Round 1 - HILLS'!R68:R72,"="&amp;R2+1) + COUNTIF('Round 1 - HILLS'!R75:R79,"="&amp;R2+1) + COUNTIF('Round 1 - HILLS'!R82:R86,"="&amp;R2+1) + COUNTIF('Round 1 - HILLS'!R89:R93,"="&amp;R2+1) + COUNTIF('Round 1 - HILLS'!R96:R100,"="&amp;R2+1) + COUNTIF('Round 1 - HILLS'!R103:R107,"="&amp;R2+1) + COUNTIF('Round 1 - HILLS'!R110:R114,"="&amp;R2+1) + COUNTIF('Round 1 - HILLS'!R117:R121,"="&amp;R2+1) + COUNTIF('Round 1 - HILLS'!R124:R128,"="&amp;R2+1) + COUNTIF('Round 1 - HILLS'!R131:R135,"="&amp;R2+1) + COUNTIF('Round 1 - HILLS'!R138:R142,"="&amp;R2+1) + COUNTIF('Round 1 - HILLS'!R145:R149,"="&amp;R2+1))</f>
        <v>0</v>
      </c>
      <c r="S7" s="79">
        <f>(COUNTIF('Round 1 - HILLS'!S5:S9,"="&amp;S2+1)+ COUNTIF('Round 1 - HILLS'!S12:S16,"="&amp;S2+1)+ COUNTIF('Round 1 - HILLS'!S19:S23,"="&amp;S2+1)+ COUNTIF('Round 1 - HILLS'!S26:S30,"="&amp;S2+1)+ COUNTIF('Round 1 - HILLS'!S33:S37,"="&amp;S2+1) + COUNTIF('Round 1 - HILLS'!S40:S44,"="&amp;S2+1)+ COUNTIF('Round 1 - HILLS'!S47:S51,"="&amp;S2+1) + COUNTIF('Round 1 - HILLS'!S54:S58,"="&amp;S2+1)+ COUNTIF('Round 1 - HILLS'!S61:S65,"="&amp;S2+1) + COUNTIF('Round 1 - HILLS'!S68:S72,"="&amp;S2+1) + COUNTIF('Round 1 - HILLS'!S75:S79,"="&amp;S2+1) + COUNTIF('Round 1 - HILLS'!S82:S86,"="&amp;S2+1) + COUNTIF('Round 1 - HILLS'!S89:S93,"="&amp;S2+1) + COUNTIF('Round 1 - HILLS'!S96:S100,"="&amp;S2+1) + COUNTIF('Round 1 - HILLS'!S103:S107,"="&amp;S2+1) + COUNTIF('Round 1 - HILLS'!S110:S114,"="&amp;S2+1) + COUNTIF('Round 1 - HILLS'!S117:S121,"="&amp;S2+1) + COUNTIF('Round 1 - HILLS'!S124:S128,"="&amp;S2+1) + COUNTIF('Round 1 - HILLS'!S131:S135,"="&amp;S2+1) + COUNTIF('Round 1 - HILLS'!S138:S142,"="&amp;S2+1) + COUNTIF('Round 1 - HILLS'!S145:S149,"="&amp;S2+1))</f>
        <v>0</v>
      </c>
      <c r="T7" s="78">
        <f>(COUNTIF('Round 1 - HILLS'!T5:T9,"="&amp;T2+1)+ COUNTIF('Round 1 - HILLS'!T12:T16,"="&amp;T2+1)+ COUNTIF('Round 1 - HILLS'!T19:T23,"="&amp;T2+1)+ COUNTIF('Round 1 - HILLS'!T26:T30,"="&amp;T2+1)+ COUNTIF('Round 1 - HILLS'!T33:T37,"="&amp;T2+1) + COUNTIF('Round 1 - HILLS'!T40:T44,"="&amp;T2+1)+ COUNTIF('Round 1 - HILLS'!T47:T51,"="&amp;T2+1) + COUNTIF('Round 1 - HILLS'!T54:T58,"="&amp;T2+1)+ COUNTIF('Round 1 - HILLS'!T61:T65,"="&amp;T2+1) + COUNTIF('Round 1 - HILLS'!T68:T72,"="&amp;T2+1) + COUNTIF('Round 1 - HILLS'!T75:T79,"="&amp;T2+1) + COUNTIF('Round 1 - HILLS'!T82:T86,"="&amp;T2+1) + COUNTIF('Round 1 - HILLS'!T89:T93,"="&amp;T2+1) + COUNTIF('Round 1 - HILLS'!T96:T100,"="&amp;T2+1) + COUNTIF('Round 1 - HILLS'!T103:T107,"="&amp;T2+1) + COUNTIF('Round 1 - HILLS'!T110:T114,"="&amp;T2+1) + COUNTIF('Round 1 - HILLS'!T117:T121,"="&amp;T2+1) + COUNTIF('Round 1 - HILLS'!T124:T128,"="&amp;T2+1) + COUNTIF('Round 1 - HILLS'!T131:T135,"="&amp;T2+1) + COUNTIF('Round 1 - HILLS'!T138:T142,"="&amp;T2+1) + COUNTIF('Round 1 - HILLS'!T145:T149,"="&amp;T2+1))</f>
        <v>0</v>
      </c>
      <c r="U7" s="81"/>
      <c r="V7" s="82"/>
    </row>
    <row r="8" spans="1:22" x14ac:dyDescent="0.2">
      <c r="A8" s="14" t="s">
        <v>74</v>
      </c>
      <c r="B8" s="78">
        <f>(COUNTIF('Round 1 - HILLS'!B5:B9,"="&amp;B2+2)+ COUNTIF('Round 1 - HILLS'!B12:B16,"="&amp;B2+2)+ COUNTIF('Round 1 - HILLS'!B19:B23,"="&amp;B2+2)+ COUNTIF('Round 1 - HILLS'!B26:B30,"="&amp;B2+2)+ COUNTIF('Round 1 - HILLS'!B33:B37,"="&amp;B2+2) + COUNTIF('Round 1 - HILLS'!B40:B44,"="&amp;B2+2)+ COUNTIF('Round 1 - HILLS'!B47:B51,"="&amp;B2+2) + COUNTIF('Round 1 - HILLS'!B54:B58,"="&amp;B2+2)+ COUNTIF('Round 1 - HILLS'!B61:B65,"="&amp;B2+2) + COUNTIF('Round 1 - HILLS'!B68:B72,"="&amp;B2+2) + COUNTIF('Round 1 - HILLS'!B75:B79,"="&amp;B2+2) + COUNTIF('Round 1 - HILLS'!B82:B86,"="&amp;B2+2) + COUNTIF('Round 1 - HILLS'!B89:B93,"="&amp;B2+2) + COUNTIF('Round 1 - HILLS'!B96:B100,"="&amp;B2+2) + COUNTIF('Round 1 - HILLS'!B103:B107,"="&amp;B2+2) + COUNTIF('Round 1 - HILLS'!B110:B114,"="&amp;B2+2) + COUNTIF('Round 1 - HILLS'!B117:B121,"="&amp;B2+2) + COUNTIF('Round 1 - HILLS'!B124:B128,"="&amp;B2+2) + COUNTIF('Round 1 - HILLS'!B131:B135,"="&amp;B2+2) + COUNTIF('Round 1 - HILLS'!B138:B142,"="&amp;B2+2) + COUNTIF('Round 1 - HILLS'!B145:B149,"="&amp;B2+2))</f>
        <v>0</v>
      </c>
      <c r="C8" s="79">
        <f>(COUNTIF('Round 1 - HILLS'!C5:C9,"="&amp;C2+2)+ COUNTIF('Round 1 - HILLS'!C12:C16,"="&amp;C2+2)+ COUNTIF('Round 1 - HILLS'!C19:C23,"="&amp;C2+2)+ COUNTIF('Round 1 - HILLS'!C26:C30,"="&amp;C2+2)+ COUNTIF('Round 1 - HILLS'!C33:C37,"="&amp;C2+2) + COUNTIF('Round 1 - HILLS'!C40:C44,"="&amp;C2+2)+ COUNTIF('Round 1 - HILLS'!C47:C51,"="&amp;C2+2) + COUNTIF('Round 1 - HILLS'!C54:C58,"="&amp;C2+2)+ COUNTIF('Round 1 - HILLS'!C61:C65,"="&amp;C2+2) + COUNTIF('Round 1 - HILLS'!C68:C72,"="&amp;C2+2) + COUNTIF('Round 1 - HILLS'!C75:C79,"="&amp;C2+2) + COUNTIF('Round 1 - HILLS'!C82:C86,"="&amp;C2+2) + COUNTIF('Round 1 - HILLS'!C89:C93,"="&amp;C2+2) + COUNTIF('Round 1 - HILLS'!C96:C100,"="&amp;C2+2) + COUNTIF('Round 1 - HILLS'!C103:C107,"="&amp;C2+2) + COUNTIF('Round 1 - HILLS'!C110:C114,"="&amp;C2+2) + COUNTIF('Round 1 - HILLS'!C117:C121,"="&amp;C2+2) + COUNTIF('Round 1 - HILLS'!C124:C128,"="&amp;C2+2) + COUNTIF('Round 1 - HILLS'!C131:C135,"="&amp;C2+2) + COUNTIF('Round 1 - HILLS'!C138:C142,"="&amp;C2+2) + COUNTIF('Round 1 - HILLS'!C145:C149,"="&amp;C2+2))</f>
        <v>0</v>
      </c>
      <c r="D8" s="78">
        <f>(COUNTIF('Round 1 - HILLS'!D5:D9,"="&amp;D2+2)+ COUNTIF('Round 1 - HILLS'!D12:D16,"="&amp;D2+2)+ COUNTIF('Round 1 - HILLS'!D19:D23,"="&amp;D2+2)+ COUNTIF('Round 1 - HILLS'!D26:D30,"="&amp;D2+2)+ COUNTIF('Round 1 - HILLS'!D33:D37,"="&amp;D2+2) + COUNTIF('Round 1 - HILLS'!D40:D44,"="&amp;D2+2)+ COUNTIF('Round 1 - HILLS'!D47:D51,"="&amp;D2+2) + COUNTIF('Round 1 - HILLS'!D54:D58,"="&amp;D2+2)+ COUNTIF('Round 1 - HILLS'!D61:D65,"="&amp;D2+2) + COUNTIF('Round 1 - HILLS'!D68:D72,"="&amp;D2+2) + COUNTIF('Round 1 - HILLS'!D75:D79,"="&amp;D2+2) + COUNTIF('Round 1 - HILLS'!D82:D86,"="&amp;D2+2) + COUNTIF('Round 1 - HILLS'!D89:D93,"="&amp;D2+2) + COUNTIF('Round 1 - HILLS'!D96:D100,"="&amp;D2+2) + COUNTIF('Round 1 - HILLS'!D103:D107,"="&amp;D2+2) + COUNTIF('Round 1 - HILLS'!D110:D114,"="&amp;D2+2) + COUNTIF('Round 1 - HILLS'!D117:D121,"="&amp;D2+2) + COUNTIF('Round 1 - HILLS'!D124:D128,"="&amp;D2+2) + COUNTIF('Round 1 - HILLS'!D131:D135,"="&amp;D2+2) + COUNTIF('Round 1 - HILLS'!D138:D142,"="&amp;D2+2) + COUNTIF('Round 1 - HILLS'!D145:D149,"="&amp;D2+2))</f>
        <v>0</v>
      </c>
      <c r="E8" s="79">
        <f>(COUNTIF('Round 1 - HILLS'!E5:E9,"="&amp;E2+2)+ COUNTIF('Round 1 - HILLS'!E12:E16,"="&amp;E2+2)+ COUNTIF('Round 1 - HILLS'!E19:E23,"="&amp;E2+2)+ COUNTIF('Round 1 - HILLS'!E26:E30,"="&amp;E2+2)+ COUNTIF('Round 1 - HILLS'!E33:E37,"="&amp;E2+2) + COUNTIF('Round 1 - HILLS'!E40:E44,"="&amp;E2+2)+ COUNTIF('Round 1 - HILLS'!E47:E51,"="&amp;E2+2) + COUNTIF('Round 1 - HILLS'!E54:E58,"="&amp;E2+2)+ COUNTIF('Round 1 - HILLS'!E61:E65,"="&amp;E2+2) + COUNTIF('Round 1 - HILLS'!E68:E72,"="&amp;E2+2) + COUNTIF('Round 1 - HILLS'!E75:E79,"="&amp;E2+2) + COUNTIF('Round 1 - HILLS'!E82:E86,"="&amp;E2+2) + COUNTIF('Round 1 - HILLS'!E89:E93,"="&amp;E2+2) + COUNTIF('Round 1 - HILLS'!E96:E100,"="&amp;E2+2) + COUNTIF('Round 1 - HILLS'!E103:E107,"="&amp;E2+2) + COUNTIF('Round 1 - HILLS'!E110:E114,"="&amp;E2+2) + COUNTIF('Round 1 - HILLS'!E117:E121,"="&amp;E2+2) + COUNTIF('Round 1 - HILLS'!E124:E128,"="&amp;E2+2) + COUNTIF('Round 1 - HILLS'!E131:E135,"="&amp;E2+2) + COUNTIF('Round 1 - HILLS'!E138:E142,"="&amp;E2+2) + COUNTIF('Round 1 - HILLS'!E145:E149,"="&amp;E2+2))</f>
        <v>0</v>
      </c>
      <c r="F8" s="78">
        <f>(COUNTIF('Round 1 - HILLS'!F5:F9,"="&amp;F2+2)+ COUNTIF('Round 1 - HILLS'!F12:F16,"="&amp;F2+2)+ COUNTIF('Round 1 - HILLS'!F19:F23,"="&amp;F2+2)+ COUNTIF('Round 1 - HILLS'!F26:F30,"="&amp;F2+2)+ COUNTIF('Round 1 - HILLS'!F33:F37,"="&amp;F2+2) + COUNTIF('Round 1 - HILLS'!F40:F44,"="&amp;F2+2)+ COUNTIF('Round 1 - HILLS'!F47:F51,"="&amp;F2+2) + COUNTIF('Round 1 - HILLS'!F54:F58,"="&amp;F2+2)+ COUNTIF('Round 1 - HILLS'!F61:F65,"="&amp;F2+2) + COUNTIF('Round 1 - HILLS'!F68:F72,"="&amp;F2+2) + COUNTIF('Round 1 - HILLS'!F75:F79,"="&amp;F2+2) + COUNTIF('Round 1 - HILLS'!F82:F86,"="&amp;F2+2) + COUNTIF('Round 1 - HILLS'!F89:F93,"="&amp;F2+2) + COUNTIF('Round 1 - HILLS'!F96:F100,"="&amp;F2+2) + COUNTIF('Round 1 - HILLS'!F103:F107,"="&amp;F2+2) + COUNTIF('Round 1 - HILLS'!F110:F114,"="&amp;F2+2) + COUNTIF('Round 1 - HILLS'!F117:F121,"="&amp;F2+2) + COUNTIF('Round 1 - HILLS'!F124:F128,"="&amp;F2+2) + COUNTIF('Round 1 - HILLS'!F131:F135,"="&amp;F2+2) + COUNTIF('Round 1 - HILLS'!F138:F142,"="&amp;F2+2) + COUNTIF('Round 1 - HILLS'!F145:F149,"="&amp;F2+2))</f>
        <v>0</v>
      </c>
      <c r="G8" s="79">
        <f>(COUNTIF('Round 1 - HILLS'!G5:G9,"="&amp;G2+2)+ COUNTIF('Round 1 - HILLS'!G12:G16,"="&amp;G2+2)+ COUNTIF('Round 1 - HILLS'!G19:G23,"="&amp;G2+2)+ COUNTIF('Round 1 - HILLS'!G26:G30,"="&amp;G2+2)+ COUNTIF('Round 1 - HILLS'!G33:G37,"="&amp;G2+2) + COUNTIF('Round 1 - HILLS'!G40:G44,"="&amp;G2+2)+ COUNTIF('Round 1 - HILLS'!G47:G51,"="&amp;G2+2) + COUNTIF('Round 1 - HILLS'!G54:G58,"="&amp;G2+2)+ COUNTIF('Round 1 - HILLS'!G61:G65,"="&amp;G2+2) + COUNTIF('Round 1 - HILLS'!G68:G72,"="&amp;G2+2) + COUNTIF('Round 1 - HILLS'!G75:G79,"="&amp;G2+2) + COUNTIF('Round 1 - HILLS'!G82:G86,"="&amp;G2+2) + COUNTIF('Round 1 - HILLS'!G89:G93,"="&amp;G2+2) + COUNTIF('Round 1 - HILLS'!G96:G100,"="&amp;G2+2) + COUNTIF('Round 1 - HILLS'!G103:G107,"="&amp;G2+2) + COUNTIF('Round 1 - HILLS'!G110:G114,"="&amp;G2+2) + COUNTIF('Round 1 - HILLS'!G117:G121,"="&amp;G2+2) + COUNTIF('Round 1 - HILLS'!G124:G128,"="&amp;G2+2) + COUNTIF('Round 1 - HILLS'!G131:G135,"="&amp;G2+2) + COUNTIF('Round 1 - HILLS'!G138:G142,"="&amp;G2+2) + COUNTIF('Round 1 - HILLS'!G145:G149,"="&amp;G2+2))</f>
        <v>0</v>
      </c>
      <c r="H8" s="78">
        <f>(COUNTIF('Round 1 - HILLS'!H5:H9,"="&amp;H2+2)+ COUNTIF('Round 1 - HILLS'!H12:H16,"="&amp;H2+2)+ COUNTIF('Round 1 - HILLS'!H19:H23,"="&amp;H2+2)+ COUNTIF('Round 1 - HILLS'!H26:H30,"="&amp;H2+2)+ COUNTIF('Round 1 - HILLS'!H33:H37,"="&amp;H2+2) + COUNTIF('Round 1 - HILLS'!H40:H44,"="&amp;H2+2)+ COUNTIF('Round 1 - HILLS'!H47:H51,"="&amp;H2+2) + COUNTIF('Round 1 - HILLS'!H54:H58,"="&amp;H2+2)+ COUNTIF('Round 1 - HILLS'!H61:H65,"="&amp;H2+2) + COUNTIF('Round 1 - HILLS'!H68:H72,"="&amp;H2+2) + COUNTIF('Round 1 - HILLS'!H75:H79,"="&amp;H2+2) + COUNTIF('Round 1 - HILLS'!H82:H86,"="&amp;H2+2) + COUNTIF('Round 1 - HILLS'!H89:H93,"="&amp;H2+2) + COUNTIF('Round 1 - HILLS'!H96:H100,"="&amp;H2+2) + COUNTIF('Round 1 - HILLS'!H103:H107,"="&amp;H2+2) + COUNTIF('Round 1 - HILLS'!H110:H114,"="&amp;H2+2) + COUNTIF('Round 1 - HILLS'!H117:H121,"="&amp;H2+2) + COUNTIF('Round 1 - HILLS'!H124:H128,"="&amp;H2+2) + COUNTIF('Round 1 - HILLS'!H131:H135,"="&amp;H2+2) + COUNTIF('Round 1 - HILLS'!H138:H142,"="&amp;H2+2) + COUNTIF('Round 1 - HILLS'!H145:H149,"="&amp;H2+2))</f>
        <v>0</v>
      </c>
      <c r="I8" s="79">
        <f>(COUNTIF('Round 1 - HILLS'!I5:I9,"="&amp;I2+2)+ COUNTIF('Round 1 - HILLS'!I12:I16,"="&amp;I2+2)+ COUNTIF('Round 1 - HILLS'!I19:I23,"="&amp;I2+2)+ COUNTIF('Round 1 - HILLS'!I26:I30,"="&amp;I2+2)+ COUNTIF('Round 1 - HILLS'!I33:I37,"="&amp;I2+2) + COUNTIF('Round 1 - HILLS'!I40:I44,"="&amp;I2+2)+ COUNTIF('Round 1 - HILLS'!I47:I51,"="&amp;I2+2) + COUNTIF('Round 1 - HILLS'!I54:I58,"="&amp;I2+2)+ COUNTIF('Round 1 - HILLS'!I61:I65,"="&amp;I2+2) + COUNTIF('Round 1 - HILLS'!I68:I72,"="&amp;I2+2) + COUNTIF('Round 1 - HILLS'!I75:I79,"="&amp;I2+2) + COUNTIF('Round 1 - HILLS'!I82:I86,"="&amp;I2+2) + COUNTIF('Round 1 - HILLS'!I89:I93,"="&amp;I2+2) + COUNTIF('Round 1 - HILLS'!I96:I100,"="&amp;I2+2) + COUNTIF('Round 1 - HILLS'!I103:I107,"="&amp;I2+2) + COUNTIF('Round 1 - HILLS'!I110:I114,"="&amp;I2+2) + COUNTIF('Round 1 - HILLS'!I117:I121,"="&amp;I2+2) + COUNTIF('Round 1 - HILLS'!I124:I128,"="&amp;I2+2) + COUNTIF('Round 1 - HILLS'!I131:I135,"="&amp;I2+2) + COUNTIF('Round 1 - HILLS'!I138:I142,"="&amp;I2+2) + COUNTIF('Round 1 - HILLS'!I145:I149,"="&amp;I2+2))</f>
        <v>0</v>
      </c>
      <c r="J8" s="78">
        <f>(COUNTIF('Round 1 - HILLS'!J5:J9,"="&amp;J2+2)+ COUNTIF('Round 1 - HILLS'!J12:J16,"="&amp;J2+2)+ COUNTIF('Round 1 - HILLS'!J19:J23,"="&amp;J2+2)+ COUNTIF('Round 1 - HILLS'!J26:J30,"="&amp;J2+2)+ COUNTIF('Round 1 - HILLS'!J33:J37,"="&amp;J2+2) + COUNTIF('Round 1 - HILLS'!J40:J44,"="&amp;J2+2)+ COUNTIF('Round 1 - HILLS'!J47:J51,"="&amp;J2+2) + COUNTIF('Round 1 - HILLS'!J54:J58,"="&amp;J2+2)+ COUNTIF('Round 1 - HILLS'!J61:J65,"="&amp;J2+2) + COUNTIF('Round 1 - HILLS'!J68:J72,"="&amp;J2+2) + COUNTIF('Round 1 - HILLS'!J75:J79,"="&amp;J2+2) + COUNTIF('Round 1 - HILLS'!J82:J86,"="&amp;J2+2) + COUNTIF('Round 1 - HILLS'!J89:J93,"="&amp;J2+2) + COUNTIF('Round 1 - HILLS'!J96:J100,"="&amp;J2+2) + COUNTIF('Round 1 - HILLS'!J103:J107,"="&amp;J2+2) + COUNTIF('Round 1 - HILLS'!J110:J114,"="&amp;J2+2) + COUNTIF('Round 1 - HILLS'!J117:J121,"="&amp;J2+2) + COUNTIF('Round 1 - HILLS'!J124:J128,"="&amp;J2+2) + COUNTIF('Round 1 - HILLS'!J131:J135,"="&amp;J2+2) + COUNTIF('Round 1 - HILLS'!J138:J142,"="&amp;J2+2) + COUNTIF('Round 1 - HILLS'!J145:J149,"="&amp;J2+2))</f>
        <v>0</v>
      </c>
      <c r="K8" s="80"/>
      <c r="L8" s="78">
        <f>(COUNTIF('Round 1 - HILLS'!L5:L9,"="&amp;L2+2)+ COUNTIF('Round 1 - HILLS'!L12:L16,"="&amp;L2+2)+ COUNTIF('Round 1 - HILLS'!L19:L23,"="&amp;L2+2)+ COUNTIF('Round 1 - HILLS'!L26:L30,"="&amp;L2+2)+ COUNTIF('Round 1 - HILLS'!L33:L37,"="&amp;L2+2) + COUNTIF('Round 1 - HILLS'!L40:L44,"="&amp;L2+2)+ COUNTIF('Round 1 - HILLS'!L47:L51,"="&amp;L2+2) + COUNTIF('Round 1 - HILLS'!L54:L58,"="&amp;L2+2)+ COUNTIF('Round 1 - HILLS'!L61:L65,"="&amp;L2+2) + COUNTIF('Round 1 - HILLS'!L68:L72,"="&amp;L2+2) + COUNTIF('Round 1 - HILLS'!L75:L79,"="&amp;L2+2) + COUNTIF('Round 1 - HILLS'!L82:L86,"="&amp;L2+2) + COUNTIF('Round 1 - HILLS'!L89:L93,"="&amp;L2+2) + COUNTIF('Round 1 - HILLS'!L96:L100,"="&amp;L2+2) + COUNTIF('Round 1 - HILLS'!L103:L107,"="&amp;L2+2) + COUNTIF('Round 1 - HILLS'!L110:L114,"="&amp;L2+2) + COUNTIF('Round 1 - HILLS'!L117:L121,"="&amp;L2+2) + COUNTIF('Round 1 - HILLS'!L124:L128,"="&amp;L2+2) + COUNTIF('Round 1 - HILLS'!L131:L135,"="&amp;L2+2) + COUNTIF('Round 1 - HILLS'!L138:L142,"="&amp;L2+2) + COUNTIF('Round 1 - HILLS'!L145:L149,"="&amp;L2+2))</f>
        <v>0</v>
      </c>
      <c r="M8" s="79">
        <f>(COUNTIF('Round 1 - HILLS'!M5:M9,"="&amp;M2+2)+ COUNTIF('Round 1 - HILLS'!M12:M16,"="&amp;M2+2)+ COUNTIF('Round 1 - HILLS'!M19:M23,"="&amp;M2+2)+ COUNTIF('Round 1 - HILLS'!M26:M30,"="&amp;M2+2)+ COUNTIF('Round 1 - HILLS'!M33:M37,"="&amp;M2+2) + COUNTIF('Round 1 - HILLS'!M40:M44,"="&amp;M2+2)+ COUNTIF('Round 1 - HILLS'!M47:M51,"="&amp;M2+2) + COUNTIF('Round 1 - HILLS'!M54:M58,"="&amp;M2+2)+ COUNTIF('Round 1 - HILLS'!M61:M65,"="&amp;M2+2) + COUNTIF('Round 1 - HILLS'!M68:M72,"="&amp;M2+2) + COUNTIF('Round 1 - HILLS'!M75:M79,"="&amp;M2+2) + COUNTIF('Round 1 - HILLS'!M82:M86,"="&amp;M2+2) + COUNTIF('Round 1 - HILLS'!M89:M93,"="&amp;M2+2) + COUNTIF('Round 1 - HILLS'!M96:M100,"="&amp;M2+2) + COUNTIF('Round 1 - HILLS'!M103:M107,"="&amp;M2+2) + COUNTIF('Round 1 - HILLS'!M110:M114,"="&amp;M2+2) + COUNTIF('Round 1 - HILLS'!M117:M121,"="&amp;M2+2) + COUNTIF('Round 1 - HILLS'!M124:M128,"="&amp;M2+2) + COUNTIF('Round 1 - HILLS'!M131:M135,"="&amp;M2+2) + COUNTIF('Round 1 - HILLS'!M138:M142,"="&amp;M2+2) + COUNTIF('Round 1 - HILLS'!M145:M149,"="&amp;M2+2))</f>
        <v>0</v>
      </c>
      <c r="N8" s="78">
        <f>(COUNTIF('Round 1 - HILLS'!N5:N9,"="&amp;N2+2)+ COUNTIF('Round 1 - HILLS'!N12:N16,"="&amp;N2+2)+ COUNTIF('Round 1 - HILLS'!N19:N23,"="&amp;N2+2)+ COUNTIF('Round 1 - HILLS'!N26:N30,"="&amp;N2+2)+ COUNTIF('Round 1 - HILLS'!N33:N37,"="&amp;N2+2) + COUNTIF('Round 1 - HILLS'!N40:N44,"="&amp;N2+2)+ COUNTIF('Round 1 - HILLS'!N47:N51,"="&amp;N2+2) + COUNTIF('Round 1 - HILLS'!N54:N58,"="&amp;N2+2)+ COUNTIF('Round 1 - HILLS'!N61:N65,"="&amp;N2+2) + COUNTIF('Round 1 - HILLS'!N68:N72,"="&amp;N2+2) + COUNTIF('Round 1 - HILLS'!N75:N79,"="&amp;N2+2) + COUNTIF('Round 1 - HILLS'!N82:N86,"="&amp;N2+2) + COUNTIF('Round 1 - HILLS'!N89:N93,"="&amp;N2+2) + COUNTIF('Round 1 - HILLS'!N96:N100,"="&amp;N2+2) + COUNTIF('Round 1 - HILLS'!N103:N107,"="&amp;N2+2) + COUNTIF('Round 1 - HILLS'!N110:N114,"="&amp;N2+2) + COUNTIF('Round 1 - HILLS'!N117:N121,"="&amp;N2+2) + COUNTIF('Round 1 - HILLS'!N124:N128,"="&amp;N2+2) + COUNTIF('Round 1 - HILLS'!N131:N135,"="&amp;N2+2) + COUNTIF('Round 1 - HILLS'!N138:N142,"="&amp;N2+2) + COUNTIF('Round 1 - HILLS'!N145:N149,"="&amp;N2+2))</f>
        <v>0</v>
      </c>
      <c r="O8" s="79">
        <f>(COUNTIF('Round 1 - HILLS'!O5:O9,"="&amp;O2+2)+ COUNTIF('Round 1 - HILLS'!O12:O16,"="&amp;O2+2)+ COUNTIF('Round 1 - HILLS'!O19:O23,"="&amp;O2+2)+ COUNTIF('Round 1 - HILLS'!O26:O30,"="&amp;O2+2)+ COUNTIF('Round 1 - HILLS'!O33:O37,"="&amp;O2+2) + COUNTIF('Round 1 - HILLS'!O40:O44,"="&amp;O2+2)+ COUNTIF('Round 1 - HILLS'!O47:O51,"="&amp;O2+2) + COUNTIF('Round 1 - HILLS'!O54:O58,"="&amp;O2+2)+ COUNTIF('Round 1 - HILLS'!O61:O65,"="&amp;O2+2) + COUNTIF('Round 1 - HILLS'!O68:O72,"="&amp;O2+2) + COUNTIF('Round 1 - HILLS'!O75:O79,"="&amp;O2+2) + COUNTIF('Round 1 - HILLS'!O82:O86,"="&amp;O2+2) + COUNTIF('Round 1 - HILLS'!O89:O93,"="&amp;O2+2) + COUNTIF('Round 1 - HILLS'!O96:O100,"="&amp;O2+2) + COUNTIF('Round 1 - HILLS'!O103:O107,"="&amp;O2+2) + COUNTIF('Round 1 - HILLS'!O110:O114,"="&amp;O2+2) + COUNTIF('Round 1 - HILLS'!O117:O121,"="&amp;O2+2) + COUNTIF('Round 1 - HILLS'!O124:O128,"="&amp;O2+2) + COUNTIF('Round 1 - HILLS'!O131:O135,"="&amp;O2+2) + COUNTIF('Round 1 - HILLS'!O138:O142,"="&amp;O2+2) + COUNTIF('Round 1 - HILLS'!O145:O149,"="&amp;O2+2))</f>
        <v>0</v>
      </c>
      <c r="P8" s="78">
        <f>(COUNTIF('Round 1 - HILLS'!P5:P9,"="&amp;P2+2)+ COUNTIF('Round 1 - HILLS'!P12:P16,"="&amp;P2+2)+ COUNTIF('Round 1 - HILLS'!P19:P23,"="&amp;P2+2)+ COUNTIF('Round 1 - HILLS'!P26:P30,"="&amp;P2+2)+ COUNTIF('Round 1 - HILLS'!P33:P37,"="&amp;P2+2) + COUNTIF('Round 1 - HILLS'!P40:P44,"="&amp;P2+2)+ COUNTIF('Round 1 - HILLS'!P47:P51,"="&amp;P2+2) + COUNTIF('Round 1 - HILLS'!P54:P58,"="&amp;P2+2)+ COUNTIF('Round 1 - HILLS'!P61:P65,"="&amp;P2+2) + COUNTIF('Round 1 - HILLS'!P68:P72,"="&amp;P2+2) + COUNTIF('Round 1 - HILLS'!P75:P79,"="&amp;P2+2) + COUNTIF('Round 1 - HILLS'!P82:P86,"="&amp;P2+2) + COUNTIF('Round 1 - HILLS'!P89:P93,"="&amp;P2+2) + COUNTIF('Round 1 - HILLS'!P96:P100,"="&amp;P2+2) + COUNTIF('Round 1 - HILLS'!P103:P107,"="&amp;P2+2) + COUNTIF('Round 1 - HILLS'!P110:P114,"="&amp;P2+2) + COUNTIF('Round 1 - HILLS'!P117:P121,"="&amp;P2+2) + COUNTIF('Round 1 - HILLS'!P124:P128,"="&amp;P2+2) + COUNTIF('Round 1 - HILLS'!P131:P135,"="&amp;P2+2) + COUNTIF('Round 1 - HILLS'!P138:P142,"="&amp;P2+2) + COUNTIF('Round 1 - HILLS'!P145:P149,"="&amp;P2+2))</f>
        <v>0</v>
      </c>
      <c r="Q8" s="79">
        <f>(COUNTIF('Round 1 - HILLS'!Q5:Q9,"="&amp;Q2+2)+ COUNTIF('Round 1 - HILLS'!Q12:Q16,"="&amp;Q2+2)+ COUNTIF('Round 1 - HILLS'!Q19:Q23,"="&amp;Q2+2)+ COUNTIF('Round 1 - HILLS'!Q26:Q30,"="&amp;Q2+2)+ COUNTIF('Round 1 - HILLS'!Q33:Q37,"="&amp;Q2+2) + COUNTIF('Round 1 - HILLS'!Q40:Q44,"="&amp;Q2+2)+ COUNTIF('Round 1 - HILLS'!Q47:Q51,"="&amp;Q2+2) + COUNTIF('Round 1 - HILLS'!Q54:Q58,"="&amp;Q2+2)+ COUNTIF('Round 1 - HILLS'!Q61:Q65,"="&amp;Q2+2) + COUNTIF('Round 1 - HILLS'!Q68:Q72,"="&amp;Q2+2) + COUNTIF('Round 1 - HILLS'!Q75:Q79,"="&amp;Q2+2) + COUNTIF('Round 1 - HILLS'!Q82:Q86,"="&amp;Q2+2) + COUNTIF('Round 1 - HILLS'!Q89:Q93,"="&amp;Q2+2) + COUNTIF('Round 1 - HILLS'!Q96:Q100,"="&amp;Q2+2) + COUNTIF('Round 1 - HILLS'!Q103:Q107,"="&amp;Q2+2) + COUNTIF('Round 1 - HILLS'!Q110:Q114,"="&amp;Q2+2) + COUNTIF('Round 1 - HILLS'!Q117:Q121,"="&amp;Q2+2) + COUNTIF('Round 1 - HILLS'!Q124:Q128,"="&amp;Q2+2) + COUNTIF('Round 1 - HILLS'!Q131:Q135,"="&amp;Q2+2) + COUNTIF('Round 1 - HILLS'!Q138:Q142,"="&amp;Q2+2) + COUNTIF('Round 1 - HILLS'!Q145:Q149,"="&amp;Q2+2))</f>
        <v>0</v>
      </c>
      <c r="R8" s="78">
        <f>(COUNTIF('Round 1 - HILLS'!R5:R9,"="&amp;R2+2)+ COUNTIF('Round 1 - HILLS'!R12:R16,"="&amp;R2+2)+ COUNTIF('Round 1 - HILLS'!R19:R23,"="&amp;R2+2)+ COUNTIF('Round 1 - HILLS'!R26:R30,"="&amp;R2+2)+ COUNTIF('Round 1 - HILLS'!R33:R37,"="&amp;R2+2) + COUNTIF('Round 1 - HILLS'!R40:R44,"="&amp;R2+2)+ COUNTIF('Round 1 - HILLS'!R47:R51,"="&amp;R2+2) + COUNTIF('Round 1 - HILLS'!R54:R58,"="&amp;R2+2)+ COUNTIF('Round 1 - HILLS'!R61:R65,"="&amp;R2+2) + COUNTIF('Round 1 - HILLS'!R68:R72,"="&amp;R2+2) + COUNTIF('Round 1 - HILLS'!R75:R79,"="&amp;R2+2) + COUNTIF('Round 1 - HILLS'!R82:R86,"="&amp;R2+2) + COUNTIF('Round 1 - HILLS'!R89:R93,"="&amp;R2+2) + COUNTIF('Round 1 - HILLS'!R96:R100,"="&amp;R2+2) + COUNTIF('Round 1 - HILLS'!R103:R107,"="&amp;R2+2) + COUNTIF('Round 1 - HILLS'!R110:R114,"="&amp;R2+2) + COUNTIF('Round 1 - HILLS'!R117:R121,"="&amp;R2+2) + COUNTIF('Round 1 - HILLS'!R124:R128,"="&amp;R2+2) + COUNTIF('Round 1 - HILLS'!R131:R135,"="&amp;R2+2) + COUNTIF('Round 1 - HILLS'!R138:R142,"="&amp;R2+2) + COUNTIF('Round 1 - HILLS'!R145:R149,"="&amp;R2+2))</f>
        <v>0</v>
      </c>
      <c r="S8" s="79">
        <f>(COUNTIF('Round 1 - HILLS'!S5:S9,"="&amp;S2+2)+ COUNTIF('Round 1 - HILLS'!S12:S16,"="&amp;S2+2)+ COUNTIF('Round 1 - HILLS'!S19:S23,"="&amp;S2+2)+ COUNTIF('Round 1 - HILLS'!S26:S30,"="&amp;S2+2)+ COUNTIF('Round 1 - HILLS'!S33:S37,"="&amp;S2+2) + COUNTIF('Round 1 - HILLS'!S40:S44,"="&amp;S2+2)+ COUNTIF('Round 1 - HILLS'!S47:S51,"="&amp;S2+2) + COUNTIF('Round 1 - HILLS'!S54:S58,"="&amp;S2+2)+ COUNTIF('Round 1 - HILLS'!S61:S65,"="&amp;S2+2) + COUNTIF('Round 1 - HILLS'!S68:S72,"="&amp;S2+2) + COUNTIF('Round 1 - HILLS'!S75:S79,"="&amp;S2+2) + COUNTIF('Round 1 - HILLS'!S82:S86,"="&amp;S2+2) + COUNTIF('Round 1 - HILLS'!S89:S93,"="&amp;S2+2) + COUNTIF('Round 1 - HILLS'!S96:S100,"="&amp;S2+2) + COUNTIF('Round 1 - HILLS'!S103:S107,"="&amp;S2+2) + COUNTIF('Round 1 - HILLS'!S110:S114,"="&amp;S2+2) + COUNTIF('Round 1 - HILLS'!S117:S121,"="&amp;S2+2) + COUNTIF('Round 1 - HILLS'!S124:S128,"="&amp;S2+2) + COUNTIF('Round 1 - HILLS'!S131:S135,"="&amp;S2+2) + COUNTIF('Round 1 - HILLS'!S138:S142,"="&amp;S2+2) + COUNTIF('Round 1 - HILLS'!S145:S149,"="&amp;S2+2))</f>
        <v>0</v>
      </c>
      <c r="T8" s="78">
        <f>(COUNTIF('Round 1 - HILLS'!T5:T9,"="&amp;T2+2)+ COUNTIF('Round 1 - HILLS'!T12:T16,"="&amp;T2+2)+ COUNTIF('Round 1 - HILLS'!T19:T23,"="&amp;T2+2)+ COUNTIF('Round 1 - HILLS'!T26:T30,"="&amp;T2+2)+ COUNTIF('Round 1 - HILLS'!T33:T37,"="&amp;T2+2) + COUNTIF('Round 1 - HILLS'!T40:T44,"="&amp;T2+2)+ COUNTIF('Round 1 - HILLS'!T47:T51,"="&amp;T2+2) + COUNTIF('Round 1 - HILLS'!T54:T58,"="&amp;T2+2)+ COUNTIF('Round 1 - HILLS'!T61:T65,"="&amp;T2+2) + COUNTIF('Round 1 - HILLS'!T68:T72,"="&amp;T2+2) + COUNTIF('Round 1 - HILLS'!T75:T79,"="&amp;T2+2) + COUNTIF('Round 1 - HILLS'!T82:T86,"="&amp;T2+2) + COUNTIF('Round 1 - HILLS'!T89:T93,"="&amp;T2+2) + COUNTIF('Round 1 - HILLS'!T96:T100,"="&amp;T2+2) + COUNTIF('Round 1 - HILLS'!T103:T107,"="&amp;T2+2) + COUNTIF('Round 1 - HILLS'!T110:T114,"="&amp;T2+2) + COUNTIF('Round 1 - HILLS'!T117:T121,"="&amp;T2+2) + COUNTIF('Round 1 - HILLS'!T124:T128,"="&amp;T2+2) + COUNTIF('Round 1 - HILLS'!T131:T135,"="&amp;T2+2) + COUNTIF('Round 1 - HILLS'!T138:T142,"="&amp;T2+2) + COUNTIF('Round 1 - HILLS'!T145:T149,"="&amp;T2+2))</f>
        <v>0</v>
      </c>
      <c r="U8" s="81"/>
      <c r="V8" s="82"/>
    </row>
    <row r="9" spans="1:22" x14ac:dyDescent="0.2">
      <c r="A9" s="14" t="s">
        <v>75</v>
      </c>
      <c r="B9" s="78">
        <f>(COUNTIF('Round 1 - HILLS'!B5:B9,"&gt;"&amp;B2+2.1)+ COUNTIF('Round 1 - HILLS'!B12:B16,"&gt;"&amp;B2+2.1)+ COUNTIF('Round 1 - HILLS'!B19:B23,"&gt;"&amp;B2+2.1)+ COUNTIF('Round 1 - HILLS'!B26:B30,"&gt;"&amp;B2+2.1)+ COUNTIF('Round 1 - HILLS'!B33:B37,"&gt;"&amp;B2+2.1) + COUNTIF('Round 1 - HILLS'!B40:B44,"&gt;"&amp;B2+2.1)+ COUNTIF('Round 1 - HILLS'!B47:B51,"&gt;"&amp;B2+2.1) + COUNTIF('Round 1 - HILLS'!B54:B58,"&gt;"&amp;B2+2.1)+ COUNTIF('Round 1 - HILLS'!B61:B65,"&gt;"&amp;B2+2.1) + COUNTIF('Round 1 - HILLS'!B68:B72,"&gt;"&amp;B2+2.1) + COUNTIF('Round 1 - HILLS'!B75:B79,"&gt;"&amp;B2+2.1) + COUNTIF('Round 1 - HILLS'!B82:B86,"&gt;"&amp;B2+2.1) + COUNTIF('Round 1 - HILLS'!B89:B93,"&gt;"&amp;B2+2.1) + COUNTIF('Round 1 - HILLS'!B96:B100,"&gt;"&amp;B2+2.1) + COUNTIF('Round 1 - HILLS'!B103:B107,"&gt;"&amp;B2+2.1) + COUNTIF('Round 1 - HILLS'!B110:B114,"&gt;"&amp;B2+2.1) + COUNTIF('Round 1 - HILLS'!B117:B121,"&gt;"&amp;B2+2.1) + COUNTIF('Round 1 - HILLS'!B124:B128,"&gt;"&amp;B2+2.1) + COUNTIF('Round 1 - HILLS'!B131:B135,"&gt;"&amp;B2+2.1) + COUNTIF('Round 1 - HILLS'!B138:B142,"&gt;"&amp;B2+2.1) + COUNTIF('Round 1 - HILLS'!B145:B149,"&gt;"&amp;B2+2.1))</f>
        <v>0</v>
      </c>
      <c r="C9" s="79">
        <f>(COUNTIF('Round 1 - HILLS'!C5:C9,"&gt;"&amp;C2+2.1)+ COUNTIF('Round 1 - HILLS'!C12:C16,"&gt;"&amp;C2+2.1)+ COUNTIF('Round 1 - HILLS'!C19:C23,"&gt;"&amp;C2+2.1)+ COUNTIF('Round 1 - HILLS'!C26:C30,"&gt;"&amp;C2+2.1)+ COUNTIF('Round 1 - HILLS'!C33:C37,"&gt;"&amp;C2+2.1) + COUNTIF('Round 1 - HILLS'!C40:C44,"&gt;"&amp;C2+2.1)+ COUNTIF('Round 1 - HILLS'!C47:C51,"&gt;"&amp;C2+2.1) + COUNTIF('Round 1 - HILLS'!C54:C58,"&gt;"&amp;C2+2.1)+ COUNTIF('Round 1 - HILLS'!C61:C65,"&gt;"&amp;C2+2.1) + COUNTIF('Round 1 - HILLS'!C68:C72,"&gt;"&amp;C2+2.1) + COUNTIF('Round 1 - HILLS'!C75:C79,"&gt;"&amp;C2+2.1) + COUNTIF('Round 1 - HILLS'!C82:C86,"&gt;"&amp;C2+2.1) + COUNTIF('Round 1 - HILLS'!C89:C93,"&gt;"&amp;C2+2.1) + COUNTIF('Round 1 - HILLS'!C96:C100,"&gt;"&amp;C2+2.1) + COUNTIF('Round 1 - HILLS'!C103:C107,"&gt;"&amp;C2+2.1) + COUNTIF('Round 1 - HILLS'!C110:C114,"&gt;"&amp;C2+2.1) + COUNTIF('Round 1 - HILLS'!C117:C121,"&gt;"&amp;C2+2.1) + COUNTIF('Round 1 - HILLS'!C124:C128,"&gt;"&amp;C2+2.1) + COUNTIF('Round 1 - HILLS'!C131:C135,"&gt;"&amp;C2+2.1) + COUNTIF('Round 1 - HILLS'!C138:C142,"&gt;"&amp;C2+2.1) + COUNTIF('Round 1 - HILLS'!C145:C149,"&gt;"&amp;C2+2.1))</f>
        <v>0</v>
      </c>
      <c r="D9" s="78">
        <f>(COUNTIF('Round 1 - HILLS'!D5:D9,"&gt;"&amp;D2+2.1)+ COUNTIF('Round 1 - HILLS'!D12:D16,"&gt;"&amp;D2+2.1)+ COUNTIF('Round 1 - HILLS'!D19:D23,"&gt;"&amp;D2+2.1)+ COUNTIF('Round 1 - HILLS'!D26:D30,"&gt;"&amp;D2+2.1)+ COUNTIF('Round 1 - HILLS'!D33:D37,"&gt;"&amp;D2+2.1) + COUNTIF('Round 1 - HILLS'!D40:D44,"&gt;"&amp;D2+2.1)+ COUNTIF('Round 1 - HILLS'!D47:D51,"&gt;"&amp;D2+2.1) + COUNTIF('Round 1 - HILLS'!D54:D58,"&gt;"&amp;D2+2.1)+ COUNTIF('Round 1 - HILLS'!D61:D65,"&gt;"&amp;D2+2.1) + COUNTIF('Round 1 - HILLS'!D68:D72,"&gt;"&amp;D2+2.1) + COUNTIF('Round 1 - HILLS'!D75:D79,"&gt;"&amp;D2+2.1) + COUNTIF('Round 1 - HILLS'!D82:D86,"&gt;"&amp;D2+2.1) + COUNTIF('Round 1 - HILLS'!D89:D93,"&gt;"&amp;D2+2.1) + COUNTIF('Round 1 - HILLS'!D96:D100,"&gt;"&amp;D2+2.1) + COUNTIF('Round 1 - HILLS'!D103:D107,"&gt;"&amp;D2+2.1) + COUNTIF('Round 1 - HILLS'!D110:D114,"&gt;"&amp;D2+2.1) + COUNTIF('Round 1 - HILLS'!D117:D121,"&gt;"&amp;D2+2.1) + COUNTIF('Round 1 - HILLS'!D124:D128,"&gt;"&amp;D2+2.1) + COUNTIF('Round 1 - HILLS'!D131:D135,"&gt;"&amp;D2+2.1) + COUNTIF('Round 1 - HILLS'!D138:D142,"&gt;"&amp;D2+2.1) + COUNTIF('Round 1 - HILLS'!D145:D149,"&gt;"&amp;D2+2.1))</f>
        <v>0</v>
      </c>
      <c r="E9" s="79">
        <f>(COUNTIF('Round 1 - HILLS'!E5:E9,"&gt;"&amp;E2+2.1)+ COUNTIF('Round 1 - HILLS'!E12:E16,"&gt;"&amp;E2+2.1)+ COUNTIF('Round 1 - HILLS'!E19:E23,"&gt;"&amp;E2+2.1)+ COUNTIF('Round 1 - HILLS'!E26:E30,"&gt;"&amp;E2+2.1)+ COUNTIF('Round 1 - HILLS'!E33:E37,"&gt;"&amp;E2+2.1) + COUNTIF('Round 1 - HILLS'!E40:E44,"&gt;"&amp;E2+2.1)+ COUNTIF('Round 1 - HILLS'!E47:E51,"&gt;"&amp;E2+2.1) + COUNTIF('Round 1 - HILLS'!E54:E58,"&gt;"&amp;E2+2.1)+ COUNTIF('Round 1 - HILLS'!E61:E65,"&gt;"&amp;E2+2.1) + COUNTIF('Round 1 - HILLS'!E68:E72,"&gt;"&amp;E2+2.1) + COUNTIF('Round 1 - HILLS'!E75:E79,"&gt;"&amp;E2+2.1) + COUNTIF('Round 1 - HILLS'!E82:E86,"&gt;"&amp;E2+2.1) + COUNTIF('Round 1 - HILLS'!E89:E93,"&gt;"&amp;E2+2.1) + COUNTIF('Round 1 - HILLS'!E96:E100,"&gt;"&amp;E2+2.1) + COUNTIF('Round 1 - HILLS'!E103:E107,"&gt;"&amp;E2+2.1) + COUNTIF('Round 1 - HILLS'!E110:E114,"&gt;"&amp;E2+2.1) + COUNTIF('Round 1 - HILLS'!E117:E121,"&gt;"&amp;E2+2.1) + COUNTIF('Round 1 - HILLS'!E124:E128,"&gt;"&amp;E2+2.1) + COUNTIF('Round 1 - HILLS'!E131:E135,"&gt;"&amp;E2+2.1) + COUNTIF('Round 1 - HILLS'!E138:E142,"&gt;"&amp;E2+2.1) + COUNTIF('Round 1 - HILLS'!E145:E149,"&gt;"&amp;E2+2.1))</f>
        <v>0</v>
      </c>
      <c r="F9" s="78">
        <f>(COUNTIF('Round 1 - HILLS'!F5:F9,"&gt;"&amp;F2+2.1)+ COUNTIF('Round 1 - HILLS'!F12:F16,"&gt;"&amp;F2+2.1)+ COUNTIF('Round 1 - HILLS'!F19:F23,"&gt;"&amp;F2+2.1)+ COUNTIF('Round 1 - HILLS'!F26:F30,"&gt;"&amp;F2+2.1)+ COUNTIF('Round 1 - HILLS'!F33:F37,"&gt;"&amp;F2+2.1) + COUNTIF('Round 1 - HILLS'!F40:F44,"&gt;"&amp;F2+2.1)+ COUNTIF('Round 1 - HILLS'!F47:F51,"&gt;"&amp;F2+2.1) + COUNTIF('Round 1 - HILLS'!F54:F58,"&gt;"&amp;F2+2.1)+ COUNTIF('Round 1 - HILLS'!F61:F65,"&gt;"&amp;F2+2.1) + COUNTIF('Round 1 - HILLS'!F68:F72,"&gt;"&amp;F2+2.1) + COUNTIF('Round 1 - HILLS'!F75:F79,"&gt;"&amp;F2+2.1) + COUNTIF('Round 1 - HILLS'!F82:F86,"&gt;"&amp;F2+2.1) + COUNTIF('Round 1 - HILLS'!F89:F93,"&gt;"&amp;F2+2.1) + COUNTIF('Round 1 - HILLS'!F96:F100,"&gt;"&amp;F2+2.1) + COUNTIF('Round 1 - HILLS'!F103:F107,"&gt;"&amp;F2+2.1) + COUNTIF('Round 1 - HILLS'!F110:F114,"&gt;"&amp;F2+2.1) + COUNTIF('Round 1 - HILLS'!F117:F121,"&gt;"&amp;F2+2.1) + COUNTIF('Round 1 - HILLS'!F124:F128,"&gt;"&amp;F2+2.1) + COUNTIF('Round 1 - HILLS'!F131:F135,"&gt;"&amp;F2+2.1) + COUNTIF('Round 1 - HILLS'!F138:F142,"&gt;"&amp;F2+2.1) + COUNTIF('Round 1 - HILLS'!F145:F149,"&gt;"&amp;F2+2.1))</f>
        <v>0</v>
      </c>
      <c r="G9" s="79">
        <f>(COUNTIF('Round 1 - HILLS'!G5:G9,"&gt;"&amp;G2+2.1)+ COUNTIF('Round 1 - HILLS'!G12:G16,"&gt;"&amp;G2+2.1)+ COUNTIF('Round 1 - HILLS'!G19:G23,"&gt;"&amp;G2+2.1)+ COUNTIF('Round 1 - HILLS'!G26:G30,"&gt;"&amp;G2+2.1)+ COUNTIF('Round 1 - HILLS'!G33:G37,"&gt;"&amp;G2+2.1) + COUNTIF('Round 1 - HILLS'!G40:G44,"&gt;"&amp;G2+2.1)+ COUNTIF('Round 1 - HILLS'!G47:G51,"&gt;"&amp;G2+2.1) + COUNTIF('Round 1 - HILLS'!G54:G58,"&gt;"&amp;G2+2.1)+ COUNTIF('Round 1 - HILLS'!G61:G65,"&gt;"&amp;G2+2.1) + COUNTIF('Round 1 - HILLS'!G68:G72,"&gt;"&amp;G2+2.1) + COUNTIF('Round 1 - HILLS'!G75:G79,"&gt;"&amp;G2+2.1) + COUNTIF('Round 1 - HILLS'!G82:G86,"&gt;"&amp;G2+2.1) + COUNTIF('Round 1 - HILLS'!G89:G93,"&gt;"&amp;G2+2.1) + COUNTIF('Round 1 - HILLS'!G96:G100,"&gt;"&amp;G2+2.1) + COUNTIF('Round 1 - HILLS'!G103:G107,"&gt;"&amp;G2+2.1) + COUNTIF('Round 1 - HILLS'!G110:G114,"&gt;"&amp;G2+2.1) + COUNTIF('Round 1 - HILLS'!G117:G121,"&gt;"&amp;G2+2.1) + COUNTIF('Round 1 - HILLS'!G124:G128,"&gt;"&amp;G2+2.1) + COUNTIF('Round 1 - HILLS'!G131:G135,"&gt;"&amp;G2+2.1) + COUNTIF('Round 1 - HILLS'!G138:G142,"&gt;"&amp;G2+2.1) + COUNTIF('Round 1 - HILLS'!G145:G149,"&gt;"&amp;G2+2.1))</f>
        <v>0</v>
      </c>
      <c r="H9" s="78">
        <f>(COUNTIF('Round 1 - HILLS'!H5:H9,"&gt;"&amp;H2+2.1)+ COUNTIF('Round 1 - HILLS'!H12:H16,"&gt;"&amp;H2+2.1)+ COUNTIF('Round 1 - HILLS'!H19:H23,"&gt;"&amp;H2+2.1)+ COUNTIF('Round 1 - HILLS'!H26:H30,"&gt;"&amp;H2+2.1)+ COUNTIF('Round 1 - HILLS'!H33:H37,"&gt;"&amp;H2+2.1) + COUNTIF('Round 1 - HILLS'!H40:H44,"&gt;"&amp;H2+2.1)+ COUNTIF('Round 1 - HILLS'!H47:H51,"&gt;"&amp;H2+2.1) + COUNTIF('Round 1 - HILLS'!H54:H58,"&gt;"&amp;H2+2.1)+ COUNTIF('Round 1 - HILLS'!H61:H65,"&gt;"&amp;H2+2.1) + COUNTIF('Round 1 - HILLS'!H68:H72,"&gt;"&amp;H2+2.1) + COUNTIF('Round 1 - HILLS'!H75:H79,"&gt;"&amp;H2+2.1) + COUNTIF('Round 1 - HILLS'!H82:H86,"&gt;"&amp;H2+2.1) + COUNTIF('Round 1 - HILLS'!H89:H93,"&gt;"&amp;H2+2.1) + COUNTIF('Round 1 - HILLS'!H96:H100,"&gt;"&amp;H2+2.1) + COUNTIF('Round 1 - HILLS'!H103:H107,"&gt;"&amp;H2+2.1) + COUNTIF('Round 1 - HILLS'!H110:H114,"&gt;"&amp;H2+2.1) + COUNTIF('Round 1 - HILLS'!H117:H121,"&gt;"&amp;H2+2.1) + COUNTIF('Round 1 - HILLS'!H124:H128,"&gt;"&amp;H2+2.1) + COUNTIF('Round 1 - HILLS'!H131:H135,"&gt;"&amp;H2+2.1) + COUNTIF('Round 1 - HILLS'!H138:H142,"&gt;"&amp;H2+2.1) + COUNTIF('Round 1 - HILLS'!H145:H149,"&gt;"&amp;H2+2.1))</f>
        <v>0</v>
      </c>
      <c r="I9" s="79">
        <f>(COUNTIF('Round 1 - HILLS'!I5:I9,"&gt;"&amp;I2+2.1)+ COUNTIF('Round 1 - HILLS'!I12:I16,"&gt;"&amp;I2+2.1)+ COUNTIF('Round 1 - HILLS'!I19:I23,"&gt;"&amp;I2+2.1)+ COUNTIF('Round 1 - HILLS'!I26:I30,"&gt;"&amp;I2+2.1)+ COUNTIF('Round 1 - HILLS'!I33:I37,"&gt;"&amp;I2+2.1) + COUNTIF('Round 1 - HILLS'!I40:I44,"&gt;"&amp;I2+2.1)+ COUNTIF('Round 1 - HILLS'!I47:I51,"&gt;"&amp;I2+2.1) + COUNTIF('Round 1 - HILLS'!I54:I58,"&gt;"&amp;I2+2.1)+ COUNTIF('Round 1 - HILLS'!I61:I65,"&gt;"&amp;I2+2.1) + COUNTIF('Round 1 - HILLS'!I68:I72,"&gt;"&amp;I2+2.1) + COUNTIF('Round 1 - HILLS'!I75:I79,"&gt;"&amp;I2+2.1) + COUNTIF('Round 1 - HILLS'!I82:I86,"&gt;"&amp;I2+2.1) + COUNTIF('Round 1 - HILLS'!I89:I93,"&gt;"&amp;I2+2.1) + COUNTIF('Round 1 - HILLS'!I96:I100,"&gt;"&amp;I2+2.1) + COUNTIF('Round 1 - HILLS'!I103:I107,"&gt;"&amp;I2+2.1) + COUNTIF('Round 1 - HILLS'!I110:I114,"&gt;"&amp;I2+2.1) + COUNTIF('Round 1 - HILLS'!I117:I121,"&gt;"&amp;I2+2.1) + COUNTIF('Round 1 - HILLS'!I124:I128,"&gt;"&amp;I2+2.1) + COUNTIF('Round 1 - HILLS'!I131:I135,"&gt;"&amp;I2+2.1) + COUNTIF('Round 1 - HILLS'!I138:I142,"&gt;"&amp;I2+2.1) + COUNTIF('Round 1 - HILLS'!I145:I149,"&gt;"&amp;I2+2.1))</f>
        <v>0</v>
      </c>
      <c r="J9" s="78">
        <f>(COUNTIF('Round 1 - HILLS'!J5:J9,"&gt;"&amp;J2+2.1)+ COUNTIF('Round 1 - HILLS'!J12:J16,"&gt;"&amp;J2+2.1)+ COUNTIF('Round 1 - HILLS'!J19:J23,"&gt;"&amp;J2+2.1)+ COUNTIF('Round 1 - HILLS'!J26:J30,"&gt;"&amp;J2+2.1)+ COUNTIF('Round 1 - HILLS'!J33:J37,"&gt;"&amp;J2+2.1) + COUNTIF('Round 1 - HILLS'!J40:J44,"&gt;"&amp;J2+2.1)+ COUNTIF('Round 1 - HILLS'!J47:J51,"&gt;"&amp;J2+2.1) + COUNTIF('Round 1 - HILLS'!J54:J58,"&gt;"&amp;J2+2.1)+ COUNTIF('Round 1 - HILLS'!J61:J65,"&gt;"&amp;J2+2.1) + COUNTIF('Round 1 - HILLS'!J68:J72,"&gt;"&amp;J2+2.1) + COUNTIF('Round 1 - HILLS'!J75:J79,"&gt;"&amp;J2+2.1) + COUNTIF('Round 1 - HILLS'!J82:J86,"&gt;"&amp;J2+2.1) + COUNTIF('Round 1 - HILLS'!J89:J93,"&gt;"&amp;J2+2.1) + COUNTIF('Round 1 - HILLS'!J96:J100,"&gt;"&amp;J2+2.1) + COUNTIF('Round 1 - HILLS'!J103:J107,"&gt;"&amp;J2+2.1) + COUNTIF('Round 1 - HILLS'!J110:J114,"&gt;"&amp;J2+2.1) + COUNTIF('Round 1 - HILLS'!J117:J121,"&gt;"&amp;J2+2.1) + COUNTIF('Round 1 - HILLS'!J124:J128,"&gt;"&amp;J2+2.1) + COUNTIF('Round 1 - HILLS'!J131:J135,"&gt;"&amp;J2+2.1) + COUNTIF('Round 1 - HILLS'!J138:J142,"&gt;"&amp;J2+2.1) + COUNTIF('Round 1 - HILLS'!J145:J149,"&gt;"&amp;J2+2.1))</f>
        <v>0</v>
      </c>
      <c r="K9" s="80"/>
      <c r="L9" s="78">
        <f>(COUNTIF('Round 1 - HILLS'!L5:L9,"&gt;"&amp;L2+2.1)+ COUNTIF('Round 1 - HILLS'!L12:L16,"&gt;"&amp;L2+2.1)+ COUNTIF('Round 1 - HILLS'!L19:L23,"&gt;"&amp;L2+2.1)+ COUNTIF('Round 1 - HILLS'!L26:L30,"&gt;"&amp;L2+2.1)+ COUNTIF('Round 1 - HILLS'!L33:L37,"&gt;"&amp;L2+2.1) + COUNTIF('Round 1 - HILLS'!L40:L44,"&gt;"&amp;L2+2.1)+ COUNTIF('Round 1 - HILLS'!L47:L51,"&gt;"&amp;L2+2.1) + COUNTIF('Round 1 - HILLS'!L54:L58,"&gt;"&amp;L2+2.1)+ COUNTIF('Round 1 - HILLS'!L61:L65,"&gt;"&amp;L2+2.1) + COUNTIF('Round 1 - HILLS'!L68:L72,"&gt;"&amp;L2+2.1) + COUNTIF('Round 1 - HILLS'!L75:L79,"&gt;"&amp;L2+2.1) + COUNTIF('Round 1 - HILLS'!L82:L86,"&gt;"&amp;L2+2.1) + COUNTIF('Round 1 - HILLS'!L89:L93,"&gt;"&amp;L2+2.1) + COUNTIF('Round 1 - HILLS'!L96:L100,"&gt;"&amp;L2+2.1) + COUNTIF('Round 1 - HILLS'!L103:L107,"&gt;"&amp;L2+2.1) + COUNTIF('Round 1 - HILLS'!L110:L114,"&gt;"&amp;L2+2.1) + COUNTIF('Round 1 - HILLS'!L117:L121,"&gt;"&amp;L2+2.1) + COUNTIF('Round 1 - HILLS'!L124:L128,"&gt;"&amp;L2+2.1) + COUNTIF('Round 1 - HILLS'!L131:L135,"&gt;"&amp;L2+2.1) + COUNTIF('Round 1 - HILLS'!L138:L142,"&gt;"&amp;L2+2.1) + COUNTIF('Round 1 - HILLS'!L145:L149,"&gt;"&amp;L2+2.1))</f>
        <v>0</v>
      </c>
      <c r="M9" s="79">
        <f>(COUNTIF('Round 1 - HILLS'!M5:M9,"&gt;"&amp;M2+2.1)+ COUNTIF('Round 1 - HILLS'!M12:M16,"&gt;"&amp;M2+2.1)+ COUNTIF('Round 1 - HILLS'!M19:M23,"&gt;"&amp;M2+2.1)+ COUNTIF('Round 1 - HILLS'!M26:M30,"&gt;"&amp;M2+2.1)+ COUNTIF('Round 1 - HILLS'!M33:M37,"&gt;"&amp;M2+2.1) + COUNTIF('Round 1 - HILLS'!M40:M44,"&gt;"&amp;M2+2.1)+ COUNTIF('Round 1 - HILLS'!M47:M51,"&gt;"&amp;M2+2.1) + COUNTIF('Round 1 - HILLS'!M54:M58,"&gt;"&amp;M2+2.1)+ COUNTIF('Round 1 - HILLS'!M61:M65,"&gt;"&amp;M2+2.1) + COUNTIF('Round 1 - HILLS'!M68:M72,"&gt;"&amp;M2+2.1) + COUNTIF('Round 1 - HILLS'!M75:M79,"&gt;"&amp;M2+2.1) + COUNTIF('Round 1 - HILLS'!M82:M86,"&gt;"&amp;M2+2.1) + COUNTIF('Round 1 - HILLS'!M89:M93,"&gt;"&amp;M2+2.1) + COUNTIF('Round 1 - HILLS'!M96:M100,"&gt;"&amp;M2+2.1) + COUNTIF('Round 1 - HILLS'!M103:M107,"&gt;"&amp;M2+2.1) + COUNTIF('Round 1 - HILLS'!M110:M114,"&gt;"&amp;M2+2.1) + COUNTIF('Round 1 - HILLS'!M117:M121,"&gt;"&amp;M2+2.1) + COUNTIF('Round 1 - HILLS'!M124:M128,"&gt;"&amp;M2+2.1) + COUNTIF('Round 1 - HILLS'!M131:M135,"&gt;"&amp;M2+2.1) + COUNTIF('Round 1 - HILLS'!M138:M142,"&gt;"&amp;M2+2.1) + COUNTIF('Round 1 - HILLS'!M145:M149,"&gt;"&amp;M2+2.1))</f>
        <v>0</v>
      </c>
      <c r="N9" s="78">
        <f>(COUNTIF('Round 1 - HILLS'!N5:N9,"&gt;"&amp;N2+2.1)+ COUNTIF('Round 1 - HILLS'!N12:N16,"&gt;"&amp;N2+2.1)+ COUNTIF('Round 1 - HILLS'!N19:N23,"&gt;"&amp;N2+2.1)+ COUNTIF('Round 1 - HILLS'!N26:N30,"&gt;"&amp;N2+2.1)+ COUNTIF('Round 1 - HILLS'!N33:N37,"&gt;"&amp;N2+2.1) + COUNTIF('Round 1 - HILLS'!N40:N44,"&gt;"&amp;N2+2.1)+ COUNTIF('Round 1 - HILLS'!N47:N51,"&gt;"&amp;N2+2.1) + COUNTIF('Round 1 - HILLS'!N54:N58,"&gt;"&amp;N2+2.1)+ COUNTIF('Round 1 - HILLS'!N61:N65,"&gt;"&amp;N2+2.1) + COUNTIF('Round 1 - HILLS'!N68:N72,"&gt;"&amp;N2+2.1) + COUNTIF('Round 1 - HILLS'!N75:N79,"&gt;"&amp;N2+2.1) + COUNTIF('Round 1 - HILLS'!N82:N86,"&gt;"&amp;N2+2.1) + COUNTIF('Round 1 - HILLS'!N89:N93,"&gt;"&amp;N2+2.1) + COUNTIF('Round 1 - HILLS'!N96:N100,"&gt;"&amp;N2+2.1) + COUNTIF('Round 1 - HILLS'!N103:N107,"&gt;"&amp;N2+2.1) + COUNTIF('Round 1 - HILLS'!N110:N114,"&gt;"&amp;N2+2.1) + COUNTIF('Round 1 - HILLS'!N117:N121,"&gt;"&amp;N2+2.1) + COUNTIF('Round 1 - HILLS'!N124:N128,"&gt;"&amp;N2+2.1) + COUNTIF('Round 1 - HILLS'!N131:N135,"&gt;"&amp;N2+2.1) + COUNTIF('Round 1 - HILLS'!N138:N142,"&gt;"&amp;N2+2.1) + COUNTIF('Round 1 - HILLS'!N145:N149,"&gt;"&amp;N2+2.1))</f>
        <v>0</v>
      </c>
      <c r="O9" s="79">
        <f>(COUNTIF('Round 1 - HILLS'!O5:O9,"&gt;"&amp;O2+2.1)+ COUNTIF('Round 1 - HILLS'!O12:O16,"&gt;"&amp;O2+2.1)+ COUNTIF('Round 1 - HILLS'!O19:O23,"&gt;"&amp;O2+2.1)+ COUNTIF('Round 1 - HILLS'!O26:O30,"&gt;"&amp;O2+2.1)+ COUNTIF('Round 1 - HILLS'!O33:O37,"&gt;"&amp;O2+2.1) + COUNTIF('Round 1 - HILLS'!O40:O44,"&gt;"&amp;O2+2.1)+ COUNTIF('Round 1 - HILLS'!O47:O51,"&gt;"&amp;O2+2.1) + COUNTIF('Round 1 - HILLS'!O54:O58,"&gt;"&amp;O2+2.1)+ COUNTIF('Round 1 - HILLS'!O61:O65,"&gt;"&amp;O2+2.1) + COUNTIF('Round 1 - HILLS'!O68:O72,"&gt;"&amp;O2+2.1) + COUNTIF('Round 1 - HILLS'!O75:O79,"&gt;"&amp;O2+2.1) + COUNTIF('Round 1 - HILLS'!O82:O86,"&gt;"&amp;O2+2.1) + COUNTIF('Round 1 - HILLS'!O89:O93,"&gt;"&amp;O2+2.1) + COUNTIF('Round 1 - HILLS'!O96:O100,"&gt;"&amp;O2+2.1) + COUNTIF('Round 1 - HILLS'!O103:O107,"&gt;"&amp;O2+2.1) + COUNTIF('Round 1 - HILLS'!O110:O114,"&gt;"&amp;O2+2.1) + COUNTIF('Round 1 - HILLS'!O117:O121,"&gt;"&amp;O2+2.1) + COUNTIF('Round 1 - HILLS'!O124:O128,"&gt;"&amp;O2+2.1) + COUNTIF('Round 1 - HILLS'!O131:O135,"&gt;"&amp;O2+2.1) + COUNTIF('Round 1 - HILLS'!O138:O142,"&gt;"&amp;O2+2.1) + COUNTIF('Round 1 - HILLS'!O145:O149,"&gt;"&amp;O2+2.1))</f>
        <v>0</v>
      </c>
      <c r="P9" s="78">
        <f>(COUNTIF('Round 1 - HILLS'!P5:P9,"&gt;"&amp;P2+2.1)+ COUNTIF('Round 1 - HILLS'!P12:P16,"&gt;"&amp;P2+2.1)+ COUNTIF('Round 1 - HILLS'!P19:P23,"&gt;"&amp;P2+2.1)+ COUNTIF('Round 1 - HILLS'!P26:P30,"&gt;"&amp;P2+2.1)+ COUNTIF('Round 1 - HILLS'!P33:P37,"&gt;"&amp;P2+2.1) + COUNTIF('Round 1 - HILLS'!P40:P44,"&gt;"&amp;P2+2.1)+ COUNTIF('Round 1 - HILLS'!P47:P51,"&gt;"&amp;P2+2.1) + COUNTIF('Round 1 - HILLS'!P54:P58,"&gt;"&amp;P2+2.1)+ COUNTIF('Round 1 - HILLS'!P61:P65,"&gt;"&amp;P2+2.1) + COUNTIF('Round 1 - HILLS'!P68:P72,"&gt;"&amp;P2+2.1) + COUNTIF('Round 1 - HILLS'!P75:P79,"&gt;"&amp;P2+2.1) + COUNTIF('Round 1 - HILLS'!P82:P86,"&gt;"&amp;P2+2.1) + COUNTIF('Round 1 - HILLS'!P89:P93,"&gt;"&amp;P2+2.1) + COUNTIF('Round 1 - HILLS'!P96:P100,"&gt;"&amp;P2+2.1) + COUNTIF('Round 1 - HILLS'!P103:P107,"&gt;"&amp;P2+2.1) + COUNTIF('Round 1 - HILLS'!P110:P114,"&gt;"&amp;P2+2.1) + COUNTIF('Round 1 - HILLS'!P117:P121,"&gt;"&amp;P2+2.1) + COUNTIF('Round 1 - HILLS'!P124:P128,"&gt;"&amp;P2+2.1) + COUNTIF('Round 1 - HILLS'!P131:P135,"&gt;"&amp;P2+2.1) + COUNTIF('Round 1 - HILLS'!P138:P142,"&gt;"&amp;P2+2.1) + COUNTIF('Round 1 - HILLS'!P145:P149,"&gt;"&amp;P2+2.1))</f>
        <v>0</v>
      </c>
      <c r="Q9" s="79">
        <f>(COUNTIF('Round 1 - HILLS'!Q5:Q9,"&gt;"&amp;Q2+2.1)+ COUNTIF('Round 1 - HILLS'!Q12:Q16,"&gt;"&amp;Q2+2.1)+ COUNTIF('Round 1 - HILLS'!Q19:Q23,"&gt;"&amp;Q2+2.1)+ COUNTIF('Round 1 - HILLS'!Q26:Q30,"&gt;"&amp;Q2+2.1)+ COUNTIF('Round 1 - HILLS'!Q33:Q37,"&gt;"&amp;Q2+2.1) + COUNTIF('Round 1 - HILLS'!Q40:Q44,"&gt;"&amp;Q2+2.1)+ COUNTIF('Round 1 - HILLS'!Q47:Q51,"&gt;"&amp;Q2+2.1) + COUNTIF('Round 1 - HILLS'!Q54:Q58,"&gt;"&amp;Q2+2.1)+ COUNTIF('Round 1 - HILLS'!Q61:Q65,"&gt;"&amp;Q2+2.1) + COUNTIF('Round 1 - HILLS'!Q68:Q72,"&gt;"&amp;Q2+2.1) + COUNTIF('Round 1 - HILLS'!Q75:Q79,"&gt;"&amp;Q2+2.1) + COUNTIF('Round 1 - HILLS'!Q82:Q86,"&gt;"&amp;Q2+2.1) + COUNTIF('Round 1 - HILLS'!Q89:Q93,"&gt;"&amp;Q2+2.1) + COUNTIF('Round 1 - HILLS'!Q96:Q100,"&gt;"&amp;Q2+2.1) + COUNTIF('Round 1 - HILLS'!Q103:Q107,"&gt;"&amp;Q2+2.1) + COUNTIF('Round 1 - HILLS'!Q110:Q114,"&gt;"&amp;Q2+2.1) + COUNTIF('Round 1 - HILLS'!Q117:Q121,"&gt;"&amp;Q2+2.1) + COUNTIF('Round 1 - HILLS'!Q124:Q128,"&gt;"&amp;Q2+2.1) + COUNTIF('Round 1 - HILLS'!Q131:Q135,"&gt;"&amp;Q2+2.1) + COUNTIF('Round 1 - HILLS'!Q138:Q142,"&gt;"&amp;Q2+2.1) + COUNTIF('Round 1 - HILLS'!Q145:Q149,"&gt;"&amp;Q2+2.1))</f>
        <v>0</v>
      </c>
      <c r="R9" s="78">
        <f>(COUNTIF('Round 1 - HILLS'!R5:R9,"&gt;"&amp;R2+2.1)+ COUNTIF('Round 1 - HILLS'!R12:R16,"&gt;"&amp;R2+2.1)+ COUNTIF('Round 1 - HILLS'!R19:R23,"&gt;"&amp;R2+2.1)+ COUNTIF('Round 1 - HILLS'!R26:R30,"&gt;"&amp;R2+2.1)+ COUNTIF('Round 1 - HILLS'!R33:R37,"&gt;"&amp;R2+2.1) + COUNTIF('Round 1 - HILLS'!R40:R44,"&gt;"&amp;R2+2.1)+ COUNTIF('Round 1 - HILLS'!R47:R51,"&gt;"&amp;R2+2.1) + COUNTIF('Round 1 - HILLS'!R54:R58,"&gt;"&amp;R2+2.1)+ COUNTIF('Round 1 - HILLS'!R61:R65,"&gt;"&amp;R2+2.1) + COUNTIF('Round 1 - HILLS'!R68:R72,"&gt;"&amp;R2+2.1) + COUNTIF('Round 1 - HILLS'!R75:R79,"&gt;"&amp;R2+2.1) + COUNTIF('Round 1 - HILLS'!R82:R86,"&gt;"&amp;R2+2.1) + COUNTIF('Round 1 - HILLS'!R89:R93,"&gt;"&amp;R2+2.1) + COUNTIF('Round 1 - HILLS'!R96:R100,"&gt;"&amp;R2+2.1) + COUNTIF('Round 1 - HILLS'!R103:R107,"&gt;"&amp;R2+2.1) + COUNTIF('Round 1 - HILLS'!R110:R114,"&gt;"&amp;R2+2.1) + COUNTIF('Round 1 - HILLS'!R117:R121,"&gt;"&amp;R2+2.1) + COUNTIF('Round 1 - HILLS'!R124:R128,"&gt;"&amp;R2+2.1) + COUNTIF('Round 1 - HILLS'!R131:R135,"&gt;"&amp;R2+2.1) + COUNTIF('Round 1 - HILLS'!R138:R142,"&gt;"&amp;R2+2.1) + COUNTIF('Round 1 - HILLS'!R145:R149,"&gt;"&amp;R2+2.1))</f>
        <v>0</v>
      </c>
      <c r="S9" s="79">
        <f>(COUNTIF('Round 1 - HILLS'!S5:S9,"&gt;"&amp;S2+2.1)+ COUNTIF('Round 1 - HILLS'!S12:S16,"&gt;"&amp;S2+2.1)+ COUNTIF('Round 1 - HILLS'!S19:S23,"&gt;"&amp;S2+2.1)+ COUNTIF('Round 1 - HILLS'!S26:S30,"&gt;"&amp;S2+2.1)+ COUNTIF('Round 1 - HILLS'!S33:S37,"&gt;"&amp;S2+2.1) + COUNTIF('Round 1 - HILLS'!S40:S44,"&gt;"&amp;S2+2.1)+ COUNTIF('Round 1 - HILLS'!S47:S51,"&gt;"&amp;S2+2.1) + COUNTIF('Round 1 - HILLS'!S54:S58,"&gt;"&amp;S2+2.1)+ COUNTIF('Round 1 - HILLS'!S61:S65,"&gt;"&amp;S2+2.1) + COUNTIF('Round 1 - HILLS'!S68:S72,"&gt;"&amp;S2+2.1) + COUNTIF('Round 1 - HILLS'!S75:S79,"&gt;"&amp;S2+2.1) + COUNTIF('Round 1 - HILLS'!S82:S86,"&gt;"&amp;S2+2.1) + COUNTIF('Round 1 - HILLS'!S89:S93,"&gt;"&amp;S2+2.1) + COUNTIF('Round 1 - HILLS'!S96:S100,"&gt;"&amp;S2+2.1) + COUNTIF('Round 1 - HILLS'!S103:S107,"&gt;"&amp;S2+2.1) + COUNTIF('Round 1 - HILLS'!S110:S114,"&gt;"&amp;S2+2.1) + COUNTIF('Round 1 - HILLS'!S117:S121,"&gt;"&amp;S2+2.1) + COUNTIF('Round 1 - HILLS'!S124:S128,"&gt;"&amp;S2+2.1) + COUNTIF('Round 1 - HILLS'!S131:S135,"&gt;"&amp;S2+2.1) + COUNTIF('Round 1 - HILLS'!S138:S142,"&gt;"&amp;S2+2.1) + COUNTIF('Round 1 - HILLS'!S145:S149,"&gt;"&amp;S2+2.1))</f>
        <v>0</v>
      </c>
      <c r="T9" s="78">
        <f>(COUNTIF('Round 1 - HILLS'!T5:T9,"&gt;"&amp;T2+2.1)+ COUNTIF('Round 1 - HILLS'!T12:T16,"&gt;"&amp;T2+2.1)+ COUNTIF('Round 1 - HILLS'!T19:T23,"&gt;"&amp;T2+2.1)+ COUNTIF('Round 1 - HILLS'!T26:T30,"&gt;"&amp;T2+2.1)+ COUNTIF('Round 1 - HILLS'!T33:T37,"&gt;"&amp;T2+2.1) + COUNTIF('Round 1 - HILLS'!T40:T44,"&gt;"&amp;T2+2.1)+ COUNTIF('Round 1 - HILLS'!T47:T51,"&gt;"&amp;T2+2.1) + COUNTIF('Round 1 - HILLS'!T54:T58,"&gt;"&amp;T2+2.1)+ COUNTIF('Round 1 - HILLS'!T61:T65,"&gt;"&amp;T2+2.1) + COUNTIF('Round 1 - HILLS'!T68:T72,"&gt;"&amp;T2+2.1) + COUNTIF('Round 1 - HILLS'!T75:T79,"&gt;"&amp;T2+2.1) + COUNTIF('Round 1 - HILLS'!T82:T86,"&gt;"&amp;T2+2.1) + COUNTIF('Round 1 - HILLS'!T89:T93,"&gt;"&amp;T2+2.1) + COUNTIF('Round 1 - HILLS'!T96:T100,"&gt;"&amp;T2+2.1) + COUNTIF('Round 1 - HILLS'!T103:T107,"&gt;"&amp;T2+2.1) + COUNTIF('Round 1 - HILLS'!T110:T114,"&gt;"&amp;T2+2.1) + COUNTIF('Round 1 - HILLS'!T117:T121,"&gt;"&amp;T2+2.1) + COUNTIF('Round 1 - HILLS'!T124:T128,"&gt;"&amp;T2+2.1) + COUNTIF('Round 1 - HILLS'!T131:T135,"&gt;"&amp;T2+2.1) + COUNTIF('Round 1 - HILLS'!T138:T142,"&gt;"&amp;T2+2.1) + COUNTIF('Round 1 - HILLS'!T145:T149,"&gt;"&amp;T2+2.1))</f>
        <v>0</v>
      </c>
      <c r="U9" s="81"/>
      <c r="V9" s="82"/>
    </row>
    <row r="10" spans="1:22" x14ac:dyDescent="0.2">
      <c r="A10" s="12" t="s">
        <v>76</v>
      </c>
      <c r="B10" s="83" t="e">
        <f>AVERAGE('Round 1 - HILLS'!B5:B9, 'Round 1 - HILLS'!B12:B16, 'Round 1 - HILLS'!B19:B23, 'Round 1 - HILLS'!B26:B30, 'Round 1 - HILLS'!B33:B37, 'Round 1 - HILLS'!B40:B44, 'Round 1 - HILLS'!B47:B51, 'Round 1 - HILLS'!B54:B58, 'Round 1 - HILLS'!B61:B65, 'Round 1 - HILLS'!B68:B72, 'Round 1 - HILLS'!B75:B79, 'Round 1 - HILLS'!B82:B86, 'Round 1 - HILLS'!B89:B93, 'Round 1 - HILLS'!B96:B100, 'Round 1 - HILLS'!B103:B107, 'Round 1 - HILLS'!B110:B114, 'Round 1 - HILLS'!B117:B121, 'Round 1 - HILLS'!B124:B128, 'Round 1 - HILLS'!B131:B135, 'Round 1 - HILLS'!B138:B142, 'Round 1 - HILLS'!B145:B149)</f>
        <v>#DIV/0!</v>
      </c>
      <c r="C10" s="84" t="e">
        <f>AVERAGE('Round 1 - HILLS'!C5:C9, 'Round 1 - HILLS'!C12:C16, 'Round 1 - HILLS'!C19:C23, 'Round 1 - HILLS'!C26:C30, 'Round 1 - HILLS'!C33:C37, 'Round 1 - HILLS'!C40:C44, 'Round 1 - HILLS'!C47:C51, 'Round 1 - HILLS'!C54:C58, 'Round 1 - HILLS'!C61:C65, 'Round 1 - HILLS'!C68:C72, 'Round 1 - HILLS'!C75:C79, 'Round 1 - HILLS'!C82:C86, 'Round 1 - HILLS'!C89:C93, 'Round 1 - HILLS'!C96:C100, 'Round 1 - HILLS'!C103:C107, 'Round 1 - HILLS'!C110:C114, 'Round 1 - HILLS'!C117:C121, 'Round 1 - HILLS'!C124:C128, 'Round 1 - HILLS'!C131:C135, 'Round 1 - HILLS'!C138:C142, 'Round 1 - HILLS'!C145:C149)</f>
        <v>#DIV/0!</v>
      </c>
      <c r="D10" s="83" t="e">
        <f>AVERAGE('Round 1 - HILLS'!D5:D9, 'Round 1 - HILLS'!D12:D16, 'Round 1 - HILLS'!D19:D23, 'Round 1 - HILLS'!D26:D30, 'Round 1 - HILLS'!D33:D37, 'Round 1 - HILLS'!D40:D44, 'Round 1 - HILLS'!D47:D51, 'Round 1 - HILLS'!D54:D58, 'Round 1 - HILLS'!D61:D65, 'Round 1 - HILLS'!D68:D72, 'Round 1 - HILLS'!D75:D79, 'Round 1 - HILLS'!D82:D86, 'Round 1 - HILLS'!D89:D93, 'Round 1 - HILLS'!D96:D100, 'Round 1 - HILLS'!D103:D107, 'Round 1 - HILLS'!D110:D114, 'Round 1 - HILLS'!D117:D121, 'Round 1 - HILLS'!D124:D128, 'Round 1 - HILLS'!D131:D135, 'Round 1 - HILLS'!D138:D142, 'Round 1 - HILLS'!D145:D149)</f>
        <v>#DIV/0!</v>
      </c>
      <c r="E10" s="84" t="e">
        <f>AVERAGE('Round 1 - HILLS'!E5:E9, 'Round 1 - HILLS'!E12:E16, 'Round 1 - HILLS'!E19:E23, 'Round 1 - HILLS'!E26:E30, 'Round 1 - HILLS'!E33:E37, 'Round 1 - HILLS'!E40:E44, 'Round 1 - HILLS'!E47:E51, 'Round 1 - HILLS'!E54:E58, 'Round 1 - HILLS'!E61:E65, 'Round 1 - HILLS'!E68:E72, 'Round 1 - HILLS'!E75:E79, 'Round 1 - HILLS'!E82:E86, 'Round 1 - HILLS'!E89:E93, 'Round 1 - HILLS'!E96:E100, 'Round 1 - HILLS'!E103:E107, 'Round 1 - HILLS'!E110:E114, 'Round 1 - HILLS'!E117:E121, 'Round 1 - HILLS'!E124:E128, 'Round 1 - HILLS'!E131:E135, 'Round 1 - HILLS'!E138:E142, 'Round 1 - HILLS'!E145:E149)</f>
        <v>#DIV/0!</v>
      </c>
      <c r="F10" s="83" t="e">
        <f>AVERAGE('Round 1 - HILLS'!F5:F9, 'Round 1 - HILLS'!F12:F16, 'Round 1 - HILLS'!F19:F23, 'Round 1 - HILLS'!F26:F30, 'Round 1 - HILLS'!F33:F37, 'Round 1 - HILLS'!F40:F44, 'Round 1 - HILLS'!F47:F51, 'Round 1 - HILLS'!F54:F58, 'Round 1 - HILLS'!F61:F65, 'Round 1 - HILLS'!F68:F72, 'Round 1 - HILLS'!F75:F79, 'Round 1 - HILLS'!F82:F86, 'Round 1 - HILLS'!F89:F93, 'Round 1 - HILLS'!F96:F100, 'Round 1 - HILLS'!F103:F107, 'Round 1 - HILLS'!F110:F114, 'Round 1 - HILLS'!F117:F121, 'Round 1 - HILLS'!F124:F128, 'Round 1 - HILLS'!F131:F135, 'Round 1 - HILLS'!F138:F142, 'Round 1 - HILLS'!F145:F149)</f>
        <v>#DIV/0!</v>
      </c>
      <c r="G10" s="84" t="e">
        <f>AVERAGE('Round 1 - HILLS'!G5:G9, 'Round 1 - HILLS'!G12:G16, 'Round 1 - HILLS'!G19:G23, 'Round 1 - HILLS'!G26:G30, 'Round 1 - HILLS'!G33:G37, 'Round 1 - HILLS'!G40:G44, 'Round 1 - HILLS'!G47:G51, 'Round 1 - HILLS'!G54:G58, 'Round 1 - HILLS'!G61:G65, 'Round 1 - HILLS'!G68:G72, 'Round 1 - HILLS'!G75:G79, 'Round 1 - HILLS'!G82:G86, 'Round 1 - HILLS'!G89:G93, 'Round 1 - HILLS'!G96:G100, 'Round 1 - HILLS'!G103:G107, 'Round 1 - HILLS'!G110:G114, 'Round 1 - HILLS'!G117:G121, 'Round 1 - HILLS'!G124:G128, 'Round 1 - HILLS'!G131:G135, 'Round 1 - HILLS'!G138:G142, 'Round 1 - HILLS'!G145:G149)</f>
        <v>#DIV/0!</v>
      </c>
      <c r="H10" s="83" t="e">
        <f>AVERAGE('Round 1 - HILLS'!H5:H9, 'Round 1 - HILLS'!H12:H16, 'Round 1 - HILLS'!H19:H23, 'Round 1 - HILLS'!H26:H30, 'Round 1 - HILLS'!H33:H37, 'Round 1 - HILLS'!H40:H44, 'Round 1 - HILLS'!H47:H51, 'Round 1 - HILLS'!H54:H58, 'Round 1 - HILLS'!H61:H65, 'Round 1 - HILLS'!H68:H72, 'Round 1 - HILLS'!H75:H79, 'Round 1 - HILLS'!H82:H86, 'Round 1 - HILLS'!H89:H93, 'Round 1 - HILLS'!H96:H100, 'Round 1 - HILLS'!H103:H107, 'Round 1 - HILLS'!H110:H114, 'Round 1 - HILLS'!H117:H121, 'Round 1 - HILLS'!H124:H128, 'Round 1 - HILLS'!H131:H135, 'Round 1 - HILLS'!H138:H142, 'Round 1 - HILLS'!H145:H149)</f>
        <v>#DIV/0!</v>
      </c>
      <c r="I10" s="84" t="e">
        <f>AVERAGE('Round 1 - HILLS'!I5:I9, 'Round 1 - HILLS'!I12:I16, 'Round 1 - HILLS'!I19:I23, 'Round 1 - HILLS'!I26:I30, 'Round 1 - HILLS'!I33:I37, 'Round 1 - HILLS'!I40:I44, 'Round 1 - HILLS'!I47:I51, 'Round 1 - HILLS'!I54:I58, 'Round 1 - HILLS'!I61:I65, 'Round 1 - HILLS'!I68:I72, 'Round 1 - HILLS'!I75:I79, 'Round 1 - HILLS'!I82:I86, 'Round 1 - HILLS'!I89:I93, 'Round 1 - HILLS'!I96:I100, 'Round 1 - HILLS'!I103:I107, 'Round 1 - HILLS'!I110:I114, 'Round 1 - HILLS'!I117:I121, 'Round 1 - HILLS'!I124:I128, 'Round 1 - HILLS'!I131:I135, 'Round 1 - HILLS'!I138:I142, 'Round 1 - HILLS'!I145:I149)</f>
        <v>#DIV/0!</v>
      </c>
      <c r="J10" s="83" t="e">
        <f>AVERAGE('Round 1 - HILLS'!J5:J9, 'Round 1 - HILLS'!J12:J16, 'Round 1 - HILLS'!J19:J23, 'Round 1 - HILLS'!J26:J30, 'Round 1 - HILLS'!J33:J37, 'Round 1 - HILLS'!J40:J44, 'Round 1 - HILLS'!J47:J51, 'Round 1 - HILLS'!J54:J58, 'Round 1 - HILLS'!J61:J65, 'Round 1 - HILLS'!J68:J72, 'Round 1 - HILLS'!J75:J79, 'Round 1 - HILLS'!J82:J86, 'Round 1 - HILLS'!J89:J93, 'Round 1 - HILLS'!J96:J100, 'Round 1 - HILLS'!J103:J107, 'Round 1 - HILLS'!J110:J114, 'Round 1 - HILLS'!J117:J121, 'Round 1 - HILLS'!J124:J128, 'Round 1 - HILLS'!J131:J135, 'Round 1 - HILLS'!J138:J142, 'Round 1 - HILLS'!J145:J149)</f>
        <v>#DIV/0!</v>
      </c>
      <c r="K10" s="85" t="e">
        <f>SUM(B10:J10)</f>
        <v>#DIV/0!</v>
      </c>
      <c r="L10" s="83" t="e">
        <f>AVERAGE('Round 1 - HILLS'!L5:L9, 'Round 1 - HILLS'!L12:L16, 'Round 1 - HILLS'!L19:L23, 'Round 1 - HILLS'!L26:L30, 'Round 1 - HILLS'!L33:L37, 'Round 1 - HILLS'!L40:L44, 'Round 1 - HILLS'!L47:L51, 'Round 1 - HILLS'!L54:L58, 'Round 1 - HILLS'!L61:L65, 'Round 1 - HILLS'!L68:L72, 'Round 1 - HILLS'!L75:L79, 'Round 1 - HILLS'!L82:L86, 'Round 1 - HILLS'!L89:L93, 'Round 1 - HILLS'!L96:L100, 'Round 1 - HILLS'!L103:L107, 'Round 1 - HILLS'!L110:L114, 'Round 1 - HILLS'!L117:L121, 'Round 1 - HILLS'!L124:L128, 'Round 1 - HILLS'!L131:L135, 'Round 1 - HILLS'!L138:L142, 'Round 1 - HILLS'!L145:L149)</f>
        <v>#DIV/0!</v>
      </c>
      <c r="M10" s="84" t="e">
        <f>AVERAGE('Round 1 - HILLS'!M5:M9, 'Round 1 - HILLS'!M12:M16, 'Round 1 - HILLS'!M19:M23, 'Round 1 - HILLS'!M26:M30, 'Round 1 - HILLS'!M33:M37, 'Round 1 - HILLS'!M40:M44, 'Round 1 - HILLS'!M47:M51, 'Round 1 - HILLS'!M54:M58, 'Round 1 - HILLS'!M61:M65, 'Round 1 - HILLS'!M68:M72, 'Round 1 - HILLS'!M75:M79, 'Round 1 - HILLS'!M82:M86, 'Round 1 - HILLS'!M89:M93, 'Round 1 - HILLS'!M96:M100, 'Round 1 - HILLS'!M103:M107, 'Round 1 - HILLS'!M110:M114, 'Round 1 - HILLS'!M117:M121, 'Round 1 - HILLS'!M124:M128, 'Round 1 - HILLS'!M131:M135, 'Round 1 - HILLS'!M138:M142, 'Round 1 - HILLS'!M145:M149)</f>
        <v>#DIV/0!</v>
      </c>
      <c r="N10" s="83" t="e">
        <f>AVERAGE('Round 1 - HILLS'!N5:N9, 'Round 1 - HILLS'!N12:N16, 'Round 1 - HILLS'!N19:N23, 'Round 1 - HILLS'!N26:N30, 'Round 1 - HILLS'!N33:N37, 'Round 1 - HILLS'!N40:N44, 'Round 1 - HILLS'!N47:N51, 'Round 1 - HILLS'!N54:N58, 'Round 1 - HILLS'!N61:N65, 'Round 1 - HILLS'!N68:N72, 'Round 1 - HILLS'!N75:N79, 'Round 1 - HILLS'!N82:N86, 'Round 1 - HILLS'!N89:N93, 'Round 1 - HILLS'!N96:N100, 'Round 1 - HILLS'!N103:N107, 'Round 1 - HILLS'!N110:N114, 'Round 1 - HILLS'!N117:N121, 'Round 1 - HILLS'!N124:N128, 'Round 1 - HILLS'!N131:N135, 'Round 1 - HILLS'!N138:N142, 'Round 1 - HILLS'!N145:N149)</f>
        <v>#DIV/0!</v>
      </c>
      <c r="O10" s="84" t="e">
        <f>AVERAGE('Round 1 - HILLS'!O5:O9, 'Round 1 - HILLS'!O12:O16, 'Round 1 - HILLS'!O19:O23, 'Round 1 - HILLS'!O26:O30, 'Round 1 - HILLS'!O33:O37, 'Round 1 - HILLS'!O40:O44, 'Round 1 - HILLS'!O47:O51, 'Round 1 - HILLS'!O54:O58, 'Round 1 - HILLS'!O61:O65, 'Round 1 - HILLS'!O68:O72, 'Round 1 - HILLS'!O75:O79, 'Round 1 - HILLS'!O82:O86, 'Round 1 - HILLS'!O89:O93, 'Round 1 - HILLS'!O96:O100, 'Round 1 - HILLS'!O103:O107, 'Round 1 - HILLS'!O110:O114, 'Round 1 - HILLS'!O117:O121, 'Round 1 - HILLS'!O124:O128, 'Round 1 - HILLS'!O131:O135, 'Round 1 - HILLS'!O138:O142, 'Round 1 - HILLS'!O145:O149)</f>
        <v>#DIV/0!</v>
      </c>
      <c r="P10" s="83" t="e">
        <f>AVERAGE('Round 1 - HILLS'!P5:P9, 'Round 1 - HILLS'!P12:P16, 'Round 1 - HILLS'!P19:P23, 'Round 1 - HILLS'!P26:P30, 'Round 1 - HILLS'!P33:P37, 'Round 1 - HILLS'!P40:P44, 'Round 1 - HILLS'!P47:P51, 'Round 1 - HILLS'!P54:P58, 'Round 1 - HILLS'!P61:P65, 'Round 1 - HILLS'!P68:P72, 'Round 1 - HILLS'!P75:P79, 'Round 1 - HILLS'!P82:P86, 'Round 1 - HILLS'!P89:P93, 'Round 1 - HILLS'!P96:P100, 'Round 1 - HILLS'!P103:P107, 'Round 1 - HILLS'!P110:P114, 'Round 1 - HILLS'!P117:P121, 'Round 1 - HILLS'!P124:P128, 'Round 1 - HILLS'!P131:P135, 'Round 1 - HILLS'!P138:P142, 'Round 1 - HILLS'!P145:P149)</f>
        <v>#DIV/0!</v>
      </c>
      <c r="Q10" s="84" t="e">
        <f>AVERAGE('Round 1 - HILLS'!Q5:Q9, 'Round 1 - HILLS'!Q12:Q16, 'Round 1 - HILLS'!Q19:Q23, 'Round 1 - HILLS'!Q26:Q30, 'Round 1 - HILLS'!Q33:Q37, 'Round 1 - HILLS'!Q40:Q44, 'Round 1 - HILLS'!Q47:Q51, 'Round 1 - HILLS'!Q54:Q58, 'Round 1 - HILLS'!Q61:Q65, 'Round 1 - HILLS'!Q68:Q72, 'Round 1 - HILLS'!Q75:Q79, 'Round 1 - HILLS'!Q82:Q86, 'Round 1 - HILLS'!Q89:Q93, 'Round 1 - HILLS'!Q96:Q100, 'Round 1 - HILLS'!Q103:Q107, 'Round 1 - HILLS'!Q110:Q114, 'Round 1 - HILLS'!Q117:Q121, 'Round 1 - HILLS'!Q124:Q128, 'Round 1 - HILLS'!Q131:Q135, 'Round 1 - HILLS'!Q138:Q142, 'Round 1 - HILLS'!Q145:Q149)</f>
        <v>#DIV/0!</v>
      </c>
      <c r="R10" s="83" t="e">
        <f>AVERAGE('Round 1 - HILLS'!R5:R9, 'Round 1 - HILLS'!R12:R16, 'Round 1 - HILLS'!R19:R23, 'Round 1 - HILLS'!R26:R30, 'Round 1 - HILLS'!R33:R37, 'Round 1 - HILLS'!R40:R44, 'Round 1 - HILLS'!R47:R51, 'Round 1 - HILLS'!R54:R58, 'Round 1 - HILLS'!R61:R65, 'Round 1 - HILLS'!R68:R72, 'Round 1 - HILLS'!R75:R79, 'Round 1 - HILLS'!R82:R86, 'Round 1 - HILLS'!R89:R93, 'Round 1 - HILLS'!R96:R100, 'Round 1 - HILLS'!R103:R107, 'Round 1 - HILLS'!R110:R114, 'Round 1 - HILLS'!R117:R121, 'Round 1 - HILLS'!R124:R128, 'Round 1 - HILLS'!R131:R135, 'Round 1 - HILLS'!R138:R142, 'Round 1 - HILLS'!R145:R149)</f>
        <v>#DIV/0!</v>
      </c>
      <c r="S10" s="84" t="e">
        <f>AVERAGE('Round 1 - HILLS'!S5:S9, 'Round 1 - HILLS'!S12:S16, 'Round 1 - HILLS'!S19:S23, 'Round 1 - HILLS'!S26:S30, 'Round 1 - HILLS'!S33:S37, 'Round 1 - HILLS'!S40:S44, 'Round 1 - HILLS'!S47:S51, 'Round 1 - HILLS'!S54:S58, 'Round 1 - HILLS'!S61:S65, 'Round 1 - HILLS'!S68:S72, 'Round 1 - HILLS'!S75:S79, 'Round 1 - HILLS'!S82:S86, 'Round 1 - HILLS'!S89:S93, 'Round 1 - HILLS'!S96:S100, 'Round 1 - HILLS'!S103:S107, 'Round 1 - HILLS'!S110:S114, 'Round 1 - HILLS'!S117:S121, 'Round 1 - HILLS'!S124:S128, 'Round 1 - HILLS'!S131:S135, 'Round 1 - HILLS'!S138:S142, 'Round 1 - HILLS'!S145:S149)</f>
        <v>#DIV/0!</v>
      </c>
      <c r="T10" s="83" t="e">
        <f>AVERAGE('Round 1 - HILLS'!T5:T9, 'Round 1 - HILLS'!T12:T16, 'Round 1 - HILLS'!T19:T23, 'Round 1 - HILLS'!T26:T30, 'Round 1 - HILLS'!T33:T37, 'Round 1 - HILLS'!T40:T44, 'Round 1 - HILLS'!T47:T51, 'Round 1 - HILLS'!T54:T58, 'Round 1 - HILLS'!T61:T65, 'Round 1 - HILLS'!T68:T72, 'Round 1 - HILLS'!T75:T79, 'Round 1 - HILLS'!T82:T86, 'Round 1 - HILLS'!T89:T93, 'Round 1 - HILLS'!T96:T100, 'Round 1 - HILLS'!T103:T107, 'Round 1 - HILLS'!T110:T114, 'Round 1 - HILLS'!T117:T121, 'Round 1 - HILLS'!T124:T128, 'Round 1 - HILLS'!T131:T135, 'Round 1 - HILLS'!T138:T142, 'Round 1 - HILLS'!T145:T149)</f>
        <v>#DIV/0!</v>
      </c>
      <c r="U10" s="86" t="e">
        <f>SUM(L10:T10)</f>
        <v>#DIV/0!</v>
      </c>
      <c r="V10" s="87" t="e">
        <f>SUM(U10,K10)</f>
        <v>#DIV/0!</v>
      </c>
    </row>
    <row r="11" spans="1:22" x14ac:dyDescent="0.2">
      <c r="C11" s="77" t="s">
        <v>20</v>
      </c>
    </row>
    <row r="12" spans="1:22" x14ac:dyDescent="0.2">
      <c r="A12" s="14" t="s">
        <v>70</v>
      </c>
      <c r="B12" s="78">
        <f>(COUNTIF('Round 2 - HILLS'!B5:B9,"&lt;"&amp;B2-1.9)+ COUNTIF('Round 2 - HILLS'!B12:B16,"&lt;"&amp;B2-1.9)+ COUNTIF('Round 2 - HILLS'!B19:B23,"&lt;"&amp;B2-1.9)+ COUNTIF('Round 2 - HILLS'!B26:B30,"&lt;"&amp;B2-1.9)+ COUNTIF('Round 2 - HILLS'!B33:B37,"&lt;"&amp;B2-1.9) + COUNTIF('Round 2 - HILLS'!B40:B44,"&lt;"&amp;B2-1.9)+ COUNTIF('Round 2 - HILLS'!B47:B51,"&lt;"&amp;B2-1.9) + COUNTIF('Round 2 - HILLS'!B54:B58,"&lt;"&amp;B2-1.9)+ COUNTIF('Round 2 - HILLS'!B61:B65,"&lt;"&amp;B2-1.9) + COUNTIF('Round 2 - HILLS'!B68:B72,"&lt;"&amp;B2-1.9) + COUNTIF('Round 2 - HILLS'!B75:B79,"&lt;"&amp;B2-1.9) + COUNTIF('Round 2 - HILLS'!B82:B86,"&lt;"&amp;B2-1.9) + COUNTIF('Round 2 - HILLS'!B89:B93,"&lt;"&amp;B2-1.9) + COUNTIF('Round 2 - HILLS'!B96:B100,"&lt;"&amp;B2-1.9) + COUNTIF('Round 2 - HILLS'!B103:B107,"&lt;"&amp;B2-1.9) + COUNTIF('Round 2 - HILLS'!B110:B114,"&lt;"&amp;B2-1.9) + COUNTIF('Round 2 - HILLS'!B117:B121,"&lt;"&amp;B2-1.9) + COUNTIF('Round 2 - HILLS'!B124:B128,"&lt;"&amp;B2-1.9) + COUNTIF('Round 2 - HILLS'!B131:B135,"&lt;"&amp;B2-1.9) + COUNTIF('Round 2 - HILLS'!B138:B142,"&lt;"&amp;B2-1.9) + COUNTIF('Round 2 - HILLS'!B145:B149,"&lt;"&amp;B2-1.9))</f>
        <v>0</v>
      </c>
      <c r="C12" s="79">
        <f>(COUNTIF('Round 2 - HILLS'!C5:C9,"&lt;"&amp;C2-1.9)+ COUNTIF('Round 2 - HILLS'!C12:C16,"&lt;"&amp;C2-1.9)+ COUNTIF('Round 2 - HILLS'!C19:C23,"&lt;"&amp;C2-1.9)+ COUNTIF('Round 2 - HILLS'!C26:C30,"&lt;"&amp;C2-1.9)+ COUNTIF('Round 2 - HILLS'!C33:C37,"&lt;"&amp;C2-1.9) + COUNTIF('Round 2 - HILLS'!C40:C44,"&lt;"&amp;C2-1.9)+ COUNTIF('Round 2 - HILLS'!C47:C51,"&lt;"&amp;C2-1.9) + COUNTIF('Round 2 - HILLS'!C54:C58,"&lt;"&amp;C2-1.9)+ COUNTIF('Round 2 - HILLS'!C61:C65,"&lt;"&amp;C2-1.9) + COUNTIF('Round 2 - HILLS'!C68:C72,"&lt;"&amp;C2-1.9) + COUNTIF('Round 2 - HILLS'!C75:C79,"&lt;"&amp;C2-1.9) + COUNTIF('Round 2 - HILLS'!C82:C86,"&lt;"&amp;C2-1.9) + COUNTIF('Round 2 - HILLS'!C89:C93,"&lt;"&amp;C2-1.9) + COUNTIF('Round 2 - HILLS'!C96:C100,"&lt;"&amp;C2-1.9) + COUNTIF('Round 2 - HILLS'!C103:C107,"&lt;"&amp;C2-1.9) + COUNTIF('Round 2 - HILLS'!C110:C114,"&lt;"&amp;C2-1.9) + COUNTIF('Round 2 - HILLS'!C117:C121,"&lt;"&amp;C2-1.9) + COUNTIF('Round 2 - HILLS'!C124:C128,"&lt;"&amp;C2-1.9) + COUNTIF('Round 2 - HILLS'!C131:C135,"&lt;"&amp;C2-1.9) + COUNTIF('Round 2 - HILLS'!C138:C142,"&lt;"&amp;C2-1.9) + COUNTIF('Round 2 - HILLS'!C145:C149,"&lt;"&amp;C2-1.9))</f>
        <v>0</v>
      </c>
      <c r="D12" s="78">
        <f>(COUNTIF('Round 2 - HILLS'!D5:D9,"&lt;"&amp;D2-1.9)+ COUNTIF('Round 2 - HILLS'!D12:D16,"&lt;"&amp;D2-1.9)+ COUNTIF('Round 2 - HILLS'!D19:D23,"&lt;"&amp;D2-1.9)+ COUNTIF('Round 2 - HILLS'!D26:D30,"&lt;"&amp;D2-1.9)+ COUNTIF('Round 2 - HILLS'!D33:D37,"&lt;"&amp;D2-1.9) + COUNTIF('Round 2 - HILLS'!D40:D44,"&lt;"&amp;D2-1.9)+ COUNTIF('Round 2 - HILLS'!D47:D51,"&lt;"&amp;D2-1.9) + COUNTIF('Round 2 - HILLS'!D54:D58,"&lt;"&amp;D2-1.9)+ COUNTIF('Round 2 - HILLS'!D61:D65,"&lt;"&amp;D2-1.9) + COUNTIF('Round 2 - HILLS'!D68:D72,"&lt;"&amp;D2-1.9) + COUNTIF('Round 2 - HILLS'!D75:D79,"&lt;"&amp;D2-1.9) + COUNTIF('Round 2 - HILLS'!D82:D86,"&lt;"&amp;D2-1.9) + COUNTIF('Round 2 - HILLS'!D89:D93,"&lt;"&amp;D2-1.9) + COUNTIF('Round 2 - HILLS'!D96:D100,"&lt;"&amp;D2-1.9) + COUNTIF('Round 2 - HILLS'!D103:D107,"&lt;"&amp;D2-1.9) + COUNTIF('Round 2 - HILLS'!D110:D114,"&lt;"&amp;D2-1.9) + COUNTIF('Round 2 - HILLS'!D117:D121,"&lt;"&amp;D2-1.9) + COUNTIF('Round 2 - HILLS'!D124:D128,"&lt;"&amp;D2-1.9) + COUNTIF('Round 2 - HILLS'!D131:D135,"&lt;"&amp;D2-1.9) + COUNTIF('Round 2 - HILLS'!D138:D142,"&lt;"&amp;D2-1.9) + COUNTIF('Round 2 - HILLS'!D145:D149,"&lt;"&amp;D2-1.9))</f>
        <v>0</v>
      </c>
      <c r="E12" s="79">
        <f>(COUNTIF('Round 2 - HILLS'!E5:E9,"&lt;"&amp;E2-1.9)+ COUNTIF('Round 2 - HILLS'!E12:E16,"&lt;"&amp;E2-1.9)+ COUNTIF('Round 2 - HILLS'!E19:E23,"&lt;"&amp;E2-1.9)+ COUNTIF('Round 2 - HILLS'!E26:E30,"&lt;"&amp;E2-1.9)+ COUNTIF('Round 2 - HILLS'!E33:E37,"&lt;"&amp;E2-1.9) + COUNTIF('Round 2 - HILLS'!E40:E44,"&lt;"&amp;E2-1.9)+ COUNTIF('Round 2 - HILLS'!E47:E51,"&lt;"&amp;E2-1.9) + COUNTIF('Round 2 - HILLS'!E54:E58,"&lt;"&amp;E2-1.9)+ COUNTIF('Round 2 - HILLS'!E61:E65,"&lt;"&amp;E2-1.9) + COUNTIF('Round 2 - HILLS'!E68:E72,"&lt;"&amp;E2-1.9) + COUNTIF('Round 2 - HILLS'!E75:E79,"&lt;"&amp;E2-1.9) + COUNTIF('Round 2 - HILLS'!E82:E86,"&lt;"&amp;E2-1.9) + COUNTIF('Round 2 - HILLS'!E89:E93,"&lt;"&amp;E2-1.9) + COUNTIF('Round 2 - HILLS'!E96:E100,"&lt;"&amp;E2-1.9) + COUNTIF('Round 2 - HILLS'!E103:E107,"&lt;"&amp;E2-1.9) + COUNTIF('Round 2 - HILLS'!E110:E114,"&lt;"&amp;E2-1.9) + COUNTIF('Round 2 - HILLS'!E117:E121,"&lt;"&amp;E2-1.9) + COUNTIF('Round 2 - HILLS'!E124:E128,"&lt;"&amp;E2-1.9) + COUNTIF('Round 2 - HILLS'!E131:E135,"&lt;"&amp;E2-1.9) + COUNTIF('Round 2 - HILLS'!E138:E142,"&lt;"&amp;E2-1.9) + COUNTIF('Round 2 - HILLS'!E145:E149,"&lt;"&amp;E2-1.9))</f>
        <v>0</v>
      </c>
      <c r="F12" s="78">
        <f>(COUNTIF('Round 2 - HILLS'!F5:F9,"&lt;"&amp;F2-1.9)+ COUNTIF('Round 2 - HILLS'!F12:F16,"&lt;"&amp;F2-1.9)+ COUNTIF('Round 2 - HILLS'!F19:F23,"&lt;"&amp;F2-1.9)+ COUNTIF('Round 2 - HILLS'!F26:F30,"&lt;"&amp;F2-1.9)+ COUNTIF('Round 2 - HILLS'!F33:F37,"&lt;"&amp;F2-1.9) + COUNTIF('Round 2 - HILLS'!F40:F44,"&lt;"&amp;F2-1.9)+ COUNTIF('Round 2 - HILLS'!F47:F51,"&lt;"&amp;F2-1.9) + COUNTIF('Round 2 - HILLS'!F54:F58,"&lt;"&amp;F2-1.9)+ COUNTIF('Round 2 - HILLS'!F61:F65,"&lt;"&amp;F2-1.9) + COUNTIF('Round 2 - HILLS'!F68:F72,"&lt;"&amp;F2-1.9) + COUNTIF('Round 2 - HILLS'!F75:F79,"&lt;"&amp;F2-1.9) + COUNTIF('Round 2 - HILLS'!F82:F86,"&lt;"&amp;F2-1.9) + COUNTIF('Round 2 - HILLS'!F89:F93,"&lt;"&amp;F2-1.9) + COUNTIF('Round 2 - HILLS'!F96:F100,"&lt;"&amp;F2-1.9) + COUNTIF('Round 2 - HILLS'!F103:F107,"&lt;"&amp;F2-1.9) + COUNTIF('Round 2 - HILLS'!F110:F114,"&lt;"&amp;F2-1.9) + COUNTIF('Round 2 - HILLS'!F117:F121,"&lt;"&amp;F2-1.9) + COUNTIF('Round 2 - HILLS'!F124:F128,"&lt;"&amp;F2-1.9) + COUNTIF('Round 2 - HILLS'!F131:F135,"&lt;"&amp;F2-1.9) + COUNTIF('Round 2 - HILLS'!F138:F142,"&lt;"&amp;F2-1.9) + COUNTIF('Round 2 - HILLS'!F145:F149,"&lt;"&amp;F2-1.9))</f>
        <v>0</v>
      </c>
      <c r="G12" s="79">
        <f>(COUNTIF('Round 2 - HILLS'!G5:G9,"&lt;"&amp;G2-1.9)+ COUNTIF('Round 2 - HILLS'!G12:G16,"&lt;"&amp;G2-1.9)+ COUNTIF('Round 2 - HILLS'!G19:G23,"&lt;"&amp;G2-1.9)+ COUNTIF('Round 2 - HILLS'!G26:G30,"&lt;"&amp;G2-1.9)+ COUNTIF('Round 2 - HILLS'!G33:G37,"&lt;"&amp;G2-1.9) + COUNTIF('Round 2 - HILLS'!G40:G44,"&lt;"&amp;G2-1.9)+ COUNTIF('Round 2 - HILLS'!G47:G51,"&lt;"&amp;G2-1.9) + COUNTIF('Round 2 - HILLS'!G54:G58,"&lt;"&amp;G2-1.9)+ COUNTIF('Round 2 - HILLS'!G61:G65,"&lt;"&amp;G2-1.9) + COUNTIF('Round 2 - HILLS'!G68:G72,"&lt;"&amp;G2-1.9) + COUNTIF('Round 2 - HILLS'!G75:G79,"&lt;"&amp;G2-1.9) + COUNTIF('Round 2 - HILLS'!G82:G86,"&lt;"&amp;G2-1.9) + COUNTIF('Round 2 - HILLS'!G89:G93,"&lt;"&amp;G2-1.9) + COUNTIF('Round 2 - HILLS'!G96:G100,"&lt;"&amp;G2-1.9) + COUNTIF('Round 2 - HILLS'!G103:G107,"&lt;"&amp;G2-1.9) + COUNTIF('Round 2 - HILLS'!G110:G114,"&lt;"&amp;G2-1.9) + COUNTIF('Round 2 - HILLS'!G117:G121,"&lt;"&amp;G2-1.9) + COUNTIF('Round 2 - HILLS'!G124:G128,"&lt;"&amp;G2-1.9) + COUNTIF('Round 2 - HILLS'!G131:G135,"&lt;"&amp;G2-1.9) + COUNTIF('Round 2 - HILLS'!G138:G142,"&lt;"&amp;G2-1.9) + COUNTIF('Round 2 - HILLS'!G145:G149,"&lt;"&amp;G2-1.9))</f>
        <v>0</v>
      </c>
      <c r="H12" s="78">
        <f>(COUNTIF('Round 2 - HILLS'!H5:H9,"&lt;"&amp;H2-1.9)+ COUNTIF('Round 2 - HILLS'!H12:H16,"&lt;"&amp;H2-1.9)+ COUNTIF('Round 2 - HILLS'!H19:H23,"&lt;"&amp;H2-1.9)+ COUNTIF('Round 2 - HILLS'!H26:H30,"&lt;"&amp;H2-1.9)+ COUNTIF('Round 2 - HILLS'!H33:H37,"&lt;"&amp;H2-1.9) + COUNTIF('Round 2 - HILLS'!H40:H44,"&lt;"&amp;H2-1.9)+ COUNTIF('Round 2 - HILLS'!H47:H51,"&lt;"&amp;H2-1.9) + COUNTIF('Round 2 - HILLS'!H54:H58,"&lt;"&amp;H2-1.9)+ COUNTIF('Round 2 - HILLS'!H61:H65,"&lt;"&amp;H2-1.9) + COUNTIF('Round 2 - HILLS'!H68:H72,"&lt;"&amp;H2-1.9) + COUNTIF('Round 2 - HILLS'!H75:H79,"&lt;"&amp;H2-1.9) + COUNTIF('Round 2 - HILLS'!H82:H86,"&lt;"&amp;H2-1.9) + COUNTIF('Round 2 - HILLS'!H89:H93,"&lt;"&amp;H2-1.9) + COUNTIF('Round 2 - HILLS'!H96:H100,"&lt;"&amp;H2-1.9) + COUNTIF('Round 2 - HILLS'!H103:H107,"&lt;"&amp;H2-1.9) + COUNTIF('Round 2 - HILLS'!H110:H114,"&lt;"&amp;H2-1.9) + COUNTIF('Round 2 - HILLS'!H117:H121,"&lt;"&amp;H2-1.9) + COUNTIF('Round 2 - HILLS'!H124:H128,"&lt;"&amp;H2-1.9) + COUNTIF('Round 2 - HILLS'!H131:H135,"&lt;"&amp;H2-1.9) + COUNTIF('Round 2 - HILLS'!H138:H142,"&lt;"&amp;H2-1.9) + COUNTIF('Round 2 - HILLS'!H145:H149,"&lt;"&amp;H2-1.9))</f>
        <v>0</v>
      </c>
      <c r="I12" s="79">
        <f>(COUNTIF('Round 2 - HILLS'!I5:I9,"&lt;"&amp;I2-1.9)+ COUNTIF('Round 2 - HILLS'!I12:I16,"&lt;"&amp;I2-1.9)+ COUNTIF('Round 2 - HILLS'!I19:I23,"&lt;"&amp;I2-1.9)+ COUNTIF('Round 2 - HILLS'!I26:I30,"&lt;"&amp;I2-1.9)+ COUNTIF('Round 2 - HILLS'!I33:I37,"&lt;"&amp;I2-1.9) + COUNTIF('Round 2 - HILLS'!I40:I44,"&lt;"&amp;I2-1.9)+ COUNTIF('Round 2 - HILLS'!I47:I51,"&lt;"&amp;I2-1.9) + COUNTIF('Round 2 - HILLS'!I54:I58,"&lt;"&amp;I2-1.9)+ COUNTIF('Round 2 - HILLS'!I61:I65,"&lt;"&amp;I2-1.9) + COUNTIF('Round 2 - HILLS'!I68:I72,"&lt;"&amp;I2-1.9) + COUNTIF('Round 2 - HILLS'!I75:I79,"&lt;"&amp;I2-1.9) + COUNTIF('Round 2 - HILLS'!I82:I86,"&lt;"&amp;I2-1.9) + COUNTIF('Round 2 - HILLS'!I89:I93,"&lt;"&amp;I2-1.9) + COUNTIF('Round 2 - HILLS'!I96:I100,"&lt;"&amp;I2-1.9) + COUNTIF('Round 2 - HILLS'!I103:I107,"&lt;"&amp;I2-1.9) + COUNTIF('Round 2 - HILLS'!I110:I114,"&lt;"&amp;I2-1.9) + COUNTIF('Round 2 - HILLS'!I117:I121,"&lt;"&amp;I2-1.9) + COUNTIF('Round 2 - HILLS'!I124:I128,"&lt;"&amp;I2-1.9) + COUNTIF('Round 2 - HILLS'!I131:I135,"&lt;"&amp;I2-1.9) + COUNTIF('Round 2 - HILLS'!I138:I142,"&lt;"&amp;I2-1.9) + COUNTIF('Round 2 - HILLS'!I145:I149,"&lt;"&amp;I2-1.9))</f>
        <v>0</v>
      </c>
      <c r="J12" s="78">
        <f>(COUNTIF('Round 2 - HILLS'!J5:J9,"&lt;"&amp;J2-1.9)+ COUNTIF('Round 2 - HILLS'!J12:J16,"&lt;"&amp;J2-1.9)+ COUNTIF('Round 2 - HILLS'!J19:J23,"&lt;"&amp;J2-1.9)+ COUNTIF('Round 2 - HILLS'!J26:J30,"&lt;"&amp;J2-1.9)+ COUNTIF('Round 2 - HILLS'!J33:J37,"&lt;"&amp;J2-1.9) + COUNTIF('Round 2 - HILLS'!J40:J44,"&lt;"&amp;J2-1.9)+ COUNTIF('Round 2 - HILLS'!J47:J51,"&lt;"&amp;J2-1.9) + COUNTIF('Round 2 - HILLS'!J54:J58,"&lt;"&amp;J2-1.9)+ COUNTIF('Round 2 - HILLS'!J61:J65,"&lt;"&amp;J2-1.9) + COUNTIF('Round 2 - HILLS'!J68:J72,"&lt;"&amp;J2-1.9) + COUNTIF('Round 2 - HILLS'!J75:J79,"&lt;"&amp;J2-1.9) + COUNTIF('Round 2 - HILLS'!J82:J86,"&lt;"&amp;J2-1.9) + COUNTIF('Round 2 - HILLS'!J89:J93,"&lt;"&amp;J2-1.9) + COUNTIF('Round 2 - HILLS'!J96:J100,"&lt;"&amp;J2-1.9) + COUNTIF('Round 2 - HILLS'!J103:J107,"&lt;"&amp;J2-1.9) + COUNTIF('Round 2 - HILLS'!J110:J114,"&lt;"&amp;J2-1.9) + COUNTIF('Round 2 - HILLS'!J117:J121,"&lt;"&amp;J2-1.9) + COUNTIF('Round 2 - HILLS'!J124:J128,"&lt;"&amp;J2-1.9) + COUNTIF('Round 2 - HILLS'!J131:J135,"&lt;"&amp;J2-1.9) + COUNTIF('Round 2 - HILLS'!J138:J142,"&lt;"&amp;J2-1.9) + COUNTIF('Round 2 - HILLS'!J145:J149,"&lt;"&amp;J2-1.9))</f>
        <v>0</v>
      </c>
      <c r="K12" s="80"/>
      <c r="L12" s="78">
        <f>(COUNTIF('Round 2 - HILLS'!L5:L9,"&lt;"&amp;L2-1.9)+ COUNTIF('Round 2 - HILLS'!L12:L16,"&lt;"&amp;L2-1.9)+ COUNTIF('Round 2 - HILLS'!L19:L23,"&lt;"&amp;L2-1.9)+ COUNTIF('Round 2 - HILLS'!L26:L30,"&lt;"&amp;L2-1.9)+ COUNTIF('Round 2 - HILLS'!L33:L37,"&lt;"&amp;L2-1.9) + COUNTIF('Round 2 - HILLS'!L40:L44,"&lt;"&amp;L2-1.9)+ COUNTIF('Round 2 - HILLS'!L47:L51,"&lt;"&amp;L2-1.9) + COUNTIF('Round 2 - HILLS'!L54:L58,"&lt;"&amp;L2-1.9)+ COUNTIF('Round 2 - HILLS'!L61:L65,"&lt;"&amp;L2-1.9) + COUNTIF('Round 2 - HILLS'!L68:L72,"&lt;"&amp;L2-1.9) + COUNTIF('Round 2 - HILLS'!L75:L79,"&lt;"&amp;L2-1.9) + COUNTIF('Round 2 - HILLS'!L82:L86,"&lt;"&amp;L2-1.9) + COUNTIF('Round 2 - HILLS'!L89:L93,"&lt;"&amp;L2-1.9) + COUNTIF('Round 2 - HILLS'!L96:L100,"&lt;"&amp;L2-1.9) + COUNTIF('Round 2 - HILLS'!L103:L107,"&lt;"&amp;L2-1.9) + COUNTIF('Round 2 - HILLS'!L110:L114,"&lt;"&amp;L2-1.9) + COUNTIF('Round 2 - HILLS'!L117:L121,"&lt;"&amp;L2-1.9) + COUNTIF('Round 2 - HILLS'!L124:L128,"&lt;"&amp;L2-1.9) + COUNTIF('Round 2 - HILLS'!L131:L135,"&lt;"&amp;L2-1.9) + COUNTIF('Round 2 - HILLS'!L138:L142,"&lt;"&amp;L2-1.9) + COUNTIF('Round 2 - HILLS'!L145:L149,"&lt;"&amp;L2-1.9))</f>
        <v>0</v>
      </c>
      <c r="M12" s="79">
        <f>(COUNTIF('Round 2 - HILLS'!M5:M9,"&lt;"&amp;M2-1.9)+ COUNTIF('Round 2 - HILLS'!M12:M16,"&lt;"&amp;M2-1.9)+ COUNTIF('Round 2 - HILLS'!M19:M23,"&lt;"&amp;M2-1.9)+ COUNTIF('Round 2 - HILLS'!M26:M30,"&lt;"&amp;M2-1.9)+ COUNTIF('Round 2 - HILLS'!M33:M37,"&lt;"&amp;M2-1.9) + COUNTIF('Round 2 - HILLS'!M40:M44,"&lt;"&amp;M2-1.9)+ COUNTIF('Round 2 - HILLS'!M47:M51,"&lt;"&amp;M2-1.9) + COUNTIF('Round 2 - HILLS'!M54:M58,"&lt;"&amp;M2-1.9)+ COUNTIF('Round 2 - HILLS'!M61:M65,"&lt;"&amp;M2-1.9) + COUNTIF('Round 2 - HILLS'!M68:M72,"&lt;"&amp;M2-1.9) + COUNTIF('Round 2 - HILLS'!M75:M79,"&lt;"&amp;M2-1.9) + COUNTIF('Round 2 - HILLS'!M82:M86,"&lt;"&amp;M2-1.9) + COUNTIF('Round 2 - HILLS'!M89:M93,"&lt;"&amp;M2-1.9) + COUNTIF('Round 2 - HILLS'!M96:M100,"&lt;"&amp;M2-1.9) + COUNTIF('Round 2 - HILLS'!M103:M107,"&lt;"&amp;M2-1.9) + COUNTIF('Round 2 - HILLS'!M110:M114,"&lt;"&amp;M2-1.9) + COUNTIF('Round 2 - HILLS'!M117:M121,"&lt;"&amp;M2-1.9) + COUNTIF('Round 2 - HILLS'!M124:M128,"&lt;"&amp;M2-1.9) + COUNTIF('Round 2 - HILLS'!M131:M135,"&lt;"&amp;M2-1.9) + COUNTIF('Round 2 - HILLS'!M138:M142,"&lt;"&amp;M2-1.9) + COUNTIF('Round 2 - HILLS'!M145:M149,"&lt;"&amp;M2-1.9))</f>
        <v>0</v>
      </c>
      <c r="N12" s="78">
        <f>(COUNTIF('Round 2 - HILLS'!N5:N9,"&lt;"&amp;N2-1.9)+ COUNTIF('Round 2 - HILLS'!N12:N16,"&lt;"&amp;N2-1.9)+ COUNTIF('Round 2 - HILLS'!N19:N23,"&lt;"&amp;N2-1.9)+ COUNTIF('Round 2 - HILLS'!N26:N30,"&lt;"&amp;N2-1.9)+ COUNTIF('Round 2 - HILLS'!N33:N37,"&lt;"&amp;N2-1.9) + COUNTIF('Round 2 - HILLS'!N40:N44,"&lt;"&amp;N2-1.9)+ COUNTIF('Round 2 - HILLS'!N47:N51,"&lt;"&amp;N2-1.9) + COUNTIF('Round 2 - HILLS'!N54:N58,"&lt;"&amp;N2-1.9)+ COUNTIF('Round 2 - HILLS'!N61:N65,"&lt;"&amp;N2-1.9) + COUNTIF('Round 2 - HILLS'!N68:N72,"&lt;"&amp;N2-1.9) + COUNTIF('Round 2 - HILLS'!N75:N79,"&lt;"&amp;N2-1.9) + COUNTIF('Round 2 - HILLS'!N82:N86,"&lt;"&amp;N2-1.9) + COUNTIF('Round 2 - HILLS'!N89:N93,"&lt;"&amp;N2-1.9) + COUNTIF('Round 2 - HILLS'!N96:N100,"&lt;"&amp;N2-1.9) + COUNTIF('Round 2 - HILLS'!N103:N107,"&lt;"&amp;N2-1.9) + COUNTIF('Round 2 - HILLS'!N110:N114,"&lt;"&amp;N2-1.9) + COUNTIF('Round 2 - HILLS'!N117:N121,"&lt;"&amp;N2-1.9) + COUNTIF('Round 2 - HILLS'!N124:N128,"&lt;"&amp;N2-1.9) + COUNTIF('Round 2 - HILLS'!N131:N135,"&lt;"&amp;N2-1.9) + COUNTIF('Round 2 - HILLS'!N138:N142,"&lt;"&amp;N2-1.9) + COUNTIF('Round 2 - HILLS'!N145:N149,"&lt;"&amp;N2-1.9))</f>
        <v>0</v>
      </c>
      <c r="O12" s="79">
        <f>(COUNTIF('Round 2 - HILLS'!O5:O9,"&lt;"&amp;O2-1.9)+ COUNTIF('Round 2 - HILLS'!O12:O16,"&lt;"&amp;O2-1.9)+ COUNTIF('Round 2 - HILLS'!O19:O23,"&lt;"&amp;O2-1.9)+ COUNTIF('Round 2 - HILLS'!O26:O30,"&lt;"&amp;O2-1.9)+ COUNTIF('Round 2 - HILLS'!O33:O37,"&lt;"&amp;O2-1.9) + COUNTIF('Round 2 - HILLS'!O40:O44,"&lt;"&amp;O2-1.9)+ COUNTIF('Round 2 - HILLS'!O47:O51,"&lt;"&amp;O2-1.9) + COUNTIF('Round 2 - HILLS'!O54:O58,"&lt;"&amp;O2-1.9)+ COUNTIF('Round 2 - HILLS'!O61:O65,"&lt;"&amp;O2-1.9) + COUNTIF('Round 2 - HILLS'!O68:O72,"&lt;"&amp;O2-1.9) + COUNTIF('Round 2 - HILLS'!O75:O79,"&lt;"&amp;O2-1.9) + COUNTIF('Round 2 - HILLS'!O82:O86,"&lt;"&amp;O2-1.9) + COUNTIF('Round 2 - HILLS'!O89:O93,"&lt;"&amp;O2-1.9) + COUNTIF('Round 2 - HILLS'!O96:O100,"&lt;"&amp;O2-1.9) + COUNTIF('Round 2 - HILLS'!O103:O107,"&lt;"&amp;O2-1.9) + COUNTIF('Round 2 - HILLS'!O110:O114,"&lt;"&amp;O2-1.9) + COUNTIF('Round 2 - HILLS'!O117:O121,"&lt;"&amp;O2-1.9) + COUNTIF('Round 2 - HILLS'!O124:O128,"&lt;"&amp;O2-1.9) + COUNTIF('Round 2 - HILLS'!O131:O135,"&lt;"&amp;O2-1.9) + COUNTIF('Round 2 - HILLS'!O138:O142,"&lt;"&amp;O2-1.9) + COUNTIF('Round 2 - HILLS'!O145:O149,"&lt;"&amp;O2-1.9))</f>
        <v>0</v>
      </c>
      <c r="P12" s="78">
        <f>(COUNTIF('Round 2 - HILLS'!P5:P9,"&lt;"&amp;P2-1.9)+ COUNTIF('Round 2 - HILLS'!P12:P16,"&lt;"&amp;P2-1.9)+ COUNTIF('Round 2 - HILLS'!P19:P23,"&lt;"&amp;P2-1.9)+ COUNTIF('Round 2 - HILLS'!P26:P30,"&lt;"&amp;P2-1.9)+ COUNTIF('Round 2 - HILLS'!P33:P37,"&lt;"&amp;P2-1.9) + COUNTIF('Round 2 - HILLS'!P40:P44,"&lt;"&amp;P2-1.9)+ COUNTIF('Round 2 - HILLS'!P47:P51,"&lt;"&amp;P2-1.9) + COUNTIF('Round 2 - HILLS'!P54:P58,"&lt;"&amp;P2-1.9)+ COUNTIF('Round 2 - HILLS'!P61:P65,"&lt;"&amp;P2-1.9) + COUNTIF('Round 2 - HILLS'!P68:P72,"&lt;"&amp;P2-1.9) + COUNTIF('Round 2 - HILLS'!P75:P79,"&lt;"&amp;P2-1.9) + COUNTIF('Round 2 - HILLS'!P82:P86,"&lt;"&amp;P2-1.9) + COUNTIF('Round 2 - HILLS'!P89:P93,"&lt;"&amp;P2-1.9) + COUNTIF('Round 2 - HILLS'!P96:P100,"&lt;"&amp;P2-1.9) + COUNTIF('Round 2 - HILLS'!P103:P107,"&lt;"&amp;P2-1.9) + COUNTIF('Round 2 - HILLS'!P110:P114,"&lt;"&amp;P2-1.9) + COUNTIF('Round 2 - HILLS'!P117:P121,"&lt;"&amp;P2-1.9) + COUNTIF('Round 2 - HILLS'!P124:P128,"&lt;"&amp;P2-1.9) + COUNTIF('Round 2 - HILLS'!P131:P135,"&lt;"&amp;P2-1.9) + COUNTIF('Round 2 - HILLS'!P138:P142,"&lt;"&amp;P2-1.9) + COUNTIF('Round 2 - HILLS'!P145:P149,"&lt;"&amp;P2-1.9))</f>
        <v>0</v>
      </c>
      <c r="Q12" s="79">
        <f>(COUNTIF('Round 2 - HILLS'!Q5:Q9,"&lt;"&amp;Q2-1.9)+ COUNTIF('Round 2 - HILLS'!Q12:Q16,"&lt;"&amp;Q2-1.9)+ COUNTIF('Round 2 - HILLS'!Q19:Q23,"&lt;"&amp;Q2-1.9)+ COUNTIF('Round 2 - HILLS'!Q26:Q30,"&lt;"&amp;Q2-1.9)+ COUNTIF('Round 2 - HILLS'!Q33:Q37,"&lt;"&amp;Q2-1.9) + COUNTIF('Round 2 - HILLS'!Q40:Q44,"&lt;"&amp;Q2-1.9)+ COUNTIF('Round 2 - HILLS'!Q47:Q51,"&lt;"&amp;Q2-1.9) + COUNTIF('Round 2 - HILLS'!Q54:Q58,"&lt;"&amp;Q2-1.9)+ COUNTIF('Round 2 - HILLS'!Q61:Q65,"&lt;"&amp;Q2-1.9) + COUNTIF('Round 2 - HILLS'!Q68:Q72,"&lt;"&amp;Q2-1.9) + COUNTIF('Round 2 - HILLS'!Q75:Q79,"&lt;"&amp;Q2-1.9) + COUNTIF('Round 2 - HILLS'!Q82:Q86,"&lt;"&amp;Q2-1.9) + COUNTIF('Round 2 - HILLS'!Q89:Q93,"&lt;"&amp;Q2-1.9) + COUNTIF('Round 2 - HILLS'!Q96:Q100,"&lt;"&amp;Q2-1.9) + COUNTIF('Round 2 - HILLS'!Q103:Q107,"&lt;"&amp;Q2-1.9) + COUNTIF('Round 2 - HILLS'!Q110:Q114,"&lt;"&amp;Q2-1.9) + COUNTIF('Round 2 - HILLS'!Q117:Q121,"&lt;"&amp;Q2-1.9) + COUNTIF('Round 2 - HILLS'!Q124:Q128,"&lt;"&amp;Q2-1.9) + COUNTIF('Round 2 - HILLS'!Q131:Q135,"&lt;"&amp;Q2-1.9) + COUNTIF('Round 2 - HILLS'!Q138:Q142,"&lt;"&amp;Q2-1.9) + COUNTIF('Round 2 - HILLS'!Q145:Q149,"&lt;"&amp;Q2-1.9))</f>
        <v>0</v>
      </c>
      <c r="R12" s="78">
        <f>(COUNTIF('Round 2 - HILLS'!R5:R9,"&lt;"&amp;R2-1.9)+ COUNTIF('Round 2 - HILLS'!R12:R16,"&lt;"&amp;R2-1.9)+ COUNTIF('Round 2 - HILLS'!R19:R23,"&lt;"&amp;R2-1.9)+ COUNTIF('Round 2 - HILLS'!R26:R30,"&lt;"&amp;R2-1.9)+ COUNTIF('Round 2 - HILLS'!R33:R37,"&lt;"&amp;R2-1.9) + COUNTIF('Round 2 - HILLS'!R40:R44,"&lt;"&amp;R2-1.9)+ COUNTIF('Round 2 - HILLS'!R47:R51,"&lt;"&amp;R2-1.9) + COUNTIF('Round 2 - HILLS'!R54:R58,"&lt;"&amp;R2-1.9)+ COUNTIF('Round 2 - HILLS'!R61:R65,"&lt;"&amp;R2-1.9) + COUNTIF('Round 2 - HILLS'!R68:R72,"&lt;"&amp;R2-1.9) + COUNTIF('Round 2 - HILLS'!R75:R79,"&lt;"&amp;R2-1.9) + COUNTIF('Round 2 - HILLS'!R82:R86,"&lt;"&amp;R2-1.9) + COUNTIF('Round 2 - HILLS'!R89:R93,"&lt;"&amp;R2-1.9) + COUNTIF('Round 2 - HILLS'!R96:R100,"&lt;"&amp;R2-1.9) + COUNTIF('Round 2 - HILLS'!R103:R107,"&lt;"&amp;R2-1.9) + COUNTIF('Round 2 - HILLS'!R110:R114,"&lt;"&amp;R2-1.9) + COUNTIF('Round 2 - HILLS'!R117:R121,"&lt;"&amp;R2-1.9) + COUNTIF('Round 2 - HILLS'!R124:R128,"&lt;"&amp;R2-1.9) + COUNTIF('Round 2 - HILLS'!R131:R135,"&lt;"&amp;R2-1.9) + COUNTIF('Round 2 - HILLS'!R138:R142,"&lt;"&amp;R2-1.9) + COUNTIF('Round 2 - HILLS'!R145:R149,"&lt;"&amp;R2-1.9))</f>
        <v>0</v>
      </c>
      <c r="S12" s="79">
        <f>(COUNTIF('Round 2 - HILLS'!S5:S9,"&lt;"&amp;S2-1.9)+ COUNTIF('Round 2 - HILLS'!S12:S16,"&lt;"&amp;S2-1.9)+ COUNTIF('Round 2 - HILLS'!S19:S23,"&lt;"&amp;S2-1.9)+ COUNTIF('Round 2 - HILLS'!S26:S30,"&lt;"&amp;S2-1.9)+ COUNTIF('Round 2 - HILLS'!S33:S37,"&lt;"&amp;S2-1.9) + COUNTIF('Round 2 - HILLS'!S40:S44,"&lt;"&amp;S2-1.9)+ COUNTIF('Round 2 - HILLS'!S47:S51,"&lt;"&amp;S2-1.9) + COUNTIF('Round 2 - HILLS'!S54:S58,"&lt;"&amp;S2-1.9)+ COUNTIF('Round 2 - HILLS'!S61:S65,"&lt;"&amp;S2-1.9) + COUNTIF('Round 2 - HILLS'!S68:S72,"&lt;"&amp;S2-1.9) + COUNTIF('Round 2 - HILLS'!S75:S79,"&lt;"&amp;S2-1.9) + COUNTIF('Round 2 - HILLS'!S82:S86,"&lt;"&amp;S2-1.9) + COUNTIF('Round 2 - HILLS'!S89:S93,"&lt;"&amp;S2-1.9) + COUNTIF('Round 2 - HILLS'!S96:S100,"&lt;"&amp;S2-1.9) + COUNTIF('Round 2 - HILLS'!S103:S107,"&lt;"&amp;S2-1.9) + COUNTIF('Round 2 - HILLS'!S110:S114,"&lt;"&amp;S2-1.9) + COUNTIF('Round 2 - HILLS'!S117:S121,"&lt;"&amp;S2-1.9) + COUNTIF('Round 2 - HILLS'!S124:S128,"&lt;"&amp;S2-1.9) + COUNTIF('Round 2 - HILLS'!S131:S135,"&lt;"&amp;S2-1.9) + COUNTIF('Round 2 - HILLS'!S138:S142,"&lt;"&amp;S2-1.9) + COUNTIF('Round 2 - HILLS'!S145:S149,"&lt;"&amp;S2-1.9))</f>
        <v>0</v>
      </c>
      <c r="T12" s="78">
        <f>(COUNTIF('Round 2 - HILLS'!T5:T9,"&lt;"&amp;T2-1.9)+ COUNTIF('Round 2 - HILLS'!T12:T16,"&lt;"&amp;T2-1.9)+ COUNTIF('Round 2 - HILLS'!T19:T23,"&lt;"&amp;T2-1.9)+ COUNTIF('Round 2 - HILLS'!T26:T30,"&lt;"&amp;T2-1.9)+ COUNTIF('Round 2 - HILLS'!T33:T37,"&lt;"&amp;T2-1.9) + COUNTIF('Round 2 - HILLS'!T40:T44,"&lt;"&amp;T2-1.9)+ COUNTIF('Round 2 - HILLS'!T47:T51,"&lt;"&amp;T2-1.9) + COUNTIF('Round 2 - HILLS'!T54:T58,"&lt;"&amp;T2-1.9)+ COUNTIF('Round 2 - HILLS'!T61:T65,"&lt;"&amp;T2-1.9) + COUNTIF('Round 2 - HILLS'!T68:T72,"&lt;"&amp;T2-1.9) + COUNTIF('Round 2 - HILLS'!T75:T79,"&lt;"&amp;T2-1.9) + COUNTIF('Round 2 - HILLS'!T82:T86,"&lt;"&amp;T2-1.9) + COUNTIF('Round 2 - HILLS'!T89:T93,"&lt;"&amp;T2-1.9) + COUNTIF('Round 2 - HILLS'!T96:T100,"&lt;"&amp;T2-1.9) + COUNTIF('Round 2 - HILLS'!T103:T107,"&lt;"&amp;T2-1.9) + COUNTIF('Round 2 - HILLS'!T110:T114,"&lt;"&amp;T2-1.9) + COUNTIF('Round 2 - HILLS'!T117:T121,"&lt;"&amp;T2-1.9) + COUNTIF('Round 2 - HILLS'!T124:T128,"&lt;"&amp;T2-1.9) + COUNTIF('Round 2 - HILLS'!T131:T135,"&lt;"&amp;T2-1.9) + COUNTIF('Round 2 - HILLS'!T138:T142,"&lt;"&amp;T2-1.9) + COUNTIF('Round 2 - HILLS'!T145:T149,"&lt;"&amp;T2-1.9))</f>
        <v>0</v>
      </c>
      <c r="U12" s="81"/>
      <c r="V12" s="82"/>
    </row>
    <row r="13" spans="1:22" x14ac:dyDescent="0.2">
      <c r="A13" s="14" t="s">
        <v>71</v>
      </c>
      <c r="B13" s="78">
        <f>(COUNTIF('Round 2 - HILLS'!B5:B9,"="&amp;B2-1)+ COUNTIF('Round 2 - HILLS'!B12:B16,"="&amp;B2-1)+ COUNTIF('Round 2 - HILLS'!B19:B23,"="&amp;B2-1)+ COUNTIF('Round 2 - HILLS'!B26:B30,"="&amp;B2-1)+ COUNTIF('Round 2 - HILLS'!B33:B37,"="&amp;B2-1) + COUNTIF('Round 2 - HILLS'!B40:B44,"="&amp;B2-1)+ COUNTIF('Round 2 - HILLS'!B47:B51,"="&amp;B2-1) + COUNTIF('Round 2 - HILLS'!B54:B58,"="&amp;B2-1)+ COUNTIF('Round 2 - HILLS'!B61:B65,"="&amp;B2-1) + COUNTIF('Round 2 - HILLS'!B68:B72,"="&amp;B2-1) + COUNTIF('Round 2 - HILLS'!B75:B79,"="&amp;B2-1) + COUNTIF('Round 2 - HILLS'!B82:B86,"="&amp;B2-1) + COUNTIF('Round 2 - HILLS'!B89:B93,"="&amp;B2-1) + COUNTIF('Round 2 - HILLS'!B96:B100,"="&amp;B2-1) + COUNTIF('Round 2 - HILLS'!B103:B107,"="&amp;B2-1) + COUNTIF('Round 2 - HILLS'!B110:B114,"="&amp;B2-1) + COUNTIF('Round 2 - HILLS'!B117:B121,"="&amp;B2-1) + COUNTIF('Round 2 - HILLS'!B124:B128,"="&amp;B2-1) + COUNTIF('Round 2 - HILLS'!B131:B135,"="&amp;B2-1) + COUNTIF('Round 2 - HILLS'!B138:B142,"="&amp;B2-1) + COUNTIF('Round 2 - HILLS'!B145:B149,"="&amp;B2-1))</f>
        <v>0</v>
      </c>
      <c r="C13" s="79">
        <f>(COUNTIF('Round 2 - HILLS'!C5:C9,"="&amp;C2-1)+ COUNTIF('Round 2 - HILLS'!C12:C16,"="&amp;C2-1)+ COUNTIF('Round 2 - HILLS'!C19:C23,"="&amp;C2-1)+ COUNTIF('Round 2 - HILLS'!C26:C30,"="&amp;C2-1)+ COUNTIF('Round 2 - HILLS'!C33:C37,"="&amp;C2-1) + COUNTIF('Round 2 - HILLS'!C40:C44,"="&amp;C2-1)+ COUNTIF('Round 2 - HILLS'!C47:C51,"="&amp;C2-1) + COUNTIF('Round 2 - HILLS'!C54:C58,"="&amp;C2-1)+ COUNTIF('Round 2 - HILLS'!C61:C65,"="&amp;C2-1) + COUNTIF('Round 2 - HILLS'!C68:C72,"="&amp;C2-1) + COUNTIF('Round 2 - HILLS'!C75:C79,"="&amp;C2-1) + COUNTIF('Round 2 - HILLS'!C82:C86,"="&amp;C2-1) + COUNTIF('Round 2 - HILLS'!C89:C93,"="&amp;C2-1) + COUNTIF('Round 2 - HILLS'!C96:C100,"="&amp;C2-1) + COUNTIF('Round 2 - HILLS'!C103:C107,"="&amp;C2-1) + COUNTIF('Round 2 - HILLS'!C110:C114,"="&amp;C2-1) + COUNTIF('Round 2 - HILLS'!C117:C121,"="&amp;C2-1) + COUNTIF('Round 2 - HILLS'!C124:C128,"="&amp;C2-1) + COUNTIF('Round 2 - HILLS'!C131:C135,"="&amp;C2-1) + COUNTIF('Round 2 - HILLS'!C138:C142,"="&amp;C2-1) + COUNTIF('Round 2 - HILLS'!C145:C149,"="&amp;C2-1))</f>
        <v>0</v>
      </c>
      <c r="D13" s="78">
        <f>(COUNTIF('Round 2 - HILLS'!D5:D9,"="&amp;D2-1)+ COUNTIF('Round 2 - HILLS'!D12:D16,"="&amp;D2-1)+ COUNTIF('Round 2 - HILLS'!D19:D23,"="&amp;D2-1)+ COUNTIF('Round 2 - HILLS'!D26:D30,"="&amp;D2-1)+ COUNTIF('Round 2 - HILLS'!D33:D37,"="&amp;D2-1) + COUNTIF('Round 2 - HILLS'!D40:D44,"="&amp;D2-1)+ COUNTIF('Round 2 - HILLS'!D47:D51,"="&amp;D2-1) + COUNTIF('Round 2 - HILLS'!D54:D58,"="&amp;D2-1)+ COUNTIF('Round 2 - HILLS'!D61:D65,"="&amp;D2-1) + COUNTIF('Round 2 - HILLS'!D68:D72,"="&amp;D2-1) + COUNTIF('Round 2 - HILLS'!D75:D79,"="&amp;D2-1) + COUNTIF('Round 2 - HILLS'!D82:D86,"="&amp;D2-1) + COUNTIF('Round 2 - HILLS'!D89:D93,"="&amp;D2-1) + COUNTIF('Round 2 - HILLS'!D96:D100,"="&amp;D2-1) + COUNTIF('Round 2 - HILLS'!D103:D107,"="&amp;D2-1) + COUNTIF('Round 2 - HILLS'!D110:D114,"="&amp;D2-1) + COUNTIF('Round 2 - HILLS'!D117:D121,"="&amp;D2-1) + COUNTIF('Round 2 - HILLS'!D124:D128,"="&amp;D2-1) + COUNTIF('Round 2 - HILLS'!D131:D135,"="&amp;D2-1) + COUNTIF('Round 2 - HILLS'!D138:D142,"="&amp;D2-1) + COUNTIF('Round 2 - HILLS'!D145:D149,"="&amp;D2-1))</f>
        <v>0</v>
      </c>
      <c r="E13" s="79">
        <f>(COUNTIF('Round 2 - HILLS'!E5:E9,"="&amp;E2-1)+ COUNTIF('Round 2 - HILLS'!E12:E16,"="&amp;E2-1)+ COUNTIF('Round 2 - HILLS'!E19:E23,"="&amp;E2-1)+ COUNTIF('Round 2 - HILLS'!E26:E30,"="&amp;E2-1)+ COUNTIF('Round 2 - HILLS'!E33:E37,"="&amp;E2-1) + COUNTIF('Round 2 - HILLS'!E40:E44,"="&amp;E2-1)+ COUNTIF('Round 2 - HILLS'!E47:E51,"="&amp;E2-1) + COUNTIF('Round 2 - HILLS'!E54:E58,"="&amp;E2-1)+ COUNTIF('Round 2 - HILLS'!E61:E65,"="&amp;E2-1) + COUNTIF('Round 2 - HILLS'!E68:E72,"="&amp;E2-1) + COUNTIF('Round 2 - HILLS'!E75:E79,"="&amp;E2-1) + COUNTIF('Round 2 - HILLS'!E82:E86,"="&amp;E2-1) + COUNTIF('Round 2 - HILLS'!E89:E93,"="&amp;E2-1) + COUNTIF('Round 2 - HILLS'!E96:E100,"="&amp;E2-1) + COUNTIF('Round 2 - HILLS'!E103:E107,"="&amp;E2-1) + COUNTIF('Round 2 - HILLS'!E110:E114,"="&amp;E2-1) + COUNTIF('Round 2 - HILLS'!E117:E121,"="&amp;E2-1) + COUNTIF('Round 2 - HILLS'!E124:E128,"="&amp;E2-1) + COUNTIF('Round 2 - HILLS'!E131:E135,"="&amp;E2-1) + COUNTIF('Round 2 - HILLS'!E138:E142,"="&amp;E2-1) + COUNTIF('Round 2 - HILLS'!E145:E149,"="&amp;E2-1))</f>
        <v>0</v>
      </c>
      <c r="F13" s="78">
        <f>(COUNTIF('Round 2 - HILLS'!F5:F9,"="&amp;F2-1)+ COUNTIF('Round 2 - HILLS'!F12:F16,"="&amp;F2-1)+ COUNTIF('Round 2 - HILLS'!F19:F23,"="&amp;F2-1)+ COUNTIF('Round 2 - HILLS'!F26:F30,"="&amp;F2-1)+ COUNTIF('Round 2 - HILLS'!F33:F37,"="&amp;F2-1) + COUNTIF('Round 2 - HILLS'!F40:F44,"="&amp;F2-1)+ COUNTIF('Round 2 - HILLS'!F47:F51,"="&amp;F2-1) + COUNTIF('Round 2 - HILLS'!F54:F58,"="&amp;F2-1)+ COUNTIF('Round 2 - HILLS'!F61:F65,"="&amp;F2-1) + COUNTIF('Round 2 - HILLS'!F68:F72,"="&amp;F2-1) + COUNTIF('Round 2 - HILLS'!F75:F79,"="&amp;F2-1) + COUNTIF('Round 2 - HILLS'!F82:F86,"="&amp;F2-1) + COUNTIF('Round 2 - HILLS'!F89:F93,"="&amp;F2-1) + COUNTIF('Round 2 - HILLS'!F96:F100,"="&amp;F2-1) + COUNTIF('Round 2 - HILLS'!F103:F107,"="&amp;F2-1) + COUNTIF('Round 2 - HILLS'!F110:F114,"="&amp;F2-1) + COUNTIF('Round 2 - HILLS'!F117:F121,"="&amp;F2-1) + COUNTIF('Round 2 - HILLS'!F124:F128,"="&amp;F2-1) + COUNTIF('Round 2 - HILLS'!F131:F135,"="&amp;F2-1) + COUNTIF('Round 2 - HILLS'!F138:F142,"="&amp;F2-1) + COUNTIF('Round 2 - HILLS'!F145:F149,"="&amp;F2-1))</f>
        <v>0</v>
      </c>
      <c r="G13" s="79">
        <f>(COUNTIF('Round 2 - HILLS'!G5:G9,"="&amp;G2-1)+ COUNTIF('Round 2 - HILLS'!G12:G16,"="&amp;G2-1)+ COUNTIF('Round 2 - HILLS'!G19:G23,"="&amp;G2-1)+ COUNTIF('Round 2 - HILLS'!G26:G30,"="&amp;G2-1)+ COUNTIF('Round 2 - HILLS'!G33:G37,"="&amp;G2-1) + COUNTIF('Round 2 - HILLS'!G40:G44,"="&amp;G2-1)+ COUNTIF('Round 2 - HILLS'!G47:G51,"="&amp;G2-1) + COUNTIF('Round 2 - HILLS'!G54:G58,"="&amp;G2-1)+ COUNTIF('Round 2 - HILLS'!G61:G65,"="&amp;G2-1) + COUNTIF('Round 2 - HILLS'!G68:G72,"="&amp;G2-1) + COUNTIF('Round 2 - HILLS'!G75:G79,"="&amp;G2-1) + COUNTIF('Round 2 - HILLS'!G82:G86,"="&amp;G2-1) + COUNTIF('Round 2 - HILLS'!G89:G93,"="&amp;G2-1) + COUNTIF('Round 2 - HILLS'!G96:G100,"="&amp;G2-1) + COUNTIF('Round 2 - HILLS'!G103:G107,"="&amp;G2-1) + COUNTIF('Round 2 - HILLS'!G110:G114,"="&amp;G2-1) + COUNTIF('Round 2 - HILLS'!G117:G121,"="&amp;G2-1) + COUNTIF('Round 2 - HILLS'!G124:G128,"="&amp;G2-1) + COUNTIF('Round 2 - HILLS'!G131:G135,"="&amp;G2-1) + COUNTIF('Round 2 - HILLS'!G138:G142,"="&amp;G2-1) + COUNTIF('Round 2 - HILLS'!G145:G149,"="&amp;G2-1))</f>
        <v>0</v>
      </c>
      <c r="H13" s="78">
        <f>(COUNTIF('Round 2 - HILLS'!H5:H9,"="&amp;H2-1)+ COUNTIF('Round 2 - HILLS'!H12:H16,"="&amp;H2-1)+ COUNTIF('Round 2 - HILLS'!H19:H23,"="&amp;H2-1)+ COUNTIF('Round 2 - HILLS'!H26:H30,"="&amp;H2-1)+ COUNTIF('Round 2 - HILLS'!H33:H37,"="&amp;H2-1) + COUNTIF('Round 2 - HILLS'!H40:H44,"="&amp;H2-1)+ COUNTIF('Round 2 - HILLS'!H47:H51,"="&amp;H2-1) + COUNTIF('Round 2 - HILLS'!H54:H58,"="&amp;H2-1)+ COUNTIF('Round 2 - HILLS'!H61:H65,"="&amp;H2-1) + COUNTIF('Round 2 - HILLS'!H68:H72,"="&amp;H2-1) + COUNTIF('Round 2 - HILLS'!H75:H79,"="&amp;H2-1) + COUNTIF('Round 2 - HILLS'!H82:H86,"="&amp;H2-1) + COUNTIF('Round 2 - HILLS'!H89:H93,"="&amp;H2-1) + COUNTIF('Round 2 - HILLS'!H96:H100,"="&amp;H2-1) + COUNTIF('Round 2 - HILLS'!H103:H107,"="&amp;H2-1) + COUNTIF('Round 2 - HILLS'!H110:H114,"="&amp;H2-1) + COUNTIF('Round 2 - HILLS'!H117:H121,"="&amp;H2-1) + COUNTIF('Round 2 - HILLS'!H124:H128,"="&amp;H2-1) + COUNTIF('Round 2 - HILLS'!H131:H135,"="&amp;H2-1) + COUNTIF('Round 2 - HILLS'!H138:H142,"="&amp;H2-1) + COUNTIF('Round 2 - HILLS'!H145:H149,"="&amp;H2-1))</f>
        <v>0</v>
      </c>
      <c r="I13" s="79">
        <f>(COUNTIF('Round 2 - HILLS'!I5:I9,"="&amp;I2-1)+ COUNTIF('Round 2 - HILLS'!I12:I16,"="&amp;I2-1)+ COUNTIF('Round 2 - HILLS'!I19:I23,"="&amp;I2-1)+ COUNTIF('Round 2 - HILLS'!I26:I30,"="&amp;I2-1)+ COUNTIF('Round 2 - HILLS'!I33:I37,"="&amp;I2-1) + COUNTIF('Round 2 - HILLS'!I40:I44,"="&amp;I2-1)+ COUNTIF('Round 2 - HILLS'!I47:I51,"="&amp;I2-1) + COUNTIF('Round 2 - HILLS'!I54:I58,"="&amp;I2-1)+ COUNTIF('Round 2 - HILLS'!I61:I65,"="&amp;I2-1) + COUNTIF('Round 2 - HILLS'!I68:I72,"="&amp;I2-1) + COUNTIF('Round 2 - HILLS'!I75:I79,"="&amp;I2-1) + COUNTIF('Round 2 - HILLS'!I82:I86,"="&amp;I2-1) + COUNTIF('Round 2 - HILLS'!I89:I93,"="&amp;I2-1) + COUNTIF('Round 2 - HILLS'!I96:I100,"="&amp;I2-1) + COUNTIF('Round 2 - HILLS'!I103:I107,"="&amp;I2-1) + COUNTIF('Round 2 - HILLS'!I110:I114,"="&amp;I2-1) + COUNTIF('Round 2 - HILLS'!I117:I121,"="&amp;I2-1) + COUNTIF('Round 2 - HILLS'!I124:I128,"="&amp;I2-1) + COUNTIF('Round 2 - HILLS'!I131:I135,"="&amp;I2-1) + COUNTIF('Round 2 - HILLS'!I138:I142,"="&amp;I2-1) + COUNTIF('Round 2 - HILLS'!I145:I149,"="&amp;I2-1))</f>
        <v>0</v>
      </c>
      <c r="J13" s="78">
        <f>(COUNTIF('Round 2 - HILLS'!J5:J9,"="&amp;J2-1)+ COUNTIF('Round 2 - HILLS'!J12:J16,"="&amp;J2-1)+ COUNTIF('Round 2 - HILLS'!J19:J23,"="&amp;J2-1)+ COUNTIF('Round 2 - HILLS'!J26:J30,"="&amp;J2-1)+ COUNTIF('Round 2 - HILLS'!J33:J37,"="&amp;J2-1) + COUNTIF('Round 2 - HILLS'!J40:J44,"="&amp;J2-1)+ COUNTIF('Round 2 - HILLS'!J47:J51,"="&amp;J2-1) + COUNTIF('Round 2 - HILLS'!J54:J58,"="&amp;J2-1)+ COUNTIF('Round 2 - HILLS'!J61:J65,"="&amp;J2-1) + COUNTIF('Round 2 - HILLS'!J68:J72,"="&amp;J2-1) + COUNTIF('Round 2 - HILLS'!J75:J79,"="&amp;J2-1) + COUNTIF('Round 2 - HILLS'!J82:J86,"="&amp;J2-1) + COUNTIF('Round 2 - HILLS'!J89:J93,"="&amp;J2-1) + COUNTIF('Round 2 - HILLS'!J96:J100,"="&amp;J2-1) + COUNTIF('Round 2 - HILLS'!J103:J107,"="&amp;J2-1) + COUNTIF('Round 2 - HILLS'!J110:J114,"="&amp;J2-1) + COUNTIF('Round 2 - HILLS'!J117:J121,"="&amp;J2-1) + COUNTIF('Round 2 - HILLS'!J124:J128,"="&amp;J2-1) + COUNTIF('Round 2 - HILLS'!J131:J135,"="&amp;J2-1) + COUNTIF('Round 2 - HILLS'!J138:J142,"="&amp;J2-1) + COUNTIF('Round 2 - HILLS'!J145:J149,"="&amp;J2-1))</f>
        <v>0</v>
      </c>
      <c r="K13" s="80"/>
      <c r="L13" s="78">
        <f>(COUNTIF('Round 2 - HILLS'!L5:L9,"="&amp;L2-1)+ COUNTIF('Round 2 - HILLS'!L12:L16,"="&amp;L2-1)+ COUNTIF('Round 2 - HILLS'!L19:L23,"="&amp;L2-1)+ COUNTIF('Round 2 - HILLS'!L26:L30,"="&amp;L2-1)+ COUNTIF('Round 2 - HILLS'!L33:L37,"="&amp;L2-1) + COUNTIF('Round 2 - HILLS'!L40:L44,"="&amp;L2-1)+ COUNTIF('Round 2 - HILLS'!L47:L51,"="&amp;L2-1) + COUNTIF('Round 2 - HILLS'!L54:L58,"="&amp;L2-1)+ COUNTIF('Round 2 - HILLS'!L61:L65,"="&amp;L2-1) + COUNTIF('Round 2 - HILLS'!L68:L72,"="&amp;L2-1) + COUNTIF('Round 2 - HILLS'!L75:L79,"="&amp;L2-1) + COUNTIF('Round 2 - HILLS'!L82:L86,"="&amp;L2-1) + COUNTIF('Round 2 - HILLS'!L89:L93,"="&amp;L2-1) + COUNTIF('Round 2 - HILLS'!L96:L100,"="&amp;L2-1) + COUNTIF('Round 2 - HILLS'!L103:L107,"="&amp;L2-1) + COUNTIF('Round 2 - HILLS'!L110:L114,"="&amp;L2-1) + COUNTIF('Round 2 - HILLS'!L117:L121,"="&amp;L2-1) + COUNTIF('Round 2 - HILLS'!L124:L128,"="&amp;L2-1) + COUNTIF('Round 2 - HILLS'!L131:L135,"="&amp;L2-1) + COUNTIF('Round 2 - HILLS'!L138:L142,"="&amp;L2-1) + COUNTIF('Round 2 - HILLS'!L145:L149,"="&amp;L2-1))</f>
        <v>0</v>
      </c>
      <c r="M13" s="79">
        <f>(COUNTIF('Round 2 - HILLS'!M5:M9,"="&amp;M2-1)+ COUNTIF('Round 2 - HILLS'!M12:M16,"="&amp;M2-1)+ COUNTIF('Round 2 - HILLS'!M19:M23,"="&amp;M2-1)+ COUNTIF('Round 2 - HILLS'!M26:M30,"="&amp;M2-1)+ COUNTIF('Round 2 - HILLS'!M33:M37,"="&amp;M2-1) + COUNTIF('Round 2 - HILLS'!M40:M44,"="&amp;M2-1)+ COUNTIF('Round 2 - HILLS'!M47:M51,"="&amp;M2-1) + COUNTIF('Round 2 - HILLS'!M54:M58,"="&amp;M2-1)+ COUNTIF('Round 2 - HILLS'!M61:M65,"="&amp;M2-1) + COUNTIF('Round 2 - HILLS'!M68:M72,"="&amp;M2-1) + COUNTIF('Round 2 - HILLS'!M75:M79,"="&amp;M2-1) + COUNTIF('Round 2 - HILLS'!M82:M86,"="&amp;M2-1) + COUNTIF('Round 2 - HILLS'!M89:M93,"="&amp;M2-1) + COUNTIF('Round 2 - HILLS'!M96:M100,"="&amp;M2-1) + COUNTIF('Round 2 - HILLS'!M103:M107,"="&amp;M2-1) + COUNTIF('Round 2 - HILLS'!M110:M114,"="&amp;M2-1) + COUNTIF('Round 2 - HILLS'!M117:M121,"="&amp;M2-1) + COUNTIF('Round 2 - HILLS'!M124:M128,"="&amp;M2-1) + COUNTIF('Round 2 - HILLS'!M131:M135,"="&amp;M2-1) + COUNTIF('Round 2 - HILLS'!M138:M142,"="&amp;M2-1) + COUNTIF('Round 2 - HILLS'!M145:M149,"="&amp;M2-1))</f>
        <v>0</v>
      </c>
      <c r="N13" s="78">
        <f>(COUNTIF('Round 2 - HILLS'!N5:N9,"="&amp;N2-1)+ COUNTIF('Round 2 - HILLS'!N12:N16,"="&amp;N2-1)+ COUNTIF('Round 2 - HILLS'!N19:N23,"="&amp;N2-1)+ COUNTIF('Round 2 - HILLS'!N26:N30,"="&amp;N2-1)+ COUNTIF('Round 2 - HILLS'!N33:N37,"="&amp;N2-1) + COUNTIF('Round 2 - HILLS'!N40:N44,"="&amp;N2-1)+ COUNTIF('Round 2 - HILLS'!N47:N51,"="&amp;N2-1) + COUNTIF('Round 2 - HILLS'!N54:N58,"="&amp;N2-1)+ COUNTIF('Round 2 - HILLS'!N61:N65,"="&amp;N2-1) + COUNTIF('Round 2 - HILLS'!N68:N72,"="&amp;N2-1) + COUNTIF('Round 2 - HILLS'!N75:N79,"="&amp;N2-1) + COUNTIF('Round 2 - HILLS'!N82:N86,"="&amp;N2-1) + COUNTIF('Round 2 - HILLS'!N89:N93,"="&amp;N2-1) + COUNTIF('Round 2 - HILLS'!N96:N100,"="&amp;N2-1) + COUNTIF('Round 2 - HILLS'!N103:N107,"="&amp;N2-1) + COUNTIF('Round 2 - HILLS'!N110:N114,"="&amp;N2-1) + COUNTIF('Round 2 - HILLS'!N117:N121,"="&amp;N2-1) + COUNTIF('Round 2 - HILLS'!N124:N128,"="&amp;N2-1) + COUNTIF('Round 2 - HILLS'!N131:N135,"="&amp;N2-1) + COUNTIF('Round 2 - HILLS'!N138:N142,"="&amp;N2-1) + COUNTIF('Round 2 - HILLS'!N145:N149,"="&amp;N2-1))</f>
        <v>0</v>
      </c>
      <c r="O13" s="79">
        <f>(COUNTIF('Round 2 - HILLS'!O5:O9,"="&amp;O2-1)+ COUNTIF('Round 2 - HILLS'!O12:O16,"="&amp;O2-1)+ COUNTIF('Round 2 - HILLS'!O19:O23,"="&amp;O2-1)+ COUNTIF('Round 2 - HILLS'!O26:O30,"="&amp;O2-1)+ COUNTIF('Round 2 - HILLS'!O33:O37,"="&amp;O2-1) + COUNTIF('Round 2 - HILLS'!O40:O44,"="&amp;O2-1)+ COUNTIF('Round 2 - HILLS'!O47:O51,"="&amp;O2-1) + COUNTIF('Round 2 - HILLS'!O54:O58,"="&amp;O2-1)+ COUNTIF('Round 2 - HILLS'!O61:O65,"="&amp;O2-1) + COUNTIF('Round 2 - HILLS'!O68:O72,"="&amp;O2-1) + COUNTIF('Round 2 - HILLS'!O75:O79,"="&amp;O2-1) + COUNTIF('Round 2 - HILLS'!O82:O86,"="&amp;O2-1) + COUNTIF('Round 2 - HILLS'!O89:O93,"="&amp;O2-1) + COUNTIF('Round 2 - HILLS'!O96:O100,"="&amp;O2-1) + COUNTIF('Round 2 - HILLS'!O103:O107,"="&amp;O2-1) + COUNTIF('Round 2 - HILLS'!O110:O114,"="&amp;O2-1) + COUNTIF('Round 2 - HILLS'!O117:O121,"="&amp;O2-1) + COUNTIF('Round 2 - HILLS'!O124:O128,"="&amp;O2-1) + COUNTIF('Round 2 - HILLS'!O131:O135,"="&amp;O2-1) + COUNTIF('Round 2 - HILLS'!O138:O142,"="&amp;O2-1) + COUNTIF('Round 2 - HILLS'!O145:O149,"="&amp;O2-1))</f>
        <v>0</v>
      </c>
      <c r="P13" s="78">
        <f>(COUNTIF('Round 2 - HILLS'!P5:P9,"="&amp;P2-1)+ COUNTIF('Round 2 - HILLS'!P12:P16,"="&amp;P2-1)+ COUNTIF('Round 2 - HILLS'!P19:P23,"="&amp;P2-1)+ COUNTIF('Round 2 - HILLS'!P26:P30,"="&amp;P2-1)+ COUNTIF('Round 2 - HILLS'!P33:P37,"="&amp;P2-1) + COUNTIF('Round 2 - HILLS'!P40:P44,"="&amp;P2-1)+ COUNTIF('Round 2 - HILLS'!P47:P51,"="&amp;P2-1) + COUNTIF('Round 2 - HILLS'!P54:P58,"="&amp;P2-1)+ COUNTIF('Round 2 - HILLS'!P61:P65,"="&amp;P2-1) + COUNTIF('Round 2 - HILLS'!P68:P72,"="&amp;P2-1) + COUNTIF('Round 2 - HILLS'!P75:P79,"="&amp;P2-1) + COUNTIF('Round 2 - HILLS'!P82:P86,"="&amp;P2-1) + COUNTIF('Round 2 - HILLS'!P89:P93,"="&amp;P2-1) + COUNTIF('Round 2 - HILLS'!P96:P100,"="&amp;P2-1) + COUNTIF('Round 2 - HILLS'!P103:P107,"="&amp;P2-1) + COUNTIF('Round 2 - HILLS'!P110:P114,"="&amp;P2-1) + COUNTIF('Round 2 - HILLS'!P117:P121,"="&amp;P2-1) + COUNTIF('Round 2 - HILLS'!P124:P128,"="&amp;P2-1) + COUNTIF('Round 2 - HILLS'!P131:P135,"="&amp;P2-1) + COUNTIF('Round 2 - HILLS'!P138:P142,"="&amp;P2-1) + COUNTIF('Round 2 - HILLS'!P145:P149,"="&amp;P2-1))</f>
        <v>0</v>
      </c>
      <c r="Q13" s="79">
        <f>(COUNTIF('Round 2 - HILLS'!Q5:Q9,"="&amp;Q2-1)+ COUNTIF('Round 2 - HILLS'!Q12:Q16,"="&amp;Q2-1)+ COUNTIF('Round 2 - HILLS'!Q19:Q23,"="&amp;Q2-1)+ COUNTIF('Round 2 - HILLS'!Q26:Q30,"="&amp;Q2-1)+ COUNTIF('Round 2 - HILLS'!Q33:Q37,"="&amp;Q2-1) + COUNTIF('Round 2 - HILLS'!Q40:Q44,"="&amp;Q2-1)+ COUNTIF('Round 2 - HILLS'!Q47:Q51,"="&amp;Q2-1) + COUNTIF('Round 2 - HILLS'!Q54:Q58,"="&amp;Q2-1)+ COUNTIF('Round 2 - HILLS'!Q61:Q65,"="&amp;Q2-1) + COUNTIF('Round 2 - HILLS'!Q68:Q72,"="&amp;Q2-1) + COUNTIF('Round 2 - HILLS'!Q75:Q79,"="&amp;Q2-1) + COUNTIF('Round 2 - HILLS'!Q82:Q86,"="&amp;Q2-1) + COUNTIF('Round 2 - HILLS'!Q89:Q93,"="&amp;Q2-1) + COUNTIF('Round 2 - HILLS'!Q96:Q100,"="&amp;Q2-1) + COUNTIF('Round 2 - HILLS'!Q103:Q107,"="&amp;Q2-1) + COUNTIF('Round 2 - HILLS'!Q110:Q114,"="&amp;Q2-1) + COUNTIF('Round 2 - HILLS'!Q117:Q121,"="&amp;Q2-1) + COUNTIF('Round 2 - HILLS'!Q124:Q128,"="&amp;Q2-1) + COUNTIF('Round 2 - HILLS'!Q131:Q135,"="&amp;Q2-1) + COUNTIF('Round 2 - HILLS'!Q138:Q142,"="&amp;Q2-1) + COUNTIF('Round 2 - HILLS'!Q145:Q149,"="&amp;Q2-1))</f>
        <v>0</v>
      </c>
      <c r="R13" s="78">
        <f>(COUNTIF('Round 2 - HILLS'!R5:R9,"="&amp;R2-1)+ COUNTIF('Round 2 - HILLS'!R12:R16,"="&amp;R2-1)+ COUNTIF('Round 2 - HILLS'!R19:R23,"="&amp;R2-1)+ COUNTIF('Round 2 - HILLS'!R26:R30,"="&amp;R2-1)+ COUNTIF('Round 2 - HILLS'!R33:R37,"="&amp;R2-1) + COUNTIF('Round 2 - HILLS'!R40:R44,"="&amp;R2-1)+ COUNTIF('Round 2 - HILLS'!R47:R51,"="&amp;R2-1) + COUNTIF('Round 2 - HILLS'!R54:R58,"="&amp;R2-1)+ COUNTIF('Round 2 - HILLS'!R61:R65,"="&amp;R2-1) + COUNTIF('Round 2 - HILLS'!R68:R72,"="&amp;R2-1) + COUNTIF('Round 2 - HILLS'!R75:R79,"="&amp;R2-1) + COUNTIF('Round 2 - HILLS'!R82:R86,"="&amp;R2-1) + COUNTIF('Round 2 - HILLS'!R89:R93,"="&amp;R2-1) + COUNTIF('Round 2 - HILLS'!R96:R100,"="&amp;R2-1) + COUNTIF('Round 2 - HILLS'!R103:R107,"="&amp;R2-1) + COUNTIF('Round 2 - HILLS'!R110:R114,"="&amp;R2-1) + COUNTIF('Round 2 - HILLS'!R117:R121,"="&amp;R2-1) + COUNTIF('Round 2 - HILLS'!R124:R128,"="&amp;R2-1) + COUNTIF('Round 2 - HILLS'!R131:R135,"="&amp;R2-1) + COUNTIF('Round 2 - HILLS'!R138:R142,"="&amp;R2-1) + COUNTIF('Round 2 - HILLS'!R145:R149,"="&amp;R2-1))</f>
        <v>0</v>
      </c>
      <c r="S13" s="79">
        <f>(COUNTIF('Round 2 - HILLS'!S5:S9,"="&amp;S2-1)+ COUNTIF('Round 2 - HILLS'!S12:S16,"="&amp;S2-1)+ COUNTIF('Round 2 - HILLS'!S19:S23,"="&amp;S2-1)+ COUNTIF('Round 2 - HILLS'!S26:S30,"="&amp;S2-1)+ COUNTIF('Round 2 - HILLS'!S33:S37,"="&amp;S2-1) + COUNTIF('Round 2 - HILLS'!S40:S44,"="&amp;S2-1)+ COUNTIF('Round 2 - HILLS'!S47:S51,"="&amp;S2-1) + COUNTIF('Round 2 - HILLS'!S54:S58,"="&amp;S2-1)+ COUNTIF('Round 2 - HILLS'!S61:S65,"="&amp;S2-1) + COUNTIF('Round 2 - HILLS'!S68:S72,"="&amp;S2-1) + COUNTIF('Round 2 - HILLS'!S75:S79,"="&amp;S2-1) + COUNTIF('Round 2 - HILLS'!S82:S86,"="&amp;S2-1) + COUNTIF('Round 2 - HILLS'!S89:S93,"="&amp;S2-1) + COUNTIF('Round 2 - HILLS'!S96:S100,"="&amp;S2-1) + COUNTIF('Round 2 - HILLS'!S103:S107,"="&amp;S2-1) + COUNTIF('Round 2 - HILLS'!S110:S114,"="&amp;S2-1) + COUNTIF('Round 2 - HILLS'!S117:S121,"="&amp;S2-1) + COUNTIF('Round 2 - HILLS'!S124:S128,"="&amp;S2-1) + COUNTIF('Round 2 - HILLS'!S131:S135,"="&amp;S2-1) + COUNTIF('Round 2 - HILLS'!S138:S142,"="&amp;S2-1) + COUNTIF('Round 2 - HILLS'!S145:S149,"="&amp;S2-1))</f>
        <v>0</v>
      </c>
      <c r="T13" s="78">
        <f>(COUNTIF('Round 2 - HILLS'!T5:T9,"="&amp;T2-1)+ COUNTIF('Round 2 - HILLS'!T12:T16,"="&amp;T2-1)+ COUNTIF('Round 2 - HILLS'!T19:T23,"="&amp;T2-1)+ COUNTIF('Round 2 - HILLS'!T26:T30,"="&amp;T2-1)+ COUNTIF('Round 2 - HILLS'!T33:T37,"="&amp;T2-1) + COUNTIF('Round 2 - HILLS'!T40:T44,"="&amp;T2-1)+ COUNTIF('Round 2 - HILLS'!T47:T51,"="&amp;T2-1) + COUNTIF('Round 2 - HILLS'!T54:T58,"="&amp;T2-1)+ COUNTIF('Round 2 - HILLS'!T61:T65,"="&amp;T2-1) + COUNTIF('Round 2 - HILLS'!T68:T72,"="&amp;T2-1) + COUNTIF('Round 2 - HILLS'!T75:T79,"="&amp;T2-1) + COUNTIF('Round 2 - HILLS'!T82:T86,"="&amp;T2-1) + COUNTIF('Round 2 - HILLS'!T89:T93,"="&amp;T2-1) + COUNTIF('Round 2 - HILLS'!T96:T100,"="&amp;T2-1) + COUNTIF('Round 2 - HILLS'!T103:T107,"="&amp;T2-1) + COUNTIF('Round 2 - HILLS'!T110:T114,"="&amp;T2-1) + COUNTIF('Round 2 - HILLS'!T117:T121,"="&amp;T2-1) + COUNTIF('Round 2 - HILLS'!T124:T128,"="&amp;T2-1) + COUNTIF('Round 2 - HILLS'!T131:T135,"="&amp;T2-1) + COUNTIF('Round 2 - HILLS'!T138:T142,"="&amp;T2-1) + COUNTIF('Round 2 - HILLS'!T145:T149,"="&amp;T2-1))</f>
        <v>0</v>
      </c>
      <c r="U13" s="81"/>
      <c r="V13" s="82"/>
    </row>
    <row r="14" spans="1:22" x14ac:dyDescent="0.2">
      <c r="A14" s="14" t="s">
        <v>72</v>
      </c>
      <c r="B14" s="78">
        <f>COUNTIF('Round 2 - HILLS'!B5:B9,"="&amp;B2)+COUNTIF('Round 2 - HILLS'!B12:B16,"="&amp;B2)+COUNTIF('Round 2 - HILLS'!B19:B23,"="&amp;B2)+COUNTIF('Round 2 - HILLS'!B26:B30,"="&amp;B2)+COUNTIF('Round 2 - HILLS'!B33:B37,"="&amp;B2)+COUNTIF('Round 2 - HILLS'!B40:B44,"="&amp;B2)+COUNTIF('Round 2 - HILLS'!B47:B51,"="&amp;B2)+COUNTIF('Round 2 - HILLS'!B54:B58,"="&amp;B2)+COUNTIF('Round 2 - HILLS'!B61:B65,"="&amp;B2)+COUNTIF('Round 2 - HILLS'!B68:B72,"="&amp;B2)+COUNTIF('Round 2 - HILLS'!B75:B79,"="&amp;B2)+COUNTIF('Round 2 - HILLS'!B82:B86,"="&amp;B2)+COUNTIF('Round 2 - HILLS'!B89:B93,"="&amp;B2)+COUNTIF('Round 2 - HILLS'!B96:B100,"="&amp;B2)+COUNTIF('Round 2 - HILLS'!B103:B107,"="&amp;B2)+COUNTIF('Round 2 - HILLS'!B110:B114,"="&amp;B2)+COUNTIF('Round 2 - HILLS'!B117:B121,"="&amp;B2)+COUNTIF('Round 2 - HILLS'!B124:B128,"="&amp;B2)+COUNTIF('Round 2 - HILLS'!B131:B135,"="&amp;B2)+COUNTIF('Round 2 - HILLS'!B138:B142,"="&amp;B2)+COUNTIF('Round 2 - HILLS'!B145:B149,"="&amp;B2)</f>
        <v>0</v>
      </c>
      <c r="C14" s="79">
        <f>COUNTIF('Round 2 - HILLS'!C5:C9,"="&amp;C2)+COUNTIF('Round 2 - HILLS'!C12:C16,"="&amp;C2)+COUNTIF('Round 2 - HILLS'!C19:C23,"="&amp;C2)+COUNTIF('Round 2 - HILLS'!C26:C30,"="&amp;C2)+COUNTIF('Round 2 - HILLS'!C33:C37,"="&amp;C2)+COUNTIF('Round 2 - HILLS'!C40:C44,"="&amp;C2)+COUNTIF('Round 2 - HILLS'!C47:C51,"="&amp;C2)+COUNTIF('Round 2 - HILLS'!C54:C58,"="&amp;C2)+COUNTIF('Round 2 - HILLS'!C61:C65,"="&amp;C2)+COUNTIF('Round 2 - HILLS'!C68:C72,"="&amp;C2)+COUNTIF('Round 2 - HILLS'!C75:C79,"="&amp;C2)+COUNTIF('Round 2 - HILLS'!C82:C86,"="&amp;C2)+COUNTIF('Round 2 - HILLS'!C89:C93,"="&amp;C2)+COUNTIF('Round 2 - HILLS'!C96:C100,"="&amp;C2)+COUNTIF('Round 2 - HILLS'!C103:C107,"="&amp;C2)+COUNTIF('Round 2 - HILLS'!C110:C114,"="&amp;C2)+COUNTIF('Round 2 - HILLS'!C117:C121,"="&amp;C2)+COUNTIF('Round 2 - HILLS'!C124:C128,"="&amp;C2)+COUNTIF('Round 2 - HILLS'!C131:C135,"="&amp;C2)+COUNTIF('Round 2 - HILLS'!C138:C142,"="&amp;C2)+COUNTIF('Round 2 - HILLS'!C145:C149,"="&amp;C2)</f>
        <v>0</v>
      </c>
      <c r="D14" s="78">
        <f>COUNTIF('Round 2 - HILLS'!D5:D9,"="&amp;D2)+COUNTIF('Round 2 - HILLS'!D12:D16,"="&amp;D2)+COUNTIF('Round 2 - HILLS'!D19:D23,"="&amp;D2)+COUNTIF('Round 2 - HILLS'!D26:D30,"="&amp;D2)+COUNTIF('Round 2 - HILLS'!D33:D37,"="&amp;D2)+COUNTIF('Round 2 - HILLS'!D40:D44,"="&amp;D2)+COUNTIF('Round 2 - HILLS'!D47:D51,"="&amp;D2)+COUNTIF('Round 2 - HILLS'!D54:D58,"="&amp;D2)+COUNTIF('Round 2 - HILLS'!D61:D65,"="&amp;D2)+COUNTIF('Round 2 - HILLS'!D68:D72,"="&amp;D2)+COUNTIF('Round 2 - HILLS'!D75:D79,"="&amp;D2)+COUNTIF('Round 2 - HILLS'!D82:D86,"="&amp;D2)+COUNTIF('Round 2 - HILLS'!D89:D93,"="&amp;D2)+COUNTIF('Round 2 - HILLS'!D96:D100,"="&amp;D2)+COUNTIF('Round 2 - HILLS'!D103:D107,"="&amp;D2)+COUNTIF('Round 2 - HILLS'!D110:D114,"="&amp;D2)+COUNTIF('Round 2 - HILLS'!D117:D121,"="&amp;D2)+COUNTIF('Round 2 - HILLS'!D124:D128,"="&amp;D2)+COUNTIF('Round 2 - HILLS'!D131:D135,"="&amp;D2)+COUNTIF('Round 2 - HILLS'!D138:D142,"="&amp;D2)+COUNTIF('Round 2 - HILLS'!D145:D149,"="&amp;D2)</f>
        <v>0</v>
      </c>
      <c r="E14" s="79">
        <f>COUNTIF('Round 2 - HILLS'!E5:E9,"="&amp;E2)+COUNTIF('Round 2 - HILLS'!E12:E16,"="&amp;E2)+COUNTIF('Round 2 - HILLS'!E19:E23,"="&amp;E2)+COUNTIF('Round 2 - HILLS'!E26:E30,"="&amp;E2)+COUNTIF('Round 2 - HILLS'!E33:E37,"="&amp;E2)+COUNTIF('Round 2 - HILLS'!E40:E44,"="&amp;E2)+COUNTIF('Round 2 - HILLS'!E47:E51,"="&amp;E2)+COUNTIF('Round 2 - HILLS'!E54:E58,"="&amp;E2)+COUNTIF('Round 2 - HILLS'!E61:E65,"="&amp;E2)+COUNTIF('Round 2 - HILLS'!E68:E72,"="&amp;E2)+COUNTIF('Round 2 - HILLS'!E75:E79,"="&amp;E2)+COUNTIF('Round 2 - HILLS'!E82:E86,"="&amp;E2)+COUNTIF('Round 2 - HILLS'!E89:E93,"="&amp;E2)+COUNTIF('Round 2 - HILLS'!E96:E100,"="&amp;E2)+COUNTIF('Round 2 - HILLS'!E103:E107,"="&amp;E2)+COUNTIF('Round 2 - HILLS'!E110:E114,"="&amp;E2)+COUNTIF('Round 2 - HILLS'!E117:E121,"="&amp;E2)+COUNTIF('Round 2 - HILLS'!E124:E128,"="&amp;E2)+COUNTIF('Round 2 - HILLS'!E131:E135,"="&amp;E2)+COUNTIF('Round 2 - HILLS'!E138:E142,"="&amp;E2)+COUNTIF('Round 2 - HILLS'!E145:E149,"="&amp;E2)</f>
        <v>0</v>
      </c>
      <c r="F14" s="78">
        <f>COUNTIF('Round 2 - HILLS'!F5:F9,"="&amp;F2)+COUNTIF('Round 2 - HILLS'!F12:F16,"="&amp;F2)+COUNTIF('Round 2 - HILLS'!F19:F23,"="&amp;F2)+COUNTIF('Round 2 - HILLS'!F26:F30,"="&amp;F2)+COUNTIF('Round 2 - HILLS'!F33:F37,"="&amp;F2)+COUNTIF('Round 2 - HILLS'!F40:F44,"="&amp;F2)+COUNTIF('Round 2 - HILLS'!F47:F51,"="&amp;F2)+COUNTIF('Round 2 - HILLS'!F54:F58,"="&amp;F2)+COUNTIF('Round 2 - HILLS'!F61:F65,"="&amp;F2)+COUNTIF('Round 2 - HILLS'!F68:F72,"="&amp;F2)+COUNTIF('Round 2 - HILLS'!F75:F79,"="&amp;F2)+COUNTIF('Round 2 - HILLS'!F82:F86,"="&amp;F2)+COUNTIF('Round 2 - HILLS'!F89:F93,"="&amp;F2)+COUNTIF('Round 2 - HILLS'!F96:F100,"="&amp;F2)+COUNTIF('Round 2 - HILLS'!F103:F107,"="&amp;F2)+COUNTIF('Round 2 - HILLS'!F110:F114,"="&amp;F2)+COUNTIF('Round 2 - HILLS'!F117:F121,"="&amp;F2)+COUNTIF('Round 2 - HILLS'!F124:F128,"="&amp;F2)+COUNTIF('Round 2 - HILLS'!F131:F135,"="&amp;F2)+COUNTIF('Round 2 - HILLS'!F138:F142,"="&amp;F2)+COUNTIF('Round 2 - HILLS'!F145:F149,"="&amp;F2)</f>
        <v>0</v>
      </c>
      <c r="G14" s="79">
        <f>COUNTIF('Round 2 - HILLS'!G5:G9,"="&amp;G2)+COUNTIF('Round 2 - HILLS'!G12:G16,"="&amp;G2)+COUNTIF('Round 2 - HILLS'!G19:G23,"="&amp;G2)+COUNTIF('Round 2 - HILLS'!G26:G30,"="&amp;G2)+COUNTIF('Round 2 - HILLS'!G33:G37,"="&amp;G2)+COUNTIF('Round 2 - HILLS'!G40:G44,"="&amp;G2)+COUNTIF('Round 2 - HILLS'!G47:G51,"="&amp;G2)+COUNTIF('Round 2 - HILLS'!G54:G58,"="&amp;G2)+COUNTIF('Round 2 - HILLS'!G61:G65,"="&amp;G2)+COUNTIF('Round 2 - HILLS'!G68:G72,"="&amp;G2)+COUNTIF('Round 2 - HILLS'!G75:G79,"="&amp;G2)+COUNTIF('Round 2 - HILLS'!G82:G86,"="&amp;G2)+COUNTIF('Round 2 - HILLS'!G89:G93,"="&amp;G2)+COUNTIF('Round 2 - HILLS'!G96:G100,"="&amp;G2)+COUNTIF('Round 2 - HILLS'!G103:G107,"="&amp;G2)+COUNTIF('Round 2 - HILLS'!G110:G114,"="&amp;G2)+COUNTIF('Round 2 - HILLS'!G117:G121,"="&amp;G2)+COUNTIF('Round 2 - HILLS'!G124:G128,"="&amp;G2)+COUNTIF('Round 2 - HILLS'!G131:G135,"="&amp;G2)+COUNTIF('Round 2 - HILLS'!G138:G142,"="&amp;G2)+COUNTIF('Round 2 - HILLS'!G145:G149,"="&amp;G2)</f>
        <v>0</v>
      </c>
      <c r="H14" s="78">
        <f>COUNTIF('Round 2 - HILLS'!H5:H9,"="&amp;H2)+COUNTIF('Round 2 - HILLS'!H12:H16,"="&amp;H2)+COUNTIF('Round 2 - HILLS'!H19:H23,"="&amp;H2)+COUNTIF('Round 2 - HILLS'!H26:H30,"="&amp;H2)+COUNTIF('Round 2 - HILLS'!H33:H37,"="&amp;H2)+COUNTIF('Round 2 - HILLS'!H40:H44,"="&amp;H2)+COUNTIF('Round 2 - HILLS'!H47:H51,"="&amp;H2)+COUNTIF('Round 2 - HILLS'!H54:H58,"="&amp;H2)+COUNTIF('Round 2 - HILLS'!H61:H65,"="&amp;H2)+COUNTIF('Round 2 - HILLS'!H68:H72,"="&amp;H2)+COUNTIF('Round 2 - HILLS'!H75:H79,"="&amp;H2)+COUNTIF('Round 2 - HILLS'!H82:H86,"="&amp;H2)+COUNTIF('Round 2 - HILLS'!H89:H93,"="&amp;H2)+COUNTIF('Round 2 - HILLS'!H96:H100,"="&amp;H2)+COUNTIF('Round 2 - HILLS'!H103:H107,"="&amp;H2)+COUNTIF('Round 2 - HILLS'!H110:H114,"="&amp;H2)+COUNTIF('Round 2 - HILLS'!H117:H121,"="&amp;H2)+COUNTIF('Round 2 - HILLS'!H124:H128,"="&amp;H2)+COUNTIF('Round 2 - HILLS'!H131:H135,"="&amp;H2)+COUNTIF('Round 2 - HILLS'!H138:H142,"="&amp;H2)+COUNTIF('Round 2 - HILLS'!H145:H149,"="&amp;H2)</f>
        <v>0</v>
      </c>
      <c r="I14" s="79">
        <f>COUNTIF('Round 2 - HILLS'!I5:I9,"="&amp;I2)+COUNTIF('Round 2 - HILLS'!I12:I16,"="&amp;I2)+COUNTIF('Round 2 - HILLS'!I19:I23,"="&amp;I2)+COUNTIF('Round 2 - HILLS'!I26:I30,"="&amp;I2)+COUNTIF('Round 2 - HILLS'!I33:I37,"="&amp;I2)+COUNTIF('Round 2 - HILLS'!I40:I44,"="&amp;I2)+COUNTIF('Round 2 - HILLS'!I47:I51,"="&amp;I2)+COUNTIF('Round 2 - HILLS'!I54:I58,"="&amp;I2)+COUNTIF('Round 2 - HILLS'!I61:I65,"="&amp;I2)+COUNTIF('Round 2 - HILLS'!I68:I72,"="&amp;I2)+COUNTIF('Round 2 - HILLS'!I75:I79,"="&amp;I2)+COUNTIF('Round 2 - HILLS'!I82:I86,"="&amp;I2)+COUNTIF('Round 2 - HILLS'!I89:I93,"="&amp;I2)+COUNTIF('Round 2 - HILLS'!I96:I100,"="&amp;I2)+COUNTIF('Round 2 - HILLS'!I103:I107,"="&amp;I2)+COUNTIF('Round 2 - HILLS'!I110:I114,"="&amp;I2)+COUNTIF('Round 2 - HILLS'!I117:I121,"="&amp;I2)+COUNTIF('Round 2 - HILLS'!I124:I128,"="&amp;I2)+COUNTIF('Round 2 - HILLS'!I131:I135,"="&amp;I2)+COUNTIF('Round 2 - HILLS'!I138:I142,"="&amp;I2)+COUNTIF('Round 2 - HILLS'!I145:I149,"="&amp;I2)</f>
        <v>0</v>
      </c>
      <c r="J14" s="78">
        <f>COUNTIF('Round 2 - HILLS'!J5:J9,"="&amp;J2)+COUNTIF('Round 2 - HILLS'!J12:J16,"="&amp;J2)+COUNTIF('Round 2 - HILLS'!J19:J23,"="&amp;J2)+COUNTIF('Round 2 - HILLS'!J26:J30,"="&amp;J2)+COUNTIF('Round 2 - HILLS'!J33:J37,"="&amp;J2)+COUNTIF('Round 2 - HILLS'!J40:J44,"="&amp;J2)+COUNTIF('Round 2 - HILLS'!J47:J51,"="&amp;J2)+COUNTIF('Round 2 - HILLS'!J54:J58,"="&amp;J2)+COUNTIF('Round 2 - HILLS'!J61:J65,"="&amp;J2)+COUNTIF('Round 2 - HILLS'!J68:J72,"="&amp;J2)+COUNTIF('Round 2 - HILLS'!J75:J79,"="&amp;J2)+COUNTIF('Round 2 - HILLS'!J82:J86,"="&amp;J2)+COUNTIF('Round 2 - HILLS'!J89:J93,"="&amp;J2)+COUNTIF('Round 2 - HILLS'!J96:J100,"="&amp;J2)+COUNTIF('Round 2 - HILLS'!J103:J107,"="&amp;J2)+COUNTIF('Round 2 - HILLS'!J110:J114,"="&amp;J2)+COUNTIF('Round 2 - HILLS'!J117:J121,"="&amp;J2)+COUNTIF('Round 2 - HILLS'!J124:J128,"="&amp;J2)+COUNTIF('Round 2 - HILLS'!J131:J135,"="&amp;J2)+COUNTIF('Round 2 - HILLS'!J138:J142,"="&amp;J2)+COUNTIF('Round 2 - HILLS'!J145:J149,"="&amp;J2)</f>
        <v>0</v>
      </c>
      <c r="K14" s="80"/>
      <c r="L14" s="78">
        <f>COUNTIF('Round 2 - HILLS'!L5:L9,"="&amp;L2)+COUNTIF('Round 2 - HILLS'!L12:L16,"="&amp;L2)+COUNTIF('Round 2 - HILLS'!L19:L23,"="&amp;L2)+COUNTIF('Round 2 - HILLS'!L26:L30,"="&amp;L2)+COUNTIF('Round 2 - HILLS'!L33:L37,"="&amp;L2)+COUNTIF('Round 2 - HILLS'!L40:L44,"="&amp;L2)+COUNTIF('Round 2 - HILLS'!L47:L51,"="&amp;L2)+COUNTIF('Round 2 - HILLS'!L54:L58,"="&amp;L2)+COUNTIF('Round 2 - HILLS'!L61:L65,"="&amp;L2)+COUNTIF('Round 2 - HILLS'!L68:L72,"="&amp;L2)+COUNTIF('Round 2 - HILLS'!L75:L79,"="&amp;L2)+COUNTIF('Round 2 - HILLS'!L82:L86,"="&amp;L2)+COUNTIF('Round 2 - HILLS'!L89:L93,"="&amp;L2)+COUNTIF('Round 2 - HILLS'!L96:L100,"="&amp;L2)+COUNTIF('Round 2 - HILLS'!L103:L107,"="&amp;L2)+COUNTIF('Round 2 - HILLS'!L110:L114,"="&amp;L2)+COUNTIF('Round 2 - HILLS'!L117:L121,"="&amp;L2)+COUNTIF('Round 2 - HILLS'!L124:L128,"="&amp;L2)+COUNTIF('Round 2 - HILLS'!L131:L135,"="&amp;L2)+COUNTIF('Round 2 - HILLS'!L138:L142,"="&amp;L2)+COUNTIF('Round 2 - HILLS'!L145:L149,"="&amp;L2)</f>
        <v>0</v>
      </c>
      <c r="M14" s="79">
        <f>COUNTIF('Round 2 - HILLS'!M5:M9,"="&amp;M2)+COUNTIF('Round 2 - HILLS'!M12:M16,"="&amp;M2)+COUNTIF('Round 2 - HILLS'!M19:M23,"="&amp;M2)+COUNTIF('Round 2 - HILLS'!M26:M30,"="&amp;M2)+COUNTIF('Round 2 - HILLS'!M33:M37,"="&amp;M2)+COUNTIF('Round 2 - HILLS'!M40:M44,"="&amp;M2)+COUNTIF('Round 2 - HILLS'!M47:M51,"="&amp;M2)+COUNTIF('Round 2 - HILLS'!M54:M58,"="&amp;M2)+COUNTIF('Round 2 - HILLS'!M61:M65,"="&amp;M2)+COUNTIF('Round 2 - HILLS'!M68:M72,"="&amp;M2)+COUNTIF('Round 2 - HILLS'!M75:M79,"="&amp;M2)+COUNTIF('Round 2 - HILLS'!M82:M86,"="&amp;M2)+COUNTIF('Round 2 - HILLS'!M89:M93,"="&amp;M2)+COUNTIF('Round 2 - HILLS'!M96:M100,"="&amp;M2)+COUNTIF('Round 2 - HILLS'!M103:M107,"="&amp;M2)+COUNTIF('Round 2 - HILLS'!M110:M114,"="&amp;M2)+COUNTIF('Round 2 - HILLS'!M117:M121,"="&amp;M2)+COUNTIF('Round 2 - HILLS'!M124:M128,"="&amp;M2)+COUNTIF('Round 2 - HILLS'!M131:M135,"="&amp;M2)+COUNTIF('Round 2 - HILLS'!M138:M142,"="&amp;M2)+COUNTIF('Round 2 - HILLS'!M145:M149,"="&amp;M2)</f>
        <v>0</v>
      </c>
      <c r="N14" s="78">
        <f>COUNTIF('Round 2 - HILLS'!N5:N9,"="&amp;N2)+COUNTIF('Round 2 - HILLS'!N12:N16,"="&amp;N2)+COUNTIF('Round 2 - HILLS'!N19:N23,"="&amp;N2)+COUNTIF('Round 2 - HILLS'!N26:N30,"="&amp;N2)+COUNTIF('Round 2 - HILLS'!N33:N37,"="&amp;N2)+COUNTIF('Round 2 - HILLS'!N40:N44,"="&amp;N2)+COUNTIF('Round 2 - HILLS'!N47:N51,"="&amp;N2)+COUNTIF('Round 2 - HILLS'!N54:N58,"="&amp;N2)+COUNTIF('Round 2 - HILLS'!N61:N65,"="&amp;N2)+COUNTIF('Round 2 - HILLS'!N68:N72,"="&amp;N2)+COUNTIF('Round 2 - HILLS'!N75:N79,"="&amp;N2)+COUNTIF('Round 2 - HILLS'!N82:N86,"="&amp;N2)+COUNTIF('Round 2 - HILLS'!N89:N93,"="&amp;N2)+COUNTIF('Round 2 - HILLS'!N96:N100,"="&amp;N2)+COUNTIF('Round 2 - HILLS'!N103:N107,"="&amp;N2)+COUNTIF('Round 2 - HILLS'!N110:N114,"="&amp;N2)+COUNTIF('Round 2 - HILLS'!N117:N121,"="&amp;N2)+COUNTIF('Round 2 - HILLS'!N124:N128,"="&amp;N2)+COUNTIF('Round 2 - HILLS'!N131:N135,"="&amp;N2)+COUNTIF('Round 2 - HILLS'!N138:N142,"="&amp;N2)+COUNTIF('Round 2 - HILLS'!N145:N149,"="&amp;N2)</f>
        <v>0</v>
      </c>
      <c r="O14" s="79">
        <f>COUNTIF('Round 2 - HILLS'!O5:O9,"="&amp;O2)+COUNTIF('Round 2 - HILLS'!O12:O16,"="&amp;O2)+COUNTIF('Round 2 - HILLS'!O19:O23,"="&amp;O2)+COUNTIF('Round 2 - HILLS'!O26:O30,"="&amp;O2)+COUNTIF('Round 2 - HILLS'!O33:O37,"="&amp;O2)+COUNTIF('Round 2 - HILLS'!O40:O44,"="&amp;O2)+COUNTIF('Round 2 - HILLS'!O47:O51,"="&amp;O2)+COUNTIF('Round 2 - HILLS'!O54:O58,"="&amp;O2)+COUNTIF('Round 2 - HILLS'!O61:O65,"="&amp;O2)+COUNTIF('Round 2 - HILLS'!O68:O72,"="&amp;O2)+COUNTIF('Round 2 - HILLS'!O75:O79,"="&amp;O2)+COUNTIF('Round 2 - HILLS'!O82:O86,"="&amp;O2)+COUNTIF('Round 2 - HILLS'!O89:O93,"="&amp;O2)+COUNTIF('Round 2 - HILLS'!O96:O100,"="&amp;O2)+COUNTIF('Round 2 - HILLS'!O103:O107,"="&amp;O2)+COUNTIF('Round 2 - HILLS'!O110:O114,"="&amp;O2)+COUNTIF('Round 2 - HILLS'!O117:O121,"="&amp;O2)+COUNTIF('Round 2 - HILLS'!O124:O128,"="&amp;O2)+COUNTIF('Round 2 - HILLS'!O131:O135,"="&amp;O2)+COUNTIF('Round 2 - HILLS'!O138:O142,"="&amp;O2)+COUNTIF('Round 2 - HILLS'!O145:O149,"="&amp;O2)</f>
        <v>0</v>
      </c>
      <c r="P14" s="78">
        <f>COUNTIF('Round 2 - HILLS'!P5:P9,"="&amp;P2)+COUNTIF('Round 2 - HILLS'!P12:P16,"="&amp;P2)+COUNTIF('Round 2 - HILLS'!P19:P23,"="&amp;P2)+COUNTIF('Round 2 - HILLS'!P26:P30,"="&amp;P2)+COUNTIF('Round 2 - HILLS'!P33:P37,"="&amp;P2)+COUNTIF('Round 2 - HILLS'!P40:P44,"="&amp;P2)+COUNTIF('Round 2 - HILLS'!P47:P51,"="&amp;P2)+COUNTIF('Round 2 - HILLS'!P54:P58,"="&amp;P2)+COUNTIF('Round 2 - HILLS'!P61:P65,"="&amp;P2)+COUNTIF('Round 2 - HILLS'!P68:P72,"="&amp;P2)+COUNTIF('Round 2 - HILLS'!P75:P79,"="&amp;P2)+COUNTIF('Round 2 - HILLS'!P82:P86,"="&amp;P2)+COUNTIF('Round 2 - HILLS'!P89:P93,"="&amp;P2)+COUNTIF('Round 2 - HILLS'!P96:P100,"="&amp;P2)+COUNTIF('Round 2 - HILLS'!P103:P107,"="&amp;P2)+COUNTIF('Round 2 - HILLS'!P110:P114,"="&amp;P2)+COUNTIF('Round 2 - HILLS'!P117:P121,"="&amp;P2)+COUNTIF('Round 2 - HILLS'!P124:P128,"="&amp;P2)+COUNTIF('Round 2 - HILLS'!P131:P135,"="&amp;P2)+COUNTIF('Round 2 - HILLS'!P138:P142,"="&amp;P2)+COUNTIF('Round 2 - HILLS'!P145:P149,"="&amp;P2)</f>
        <v>0</v>
      </c>
      <c r="Q14" s="79">
        <f>COUNTIF('Round 2 - HILLS'!Q5:Q9,"="&amp;Q2)+COUNTIF('Round 2 - HILLS'!Q12:Q16,"="&amp;Q2)+COUNTIF('Round 2 - HILLS'!Q19:Q23,"="&amp;Q2)+COUNTIF('Round 2 - HILLS'!Q26:Q30,"="&amp;Q2)+COUNTIF('Round 2 - HILLS'!Q33:Q37,"="&amp;Q2)+COUNTIF('Round 2 - HILLS'!Q40:Q44,"="&amp;Q2)+COUNTIF('Round 2 - HILLS'!Q47:Q51,"="&amp;Q2)+COUNTIF('Round 2 - HILLS'!Q54:Q58,"="&amp;Q2)+COUNTIF('Round 2 - HILLS'!Q61:Q65,"="&amp;Q2)+COUNTIF('Round 2 - HILLS'!Q68:Q72,"="&amp;Q2)+COUNTIF('Round 2 - HILLS'!Q75:Q79,"="&amp;Q2)+COUNTIF('Round 2 - HILLS'!Q82:Q86,"="&amp;Q2)+COUNTIF('Round 2 - HILLS'!Q89:Q93,"="&amp;Q2)+COUNTIF('Round 2 - HILLS'!Q96:Q100,"="&amp;Q2)+COUNTIF('Round 2 - HILLS'!Q103:Q107,"="&amp;Q2)+COUNTIF('Round 2 - HILLS'!Q110:Q114,"="&amp;Q2)+COUNTIF('Round 2 - HILLS'!Q117:Q121,"="&amp;Q2)+COUNTIF('Round 2 - HILLS'!Q124:Q128,"="&amp;Q2)+COUNTIF('Round 2 - HILLS'!Q131:Q135,"="&amp;Q2)+COUNTIF('Round 2 - HILLS'!Q138:Q142,"="&amp;Q2)+COUNTIF('Round 2 - HILLS'!Q145:Q149,"="&amp;Q2)</f>
        <v>0</v>
      </c>
      <c r="R14" s="78">
        <f>COUNTIF('Round 2 - HILLS'!R5:R9,"="&amp;R2)+COUNTIF('Round 2 - HILLS'!R12:R16,"="&amp;R2)+COUNTIF('Round 2 - HILLS'!R19:R23,"="&amp;R2)+COUNTIF('Round 2 - HILLS'!R26:R30,"="&amp;R2)+COUNTIF('Round 2 - HILLS'!R33:R37,"="&amp;R2)+COUNTIF('Round 2 - HILLS'!R40:R44,"="&amp;R2)+COUNTIF('Round 2 - HILLS'!R47:R51,"="&amp;R2)+COUNTIF('Round 2 - HILLS'!R54:R58,"="&amp;R2)+COUNTIF('Round 2 - HILLS'!R61:R65,"="&amp;R2)+COUNTIF('Round 2 - HILLS'!R68:R72,"="&amp;R2)+COUNTIF('Round 2 - HILLS'!R75:R79,"="&amp;R2)+COUNTIF('Round 2 - HILLS'!R82:R86,"="&amp;R2)+COUNTIF('Round 2 - HILLS'!R89:R93,"="&amp;R2)+COUNTIF('Round 2 - HILLS'!R96:R100,"="&amp;R2)+COUNTIF('Round 2 - HILLS'!R103:R107,"="&amp;R2)+COUNTIF('Round 2 - HILLS'!R110:R114,"="&amp;R2)+COUNTIF('Round 2 - HILLS'!R117:R121,"="&amp;R2)+COUNTIF('Round 2 - HILLS'!R124:R128,"="&amp;R2)+COUNTIF('Round 2 - HILLS'!R131:R135,"="&amp;R2)+COUNTIF('Round 2 - HILLS'!R138:R142,"="&amp;R2)+COUNTIF('Round 2 - HILLS'!R145:R149,"="&amp;R2)</f>
        <v>0</v>
      </c>
      <c r="S14" s="79">
        <f>COUNTIF('Round 2 - HILLS'!S5:S9,"="&amp;S2)+COUNTIF('Round 2 - HILLS'!S12:S16,"="&amp;S2)+COUNTIF('Round 2 - HILLS'!S19:S23,"="&amp;S2)+COUNTIF('Round 2 - HILLS'!S26:S30,"="&amp;S2)+COUNTIF('Round 2 - HILLS'!S33:S37,"="&amp;S2)+COUNTIF('Round 2 - HILLS'!S40:S44,"="&amp;S2)+COUNTIF('Round 2 - HILLS'!S47:S51,"="&amp;S2)+COUNTIF('Round 2 - HILLS'!S54:S58,"="&amp;S2)+COUNTIF('Round 2 - HILLS'!S61:S65,"="&amp;S2)+COUNTIF('Round 2 - HILLS'!S68:S72,"="&amp;S2)+COUNTIF('Round 2 - HILLS'!S75:S79,"="&amp;S2)+COUNTIF('Round 2 - HILLS'!S82:S86,"="&amp;S2)+COUNTIF('Round 2 - HILLS'!S89:S93,"="&amp;S2)+COUNTIF('Round 2 - HILLS'!S96:S100,"="&amp;S2)+COUNTIF('Round 2 - HILLS'!S103:S107,"="&amp;S2)+COUNTIF('Round 2 - HILLS'!S110:S114,"="&amp;S2)+COUNTIF('Round 2 - HILLS'!S117:S121,"="&amp;S2)+COUNTIF('Round 2 - HILLS'!S124:S128,"="&amp;S2)+COUNTIF('Round 2 - HILLS'!S131:S135,"="&amp;S2)+COUNTIF('Round 2 - HILLS'!S138:S142,"="&amp;S2)+COUNTIF('Round 2 - HILLS'!S145:S149,"="&amp;S2)</f>
        <v>0</v>
      </c>
      <c r="T14" s="78">
        <f>COUNTIF('Round 2 - HILLS'!T5:T9,"="&amp;T2)+COUNTIF('Round 2 - HILLS'!T12:T16,"="&amp;T2)+COUNTIF('Round 2 - HILLS'!T19:T23,"="&amp;T2)+COUNTIF('Round 2 - HILLS'!T26:T30,"="&amp;T2)+COUNTIF('Round 2 - HILLS'!T33:T37,"="&amp;T2)+COUNTIF('Round 2 - HILLS'!T40:T44,"="&amp;T2)+COUNTIF('Round 2 - HILLS'!T47:T51,"="&amp;T2)+COUNTIF('Round 2 - HILLS'!T54:T58,"="&amp;T2)+COUNTIF('Round 2 - HILLS'!T61:T65,"="&amp;T2)+COUNTIF('Round 2 - HILLS'!T68:T72,"="&amp;T2)+COUNTIF('Round 2 - HILLS'!T75:T79,"="&amp;T2)+COUNTIF('Round 2 - HILLS'!T82:T86,"="&amp;T2)+COUNTIF('Round 2 - HILLS'!T89:T93,"="&amp;T2)+COUNTIF('Round 2 - HILLS'!T96:T100,"="&amp;T2)+COUNTIF('Round 2 - HILLS'!T103:T107,"="&amp;T2)+COUNTIF('Round 2 - HILLS'!T110:T114,"="&amp;T2)+COUNTIF('Round 2 - HILLS'!T117:T121,"="&amp;T2)+COUNTIF('Round 2 - HILLS'!T124:T128,"="&amp;T2)+COUNTIF('Round 2 - HILLS'!T131:T135,"="&amp;T2)+COUNTIF('Round 2 - HILLS'!T138:T142,"="&amp;T2)+COUNTIF('Round 2 - HILLS'!T145:T149,"="&amp;T2)</f>
        <v>0</v>
      </c>
      <c r="U14" s="81"/>
      <c r="V14" s="82"/>
    </row>
    <row r="15" spans="1:22" x14ac:dyDescent="0.2">
      <c r="A15" s="14" t="s">
        <v>73</v>
      </c>
      <c r="B15" s="78">
        <f>(COUNTIF('Round 2 - HILLS'!B5:B9,"="&amp;B2+1)+ COUNTIF('Round 2 - HILLS'!B12:B16,"="&amp;B2+1)+ COUNTIF('Round 2 - HILLS'!B19:B23,"="&amp;B2+1)+ COUNTIF('Round 2 - HILLS'!B26:B30,"="&amp;B2+1)+ COUNTIF('Round 2 - HILLS'!B33:B37,"="&amp;B2+1) + COUNTIF('Round 2 - HILLS'!B40:B44,"="&amp;B2+1)+ COUNTIF('Round 2 - HILLS'!B47:B51,"="&amp;B2+1) + COUNTIF('Round 2 - HILLS'!B54:B58,"="&amp;B2+1)+ COUNTIF('Round 2 - HILLS'!B61:B65,"="&amp;B2+1) + COUNTIF('Round 2 - HILLS'!B68:B72,"="&amp;B2+1) + COUNTIF('Round 2 - HILLS'!B75:B79,"="&amp;B2+1) + COUNTIF('Round 2 - HILLS'!B82:B86,"="&amp;B2+1) + COUNTIF('Round 2 - HILLS'!B89:B93,"="&amp;B2+1) + COUNTIF('Round 2 - HILLS'!B96:B100,"="&amp;B2+1) + COUNTIF('Round 2 - HILLS'!B103:B107,"="&amp;B2+1) + COUNTIF('Round 2 - HILLS'!B110:B114,"="&amp;B2+1) + COUNTIF('Round 2 - HILLS'!B117:B121,"="&amp;B2+1) + COUNTIF('Round 2 - HILLS'!B124:B128,"="&amp;B2+1) + COUNTIF('Round 2 - HILLS'!B131:B135,"="&amp;B2+1) + COUNTIF('Round 2 - HILLS'!B138:B142,"="&amp;B2+1) + COUNTIF('Round 2 - HILLS'!B145:B149,"="&amp;B2+1))</f>
        <v>0</v>
      </c>
      <c r="C15" s="79">
        <f>(COUNTIF('Round 2 - HILLS'!C5:C9,"="&amp;C2+1)+ COUNTIF('Round 2 - HILLS'!C12:C16,"="&amp;C2+1)+ COUNTIF('Round 2 - HILLS'!C19:C23,"="&amp;C2+1)+ COUNTIF('Round 2 - HILLS'!C26:C30,"="&amp;C2+1)+ COUNTIF('Round 2 - HILLS'!C33:C37,"="&amp;C2+1) + COUNTIF('Round 2 - HILLS'!C40:C44,"="&amp;C2+1)+ COUNTIF('Round 2 - HILLS'!C47:C51,"="&amp;C2+1) + COUNTIF('Round 2 - HILLS'!C54:C58,"="&amp;C2+1)+ COUNTIF('Round 2 - HILLS'!C61:C65,"="&amp;C2+1) + COUNTIF('Round 2 - HILLS'!C68:C72,"="&amp;C2+1) + COUNTIF('Round 2 - HILLS'!C75:C79,"="&amp;C2+1) + COUNTIF('Round 2 - HILLS'!C82:C86,"="&amp;C2+1) + COUNTIF('Round 2 - HILLS'!C89:C93,"="&amp;C2+1) + COUNTIF('Round 2 - HILLS'!C96:C100,"="&amp;C2+1) + COUNTIF('Round 2 - HILLS'!C103:C107,"="&amp;C2+1) + COUNTIF('Round 2 - HILLS'!C110:C114,"="&amp;C2+1) + COUNTIF('Round 2 - HILLS'!C117:C121,"="&amp;C2+1) + COUNTIF('Round 2 - HILLS'!C124:C128,"="&amp;C2+1) + COUNTIF('Round 2 - HILLS'!C131:C135,"="&amp;C2+1) + COUNTIF('Round 2 - HILLS'!C138:C142,"="&amp;C2+1) + COUNTIF('Round 2 - HILLS'!C145:C149,"="&amp;C2+1))</f>
        <v>0</v>
      </c>
      <c r="D15" s="78">
        <f>(COUNTIF('Round 2 - HILLS'!D5:D9,"="&amp;D2+1)+ COUNTIF('Round 2 - HILLS'!D12:D16,"="&amp;D2+1)+ COUNTIF('Round 2 - HILLS'!D19:D23,"="&amp;D2+1)+ COUNTIF('Round 2 - HILLS'!D26:D30,"="&amp;D2+1)+ COUNTIF('Round 2 - HILLS'!D33:D37,"="&amp;D2+1) + COUNTIF('Round 2 - HILLS'!D40:D44,"="&amp;D2+1)+ COUNTIF('Round 2 - HILLS'!D47:D51,"="&amp;D2+1) + COUNTIF('Round 2 - HILLS'!D54:D58,"="&amp;D2+1)+ COUNTIF('Round 2 - HILLS'!D61:D65,"="&amp;D2+1) + COUNTIF('Round 2 - HILLS'!D68:D72,"="&amp;D2+1) + COUNTIF('Round 2 - HILLS'!D75:D79,"="&amp;D2+1) + COUNTIF('Round 2 - HILLS'!D82:D86,"="&amp;D2+1) + COUNTIF('Round 2 - HILLS'!D89:D93,"="&amp;D2+1) + COUNTIF('Round 2 - HILLS'!D96:D100,"="&amp;D2+1) + COUNTIF('Round 2 - HILLS'!D103:D107,"="&amp;D2+1) + COUNTIF('Round 2 - HILLS'!D110:D114,"="&amp;D2+1) + COUNTIF('Round 2 - HILLS'!D117:D121,"="&amp;D2+1) + COUNTIF('Round 2 - HILLS'!D124:D128,"="&amp;D2+1) + COUNTIF('Round 2 - HILLS'!D131:D135,"="&amp;D2+1) + COUNTIF('Round 2 - HILLS'!D138:D142,"="&amp;D2+1) + COUNTIF('Round 2 - HILLS'!D145:D149,"="&amp;D2+1))</f>
        <v>0</v>
      </c>
      <c r="E15" s="79">
        <f>(COUNTIF('Round 2 - HILLS'!E5:E9,"="&amp;E2+1)+ COUNTIF('Round 2 - HILLS'!E12:E16,"="&amp;E2+1)+ COUNTIF('Round 2 - HILLS'!E19:E23,"="&amp;E2+1)+ COUNTIF('Round 2 - HILLS'!E26:E30,"="&amp;E2+1)+ COUNTIF('Round 2 - HILLS'!E33:E37,"="&amp;E2+1) + COUNTIF('Round 2 - HILLS'!E40:E44,"="&amp;E2+1)+ COUNTIF('Round 2 - HILLS'!E47:E51,"="&amp;E2+1) + COUNTIF('Round 2 - HILLS'!E54:E58,"="&amp;E2+1)+ COUNTIF('Round 2 - HILLS'!E61:E65,"="&amp;E2+1) + COUNTIF('Round 2 - HILLS'!E68:E72,"="&amp;E2+1) + COUNTIF('Round 2 - HILLS'!E75:E79,"="&amp;E2+1) + COUNTIF('Round 2 - HILLS'!E82:E86,"="&amp;E2+1) + COUNTIF('Round 2 - HILLS'!E89:E93,"="&amp;E2+1) + COUNTIF('Round 2 - HILLS'!E96:E100,"="&amp;E2+1) + COUNTIF('Round 2 - HILLS'!E103:E107,"="&amp;E2+1) + COUNTIF('Round 2 - HILLS'!E110:E114,"="&amp;E2+1) + COUNTIF('Round 2 - HILLS'!E117:E121,"="&amp;E2+1) + COUNTIF('Round 2 - HILLS'!E124:E128,"="&amp;E2+1) + COUNTIF('Round 2 - HILLS'!E131:E135,"="&amp;E2+1) + COUNTIF('Round 2 - HILLS'!E138:E142,"="&amp;E2+1) + COUNTIF('Round 2 - HILLS'!E145:E149,"="&amp;E2+1))</f>
        <v>0</v>
      </c>
      <c r="F15" s="78">
        <f>(COUNTIF('Round 2 - HILLS'!F5:F9,"="&amp;F2+1)+ COUNTIF('Round 2 - HILLS'!F12:F16,"="&amp;F2+1)+ COUNTIF('Round 2 - HILLS'!F19:F23,"="&amp;F2+1)+ COUNTIF('Round 2 - HILLS'!F26:F30,"="&amp;F2+1)+ COUNTIF('Round 2 - HILLS'!F33:F37,"="&amp;F2+1) + COUNTIF('Round 2 - HILLS'!F40:F44,"="&amp;F2+1)+ COUNTIF('Round 2 - HILLS'!F47:F51,"="&amp;F2+1) + COUNTIF('Round 2 - HILLS'!F54:F58,"="&amp;F2+1)+ COUNTIF('Round 2 - HILLS'!F61:F65,"="&amp;F2+1) + COUNTIF('Round 2 - HILLS'!F68:F72,"="&amp;F2+1) + COUNTIF('Round 2 - HILLS'!F75:F79,"="&amp;F2+1) + COUNTIF('Round 2 - HILLS'!F82:F86,"="&amp;F2+1) + COUNTIF('Round 2 - HILLS'!F89:F93,"="&amp;F2+1) + COUNTIF('Round 2 - HILLS'!F96:F100,"="&amp;F2+1) + COUNTIF('Round 2 - HILLS'!F103:F107,"="&amp;F2+1) + COUNTIF('Round 2 - HILLS'!F110:F114,"="&amp;F2+1) + COUNTIF('Round 2 - HILLS'!F117:F121,"="&amp;F2+1) + COUNTIF('Round 2 - HILLS'!F124:F128,"="&amp;F2+1) + COUNTIF('Round 2 - HILLS'!F131:F135,"="&amp;F2+1) + COUNTIF('Round 2 - HILLS'!F138:F142,"="&amp;F2+1) + COUNTIF('Round 2 - HILLS'!F145:F149,"="&amp;F2+1))</f>
        <v>0</v>
      </c>
      <c r="G15" s="79">
        <f>(COUNTIF('Round 2 - HILLS'!G5:G9,"="&amp;G2+1)+ COUNTIF('Round 2 - HILLS'!G12:G16,"="&amp;G2+1)+ COUNTIF('Round 2 - HILLS'!G19:G23,"="&amp;G2+1)+ COUNTIF('Round 2 - HILLS'!G26:G30,"="&amp;G2+1)+ COUNTIF('Round 2 - HILLS'!G33:G37,"="&amp;G2+1) + COUNTIF('Round 2 - HILLS'!G40:G44,"="&amp;G2+1)+ COUNTIF('Round 2 - HILLS'!G47:G51,"="&amp;G2+1) + COUNTIF('Round 2 - HILLS'!G54:G58,"="&amp;G2+1)+ COUNTIF('Round 2 - HILLS'!G61:G65,"="&amp;G2+1) + COUNTIF('Round 2 - HILLS'!G68:G72,"="&amp;G2+1) + COUNTIF('Round 2 - HILLS'!G75:G79,"="&amp;G2+1) + COUNTIF('Round 2 - HILLS'!G82:G86,"="&amp;G2+1) + COUNTIF('Round 2 - HILLS'!G89:G93,"="&amp;G2+1) + COUNTIF('Round 2 - HILLS'!G96:G100,"="&amp;G2+1) + COUNTIF('Round 2 - HILLS'!G103:G107,"="&amp;G2+1) + COUNTIF('Round 2 - HILLS'!G110:G114,"="&amp;G2+1) + COUNTIF('Round 2 - HILLS'!G117:G121,"="&amp;G2+1) + COUNTIF('Round 2 - HILLS'!G124:G128,"="&amp;G2+1) + COUNTIF('Round 2 - HILLS'!G131:G135,"="&amp;G2+1) + COUNTIF('Round 2 - HILLS'!G138:G142,"="&amp;G2+1) + COUNTIF('Round 2 - HILLS'!G145:G149,"="&amp;G2+1))</f>
        <v>0</v>
      </c>
      <c r="H15" s="78">
        <f>(COUNTIF('Round 2 - HILLS'!H5:H9,"="&amp;H2+1)+ COUNTIF('Round 2 - HILLS'!H12:H16,"="&amp;H2+1)+ COUNTIF('Round 2 - HILLS'!H19:H23,"="&amp;H2+1)+ COUNTIF('Round 2 - HILLS'!H26:H30,"="&amp;H2+1)+ COUNTIF('Round 2 - HILLS'!H33:H37,"="&amp;H2+1) + COUNTIF('Round 2 - HILLS'!H40:H44,"="&amp;H2+1)+ COUNTIF('Round 2 - HILLS'!H47:H51,"="&amp;H2+1) + COUNTIF('Round 2 - HILLS'!H54:H58,"="&amp;H2+1)+ COUNTIF('Round 2 - HILLS'!H61:H65,"="&amp;H2+1) + COUNTIF('Round 2 - HILLS'!H68:H72,"="&amp;H2+1) + COUNTIF('Round 2 - HILLS'!H75:H79,"="&amp;H2+1) + COUNTIF('Round 2 - HILLS'!H82:H86,"="&amp;H2+1) + COUNTIF('Round 2 - HILLS'!H89:H93,"="&amp;H2+1) + COUNTIF('Round 2 - HILLS'!H96:H100,"="&amp;H2+1) + COUNTIF('Round 2 - HILLS'!H103:H107,"="&amp;H2+1) + COUNTIF('Round 2 - HILLS'!H110:H114,"="&amp;H2+1) + COUNTIF('Round 2 - HILLS'!H117:H121,"="&amp;H2+1) + COUNTIF('Round 2 - HILLS'!H124:H128,"="&amp;H2+1) + COUNTIF('Round 2 - HILLS'!H131:H135,"="&amp;H2+1) + COUNTIF('Round 2 - HILLS'!H138:H142,"="&amp;H2+1) + COUNTIF('Round 2 - HILLS'!H145:H149,"="&amp;H2+1))</f>
        <v>0</v>
      </c>
      <c r="I15" s="79">
        <f>(COUNTIF('Round 2 - HILLS'!I5:I9,"="&amp;I2+1)+ COUNTIF('Round 2 - HILLS'!I12:I16,"="&amp;I2+1)+ COUNTIF('Round 2 - HILLS'!I19:I23,"="&amp;I2+1)+ COUNTIF('Round 2 - HILLS'!I26:I30,"="&amp;I2+1)+ COUNTIF('Round 2 - HILLS'!I33:I37,"="&amp;I2+1) + COUNTIF('Round 2 - HILLS'!I40:I44,"="&amp;I2+1)+ COUNTIF('Round 2 - HILLS'!I47:I51,"="&amp;I2+1) + COUNTIF('Round 2 - HILLS'!I54:I58,"="&amp;I2+1)+ COUNTIF('Round 2 - HILLS'!I61:I65,"="&amp;I2+1) + COUNTIF('Round 2 - HILLS'!I68:I72,"="&amp;I2+1) + COUNTIF('Round 2 - HILLS'!I75:I79,"="&amp;I2+1) + COUNTIF('Round 2 - HILLS'!I82:I86,"="&amp;I2+1) + COUNTIF('Round 2 - HILLS'!I89:I93,"="&amp;I2+1) + COUNTIF('Round 2 - HILLS'!I96:I100,"="&amp;I2+1) + COUNTIF('Round 2 - HILLS'!I103:I107,"="&amp;I2+1) + COUNTIF('Round 2 - HILLS'!I110:I114,"="&amp;I2+1) + COUNTIF('Round 2 - HILLS'!I117:I121,"="&amp;I2+1) + COUNTIF('Round 2 - HILLS'!I124:I128,"="&amp;I2+1) + COUNTIF('Round 2 - HILLS'!I131:I135,"="&amp;I2+1) + COUNTIF('Round 2 - HILLS'!I138:I142,"="&amp;I2+1) + COUNTIF('Round 2 - HILLS'!I145:I149,"="&amp;I2+1))</f>
        <v>0</v>
      </c>
      <c r="J15" s="78">
        <f>(COUNTIF('Round 2 - HILLS'!J5:J9,"="&amp;J2+1)+ COUNTIF('Round 2 - HILLS'!J12:J16,"="&amp;J2+1)+ COUNTIF('Round 2 - HILLS'!J19:J23,"="&amp;J2+1)+ COUNTIF('Round 2 - HILLS'!J26:J30,"="&amp;J2+1)+ COUNTIF('Round 2 - HILLS'!J33:J37,"="&amp;J2+1) + COUNTIF('Round 2 - HILLS'!J40:J44,"="&amp;J2+1)+ COUNTIF('Round 2 - HILLS'!J47:J51,"="&amp;J2+1) + COUNTIF('Round 2 - HILLS'!J54:J58,"="&amp;J2+1)+ COUNTIF('Round 2 - HILLS'!J61:J65,"="&amp;J2+1) + COUNTIF('Round 2 - HILLS'!J68:J72,"="&amp;J2+1) + COUNTIF('Round 2 - HILLS'!J75:J79,"="&amp;J2+1) + COUNTIF('Round 2 - HILLS'!J82:J86,"="&amp;J2+1) + COUNTIF('Round 2 - HILLS'!J89:J93,"="&amp;J2+1) + COUNTIF('Round 2 - HILLS'!J96:J100,"="&amp;J2+1) + COUNTIF('Round 2 - HILLS'!J103:J107,"="&amp;J2+1) + COUNTIF('Round 2 - HILLS'!J110:J114,"="&amp;J2+1) + COUNTIF('Round 2 - HILLS'!J117:J121,"="&amp;J2+1) + COUNTIF('Round 2 - HILLS'!J124:J128,"="&amp;J2+1) + COUNTIF('Round 2 - HILLS'!J131:J135,"="&amp;J2+1) + COUNTIF('Round 2 - HILLS'!J138:J142,"="&amp;J2+1) + COUNTIF('Round 2 - HILLS'!J145:J149,"="&amp;J2+1))</f>
        <v>0</v>
      </c>
      <c r="K15" s="80"/>
      <c r="L15" s="78">
        <f>(COUNTIF('Round 2 - HILLS'!L5:L9,"="&amp;L2+1)+ COUNTIF('Round 2 - HILLS'!L12:L16,"="&amp;L2+1)+ COUNTIF('Round 2 - HILLS'!L19:L23,"="&amp;L2+1)+ COUNTIF('Round 2 - HILLS'!L26:L30,"="&amp;L2+1)+ COUNTIF('Round 2 - HILLS'!L33:L37,"="&amp;L2+1) + COUNTIF('Round 2 - HILLS'!L40:L44,"="&amp;L2+1)+ COUNTIF('Round 2 - HILLS'!L47:L51,"="&amp;L2+1) + COUNTIF('Round 2 - HILLS'!L54:L58,"="&amp;L2+1)+ COUNTIF('Round 2 - HILLS'!L61:L65,"="&amp;L2+1) + COUNTIF('Round 2 - HILLS'!L68:L72,"="&amp;L2+1) + COUNTIF('Round 2 - HILLS'!L75:L79,"="&amp;L2+1) + COUNTIF('Round 2 - HILLS'!L82:L86,"="&amp;L2+1) + COUNTIF('Round 2 - HILLS'!L89:L93,"="&amp;L2+1) + COUNTIF('Round 2 - HILLS'!L96:L100,"="&amp;L2+1) + COUNTIF('Round 2 - HILLS'!L103:L107,"="&amp;L2+1) + COUNTIF('Round 2 - HILLS'!L110:L114,"="&amp;L2+1) + COUNTIF('Round 2 - HILLS'!L117:L121,"="&amp;L2+1) + COUNTIF('Round 2 - HILLS'!L124:L128,"="&amp;L2+1) + COUNTIF('Round 2 - HILLS'!L131:L135,"="&amp;L2+1) + COUNTIF('Round 2 - HILLS'!L138:L142,"="&amp;L2+1) + COUNTIF('Round 2 - HILLS'!L145:L149,"="&amp;L2+1))</f>
        <v>0</v>
      </c>
      <c r="M15" s="79">
        <f>(COUNTIF('Round 2 - HILLS'!M5:M9,"="&amp;M2+1)+ COUNTIF('Round 2 - HILLS'!M12:M16,"="&amp;M2+1)+ COUNTIF('Round 2 - HILLS'!M19:M23,"="&amp;M2+1)+ COUNTIF('Round 2 - HILLS'!M26:M30,"="&amp;M2+1)+ COUNTIF('Round 2 - HILLS'!M33:M37,"="&amp;M2+1) + COUNTIF('Round 2 - HILLS'!M40:M44,"="&amp;M2+1)+ COUNTIF('Round 2 - HILLS'!M47:M51,"="&amp;M2+1) + COUNTIF('Round 2 - HILLS'!M54:M58,"="&amp;M2+1)+ COUNTIF('Round 2 - HILLS'!M61:M65,"="&amp;M2+1) + COUNTIF('Round 2 - HILLS'!M68:M72,"="&amp;M2+1) + COUNTIF('Round 2 - HILLS'!M75:M79,"="&amp;M2+1) + COUNTIF('Round 2 - HILLS'!M82:M86,"="&amp;M2+1) + COUNTIF('Round 2 - HILLS'!M89:M93,"="&amp;M2+1) + COUNTIF('Round 2 - HILLS'!M96:M100,"="&amp;M2+1) + COUNTIF('Round 2 - HILLS'!M103:M107,"="&amp;M2+1) + COUNTIF('Round 2 - HILLS'!M110:M114,"="&amp;M2+1) + COUNTIF('Round 2 - HILLS'!M117:M121,"="&amp;M2+1) + COUNTIF('Round 2 - HILLS'!M124:M128,"="&amp;M2+1) + COUNTIF('Round 2 - HILLS'!M131:M135,"="&amp;M2+1) + COUNTIF('Round 2 - HILLS'!M138:M142,"="&amp;M2+1) + COUNTIF('Round 2 - HILLS'!M145:M149,"="&amp;M2+1))</f>
        <v>0</v>
      </c>
      <c r="N15" s="78">
        <f>(COUNTIF('Round 2 - HILLS'!N5:N9,"="&amp;N2+1)+ COUNTIF('Round 2 - HILLS'!N12:N16,"="&amp;N2+1)+ COUNTIF('Round 2 - HILLS'!N19:N23,"="&amp;N2+1)+ COUNTIF('Round 2 - HILLS'!N26:N30,"="&amp;N2+1)+ COUNTIF('Round 2 - HILLS'!N33:N37,"="&amp;N2+1) + COUNTIF('Round 2 - HILLS'!N40:N44,"="&amp;N2+1)+ COUNTIF('Round 2 - HILLS'!N47:N51,"="&amp;N2+1) + COUNTIF('Round 2 - HILLS'!N54:N58,"="&amp;N2+1)+ COUNTIF('Round 2 - HILLS'!N61:N65,"="&amp;N2+1) + COUNTIF('Round 2 - HILLS'!N68:N72,"="&amp;N2+1) + COUNTIF('Round 2 - HILLS'!N75:N79,"="&amp;N2+1) + COUNTIF('Round 2 - HILLS'!N82:N86,"="&amp;N2+1) + COUNTIF('Round 2 - HILLS'!N89:N93,"="&amp;N2+1) + COUNTIF('Round 2 - HILLS'!N96:N100,"="&amp;N2+1) + COUNTIF('Round 2 - HILLS'!N103:N107,"="&amp;N2+1) + COUNTIF('Round 2 - HILLS'!N110:N114,"="&amp;N2+1) + COUNTIF('Round 2 - HILLS'!N117:N121,"="&amp;N2+1) + COUNTIF('Round 2 - HILLS'!N124:N128,"="&amp;N2+1) + COUNTIF('Round 2 - HILLS'!N131:N135,"="&amp;N2+1) + COUNTIF('Round 2 - HILLS'!N138:N142,"="&amp;N2+1) + COUNTIF('Round 2 - HILLS'!N145:N149,"="&amp;N2+1))</f>
        <v>0</v>
      </c>
      <c r="O15" s="79">
        <f>(COUNTIF('Round 2 - HILLS'!O5:O9,"="&amp;O2+1)+ COUNTIF('Round 2 - HILLS'!O12:O16,"="&amp;O2+1)+ COUNTIF('Round 2 - HILLS'!O19:O23,"="&amp;O2+1)+ COUNTIF('Round 2 - HILLS'!O26:O30,"="&amp;O2+1)+ COUNTIF('Round 2 - HILLS'!O33:O37,"="&amp;O2+1) + COUNTIF('Round 2 - HILLS'!O40:O44,"="&amp;O2+1)+ COUNTIF('Round 2 - HILLS'!O47:O51,"="&amp;O2+1) + COUNTIF('Round 2 - HILLS'!O54:O58,"="&amp;O2+1)+ COUNTIF('Round 2 - HILLS'!O61:O65,"="&amp;O2+1) + COUNTIF('Round 2 - HILLS'!O68:O72,"="&amp;O2+1) + COUNTIF('Round 2 - HILLS'!O75:O79,"="&amp;O2+1) + COUNTIF('Round 2 - HILLS'!O82:O86,"="&amp;O2+1) + COUNTIF('Round 2 - HILLS'!O89:O93,"="&amp;O2+1) + COUNTIF('Round 2 - HILLS'!O96:O100,"="&amp;O2+1) + COUNTIF('Round 2 - HILLS'!O103:O107,"="&amp;O2+1) + COUNTIF('Round 2 - HILLS'!O110:O114,"="&amp;O2+1) + COUNTIF('Round 2 - HILLS'!O117:O121,"="&amp;O2+1) + COUNTIF('Round 2 - HILLS'!O124:O128,"="&amp;O2+1) + COUNTIF('Round 2 - HILLS'!O131:O135,"="&amp;O2+1) + COUNTIF('Round 2 - HILLS'!O138:O142,"="&amp;O2+1) + COUNTIF('Round 2 - HILLS'!O145:O149,"="&amp;O2+1))</f>
        <v>0</v>
      </c>
      <c r="P15" s="78">
        <f>(COUNTIF('Round 2 - HILLS'!P5:P9,"="&amp;P2+1)+ COUNTIF('Round 2 - HILLS'!P12:P16,"="&amp;P2+1)+ COUNTIF('Round 2 - HILLS'!P19:P23,"="&amp;P2+1)+ COUNTIF('Round 2 - HILLS'!P26:P30,"="&amp;P2+1)+ COUNTIF('Round 2 - HILLS'!P33:P37,"="&amp;P2+1) + COUNTIF('Round 2 - HILLS'!P40:P44,"="&amp;P2+1)+ COUNTIF('Round 2 - HILLS'!P47:P51,"="&amp;P2+1) + COUNTIF('Round 2 - HILLS'!P54:P58,"="&amp;P2+1)+ COUNTIF('Round 2 - HILLS'!P61:P65,"="&amp;P2+1) + COUNTIF('Round 2 - HILLS'!P68:P72,"="&amp;P2+1) + COUNTIF('Round 2 - HILLS'!P75:P79,"="&amp;P2+1) + COUNTIF('Round 2 - HILLS'!P82:P86,"="&amp;P2+1) + COUNTIF('Round 2 - HILLS'!P89:P93,"="&amp;P2+1) + COUNTIF('Round 2 - HILLS'!P96:P100,"="&amp;P2+1) + COUNTIF('Round 2 - HILLS'!P103:P107,"="&amp;P2+1) + COUNTIF('Round 2 - HILLS'!P110:P114,"="&amp;P2+1) + COUNTIF('Round 2 - HILLS'!P117:P121,"="&amp;P2+1) + COUNTIF('Round 2 - HILLS'!P124:P128,"="&amp;P2+1) + COUNTIF('Round 2 - HILLS'!P131:P135,"="&amp;P2+1) + COUNTIF('Round 2 - HILLS'!P138:P142,"="&amp;P2+1) + COUNTIF('Round 2 - HILLS'!P145:P149,"="&amp;P2+1))</f>
        <v>0</v>
      </c>
      <c r="Q15" s="79">
        <f>(COUNTIF('Round 2 - HILLS'!Q5:Q9,"="&amp;Q2+1)+ COUNTIF('Round 2 - HILLS'!Q12:Q16,"="&amp;Q2+1)+ COUNTIF('Round 2 - HILLS'!Q19:Q23,"="&amp;Q2+1)+ COUNTIF('Round 2 - HILLS'!Q26:Q30,"="&amp;Q2+1)+ COUNTIF('Round 2 - HILLS'!Q33:Q37,"="&amp;Q2+1) + COUNTIF('Round 2 - HILLS'!Q40:Q44,"="&amp;Q2+1)+ COUNTIF('Round 2 - HILLS'!Q47:Q51,"="&amp;Q2+1) + COUNTIF('Round 2 - HILLS'!Q54:Q58,"="&amp;Q2+1)+ COUNTIF('Round 2 - HILLS'!Q61:Q65,"="&amp;Q2+1) + COUNTIF('Round 2 - HILLS'!Q68:Q72,"="&amp;Q2+1) + COUNTIF('Round 2 - HILLS'!Q75:Q79,"="&amp;Q2+1) + COUNTIF('Round 2 - HILLS'!Q82:Q86,"="&amp;Q2+1) + COUNTIF('Round 2 - HILLS'!Q89:Q93,"="&amp;Q2+1) + COUNTIF('Round 2 - HILLS'!Q96:Q100,"="&amp;Q2+1) + COUNTIF('Round 2 - HILLS'!Q103:Q107,"="&amp;Q2+1) + COUNTIF('Round 2 - HILLS'!Q110:Q114,"="&amp;Q2+1) + COUNTIF('Round 2 - HILLS'!Q117:Q121,"="&amp;Q2+1) + COUNTIF('Round 2 - HILLS'!Q124:Q128,"="&amp;Q2+1) + COUNTIF('Round 2 - HILLS'!Q131:Q135,"="&amp;Q2+1) + COUNTIF('Round 2 - HILLS'!Q138:Q142,"="&amp;Q2+1) + COUNTIF('Round 2 - HILLS'!Q145:Q149,"="&amp;Q2+1))</f>
        <v>0</v>
      </c>
      <c r="R15" s="78">
        <f>(COUNTIF('Round 2 - HILLS'!R5:R9,"="&amp;R2+1)+ COUNTIF('Round 2 - HILLS'!R12:R16,"="&amp;R2+1)+ COUNTIF('Round 2 - HILLS'!R19:R23,"="&amp;R2+1)+ COUNTIF('Round 2 - HILLS'!R26:R30,"="&amp;R2+1)+ COUNTIF('Round 2 - HILLS'!R33:R37,"="&amp;R2+1) + COUNTIF('Round 2 - HILLS'!R40:R44,"="&amp;R2+1)+ COUNTIF('Round 2 - HILLS'!R47:R51,"="&amp;R2+1) + COUNTIF('Round 2 - HILLS'!R54:R58,"="&amp;R2+1)+ COUNTIF('Round 2 - HILLS'!R61:R65,"="&amp;R2+1) + COUNTIF('Round 2 - HILLS'!R68:R72,"="&amp;R2+1) + COUNTIF('Round 2 - HILLS'!R75:R79,"="&amp;R2+1) + COUNTIF('Round 2 - HILLS'!R82:R86,"="&amp;R2+1) + COUNTIF('Round 2 - HILLS'!R89:R93,"="&amp;R2+1) + COUNTIF('Round 2 - HILLS'!R96:R100,"="&amp;R2+1) + COUNTIF('Round 2 - HILLS'!R103:R107,"="&amp;R2+1) + COUNTIF('Round 2 - HILLS'!R110:R114,"="&amp;R2+1) + COUNTIF('Round 2 - HILLS'!R117:R121,"="&amp;R2+1) + COUNTIF('Round 2 - HILLS'!R124:R128,"="&amp;R2+1) + COUNTIF('Round 2 - HILLS'!R131:R135,"="&amp;R2+1) + COUNTIF('Round 2 - HILLS'!R138:R142,"="&amp;R2+1) + COUNTIF('Round 2 - HILLS'!R145:R149,"="&amp;R2+1))</f>
        <v>0</v>
      </c>
      <c r="S15" s="79">
        <f>(COUNTIF('Round 2 - HILLS'!S5:S9,"="&amp;S2+1)+ COUNTIF('Round 2 - HILLS'!S12:S16,"="&amp;S2+1)+ COUNTIF('Round 2 - HILLS'!S19:S23,"="&amp;S2+1)+ COUNTIF('Round 2 - HILLS'!S26:S30,"="&amp;S2+1)+ COUNTIF('Round 2 - HILLS'!S33:S37,"="&amp;S2+1) + COUNTIF('Round 2 - HILLS'!S40:S44,"="&amp;S2+1)+ COUNTIF('Round 2 - HILLS'!S47:S51,"="&amp;S2+1) + COUNTIF('Round 2 - HILLS'!S54:S58,"="&amp;S2+1)+ COUNTIF('Round 2 - HILLS'!S61:S65,"="&amp;S2+1) + COUNTIF('Round 2 - HILLS'!S68:S72,"="&amp;S2+1) + COUNTIF('Round 2 - HILLS'!S75:S79,"="&amp;S2+1) + COUNTIF('Round 2 - HILLS'!S82:S86,"="&amp;S2+1) + COUNTIF('Round 2 - HILLS'!S89:S93,"="&amp;S2+1) + COUNTIF('Round 2 - HILLS'!S96:S100,"="&amp;S2+1) + COUNTIF('Round 2 - HILLS'!S103:S107,"="&amp;S2+1) + COUNTIF('Round 2 - HILLS'!S110:S114,"="&amp;S2+1) + COUNTIF('Round 2 - HILLS'!S117:S121,"="&amp;S2+1) + COUNTIF('Round 2 - HILLS'!S124:S128,"="&amp;S2+1) + COUNTIF('Round 2 - HILLS'!S131:S135,"="&amp;S2+1) + COUNTIF('Round 2 - HILLS'!S138:S142,"="&amp;S2+1) + COUNTIF('Round 2 - HILLS'!S145:S149,"="&amp;S2+1))</f>
        <v>0</v>
      </c>
      <c r="T15" s="78">
        <f>(COUNTIF('Round 2 - HILLS'!T5:T9,"="&amp;T2+1)+ COUNTIF('Round 2 - HILLS'!T12:T16,"="&amp;T2+1)+ COUNTIF('Round 2 - HILLS'!T19:T23,"="&amp;T2+1)+ COUNTIF('Round 2 - HILLS'!T26:T30,"="&amp;T2+1)+ COUNTIF('Round 2 - HILLS'!T33:T37,"="&amp;T2+1) + COUNTIF('Round 2 - HILLS'!T40:T44,"="&amp;T2+1)+ COUNTIF('Round 2 - HILLS'!T47:T51,"="&amp;T2+1) + COUNTIF('Round 2 - HILLS'!T54:T58,"="&amp;T2+1)+ COUNTIF('Round 2 - HILLS'!T61:T65,"="&amp;T2+1) + COUNTIF('Round 2 - HILLS'!T68:T72,"="&amp;T2+1) + COUNTIF('Round 2 - HILLS'!T75:T79,"="&amp;T2+1) + COUNTIF('Round 2 - HILLS'!T82:T86,"="&amp;T2+1) + COUNTIF('Round 2 - HILLS'!T89:T93,"="&amp;T2+1) + COUNTIF('Round 2 - HILLS'!T96:T100,"="&amp;T2+1) + COUNTIF('Round 2 - HILLS'!T103:T107,"="&amp;T2+1) + COUNTIF('Round 2 - HILLS'!T110:T114,"="&amp;T2+1) + COUNTIF('Round 2 - HILLS'!T117:T121,"="&amp;T2+1) + COUNTIF('Round 2 - HILLS'!T124:T128,"="&amp;T2+1) + COUNTIF('Round 2 - HILLS'!T131:T135,"="&amp;T2+1) + COUNTIF('Round 2 - HILLS'!T138:T142,"="&amp;T2+1) + COUNTIF('Round 2 - HILLS'!T145:T149,"="&amp;T2+1))</f>
        <v>0</v>
      </c>
      <c r="U15" s="81"/>
      <c r="V15" s="82"/>
    </row>
    <row r="16" spans="1:22" x14ac:dyDescent="0.2">
      <c r="A16" s="14" t="s">
        <v>74</v>
      </c>
      <c r="B16" s="78">
        <f>(COUNTIF('Round 2 - HILLS'!B5:B9,"="&amp;B2+2)+ COUNTIF('Round 2 - HILLS'!B12:B16,"="&amp;B2+2)+ COUNTIF('Round 2 - HILLS'!B19:B23,"="&amp;B2+2)+ COUNTIF('Round 2 - HILLS'!B26:B30,"="&amp;B2+2)+ COUNTIF('Round 2 - HILLS'!B33:B37,"="&amp;B2+2) + COUNTIF('Round 2 - HILLS'!B40:B44,"="&amp;B2+2)+ COUNTIF('Round 2 - HILLS'!B47:B51,"="&amp;B2+2) + COUNTIF('Round 2 - HILLS'!B54:B58,"="&amp;B2+2)+ COUNTIF('Round 2 - HILLS'!B61:B65,"="&amp;B2+2) + COUNTIF('Round 2 - HILLS'!B68:B72,"="&amp;B2+2) + COUNTIF('Round 2 - HILLS'!B75:B79,"="&amp;B2+2) + COUNTIF('Round 2 - HILLS'!B82:B86,"="&amp;B2+2) + COUNTIF('Round 2 - HILLS'!B89:B93,"="&amp;B2+2) + COUNTIF('Round 2 - HILLS'!B96:B100,"="&amp;B2+2) + COUNTIF('Round 2 - HILLS'!B103:B107,"="&amp;B2+2) + COUNTIF('Round 2 - HILLS'!B110:B114,"="&amp;B2+2) + COUNTIF('Round 2 - HILLS'!B117:B121,"="&amp;B2+2) + COUNTIF('Round 2 - HILLS'!B124:B128,"="&amp;B2+2) + COUNTIF('Round 2 - HILLS'!B131:B135,"="&amp;B2+2) + COUNTIF('Round 2 - HILLS'!B138:B142,"="&amp;B2+2) + COUNTIF('Round 2 - HILLS'!B145:B149,"="&amp;B2+2))</f>
        <v>0</v>
      </c>
      <c r="C16" s="79">
        <f>(COUNTIF('Round 2 - HILLS'!C5:C9,"="&amp;C2+2)+ COUNTIF('Round 2 - HILLS'!C12:C16,"="&amp;C2+2)+ COUNTIF('Round 2 - HILLS'!C19:C23,"="&amp;C2+2)+ COUNTIF('Round 2 - HILLS'!C26:C30,"="&amp;C2+2)+ COUNTIF('Round 2 - HILLS'!C33:C37,"="&amp;C2+2) + COUNTIF('Round 2 - HILLS'!C40:C44,"="&amp;C2+2)+ COUNTIF('Round 2 - HILLS'!C47:C51,"="&amp;C2+2) + COUNTIF('Round 2 - HILLS'!C54:C58,"="&amp;C2+2)+ COUNTIF('Round 2 - HILLS'!C61:C65,"="&amp;C2+2) + COUNTIF('Round 2 - HILLS'!C68:C72,"="&amp;C2+2) + COUNTIF('Round 2 - HILLS'!C75:C79,"="&amp;C2+2) + COUNTIF('Round 2 - HILLS'!C82:C86,"="&amp;C2+2) + COUNTIF('Round 2 - HILLS'!C89:C93,"="&amp;C2+2) + COUNTIF('Round 2 - HILLS'!C96:C100,"="&amp;C2+2) + COUNTIF('Round 2 - HILLS'!C103:C107,"="&amp;C2+2) + COUNTIF('Round 2 - HILLS'!C110:C114,"="&amp;C2+2) + COUNTIF('Round 2 - HILLS'!C117:C121,"="&amp;C2+2) + COUNTIF('Round 2 - HILLS'!C124:C128,"="&amp;C2+2) + COUNTIF('Round 2 - HILLS'!C131:C135,"="&amp;C2+2) + COUNTIF('Round 2 - HILLS'!C138:C142,"="&amp;C2+2) + COUNTIF('Round 2 - HILLS'!C145:C149,"="&amp;C2+2))</f>
        <v>0</v>
      </c>
      <c r="D16" s="78">
        <f>(COUNTIF('Round 2 - HILLS'!D5:D9,"="&amp;D2+2)+ COUNTIF('Round 2 - HILLS'!D12:D16,"="&amp;D2+2)+ COUNTIF('Round 2 - HILLS'!D19:D23,"="&amp;D2+2)+ COUNTIF('Round 2 - HILLS'!D26:D30,"="&amp;D2+2)+ COUNTIF('Round 2 - HILLS'!D33:D37,"="&amp;D2+2) + COUNTIF('Round 2 - HILLS'!D40:D44,"="&amp;D2+2)+ COUNTIF('Round 2 - HILLS'!D47:D51,"="&amp;D2+2) + COUNTIF('Round 2 - HILLS'!D54:D58,"="&amp;D2+2)+ COUNTIF('Round 2 - HILLS'!D61:D65,"="&amp;D2+2) + COUNTIF('Round 2 - HILLS'!D68:D72,"="&amp;D2+2) + COUNTIF('Round 2 - HILLS'!D75:D79,"="&amp;D2+2) + COUNTIF('Round 2 - HILLS'!D82:D86,"="&amp;D2+2) + COUNTIF('Round 2 - HILLS'!D89:D93,"="&amp;D2+2) + COUNTIF('Round 2 - HILLS'!D96:D100,"="&amp;D2+2) + COUNTIF('Round 2 - HILLS'!D103:D107,"="&amp;D2+2) + COUNTIF('Round 2 - HILLS'!D110:D114,"="&amp;D2+2) + COUNTIF('Round 2 - HILLS'!D117:D121,"="&amp;D2+2) + COUNTIF('Round 2 - HILLS'!D124:D128,"="&amp;D2+2) + COUNTIF('Round 2 - HILLS'!D131:D135,"="&amp;D2+2) + COUNTIF('Round 2 - HILLS'!D138:D142,"="&amp;D2+2) + COUNTIF('Round 2 - HILLS'!D145:D149,"="&amp;D2+2))</f>
        <v>0</v>
      </c>
      <c r="E16" s="79">
        <f>(COUNTIF('Round 2 - HILLS'!E5:E9,"="&amp;E2+2)+ COUNTIF('Round 2 - HILLS'!E12:E16,"="&amp;E2+2)+ COUNTIF('Round 2 - HILLS'!E19:E23,"="&amp;E2+2)+ COUNTIF('Round 2 - HILLS'!E26:E30,"="&amp;E2+2)+ COUNTIF('Round 2 - HILLS'!E33:E37,"="&amp;E2+2) + COUNTIF('Round 2 - HILLS'!E40:E44,"="&amp;E2+2)+ COUNTIF('Round 2 - HILLS'!E47:E51,"="&amp;E2+2) + COUNTIF('Round 2 - HILLS'!E54:E58,"="&amp;E2+2)+ COUNTIF('Round 2 - HILLS'!E61:E65,"="&amp;E2+2) + COUNTIF('Round 2 - HILLS'!E68:E72,"="&amp;E2+2) + COUNTIF('Round 2 - HILLS'!E75:E79,"="&amp;E2+2) + COUNTIF('Round 2 - HILLS'!E82:E86,"="&amp;E2+2) + COUNTIF('Round 2 - HILLS'!E89:E93,"="&amp;E2+2) + COUNTIF('Round 2 - HILLS'!E96:E100,"="&amp;E2+2) + COUNTIF('Round 2 - HILLS'!E103:E107,"="&amp;E2+2) + COUNTIF('Round 2 - HILLS'!E110:E114,"="&amp;E2+2) + COUNTIF('Round 2 - HILLS'!E117:E121,"="&amp;E2+2) + COUNTIF('Round 2 - HILLS'!E124:E128,"="&amp;E2+2) + COUNTIF('Round 2 - HILLS'!E131:E135,"="&amp;E2+2) + COUNTIF('Round 2 - HILLS'!E138:E142,"="&amp;E2+2) + COUNTIF('Round 2 - HILLS'!E145:E149,"="&amp;E2+2))</f>
        <v>0</v>
      </c>
      <c r="F16" s="78">
        <f>(COUNTIF('Round 2 - HILLS'!F5:F9,"="&amp;F2+2)+ COUNTIF('Round 2 - HILLS'!F12:F16,"="&amp;F2+2)+ COUNTIF('Round 2 - HILLS'!F19:F23,"="&amp;F2+2)+ COUNTIF('Round 2 - HILLS'!F26:F30,"="&amp;F2+2)+ COUNTIF('Round 2 - HILLS'!F33:F37,"="&amp;F2+2) + COUNTIF('Round 2 - HILLS'!F40:F44,"="&amp;F2+2)+ COUNTIF('Round 2 - HILLS'!F47:F51,"="&amp;F2+2) + COUNTIF('Round 2 - HILLS'!F54:F58,"="&amp;F2+2)+ COUNTIF('Round 2 - HILLS'!F61:F65,"="&amp;F2+2) + COUNTIF('Round 2 - HILLS'!F68:F72,"="&amp;F2+2) + COUNTIF('Round 2 - HILLS'!F75:F79,"="&amp;F2+2) + COUNTIF('Round 2 - HILLS'!F82:F86,"="&amp;F2+2) + COUNTIF('Round 2 - HILLS'!F89:F93,"="&amp;F2+2) + COUNTIF('Round 2 - HILLS'!F96:F100,"="&amp;F2+2) + COUNTIF('Round 2 - HILLS'!F103:F107,"="&amp;F2+2) + COUNTIF('Round 2 - HILLS'!F110:F114,"="&amp;F2+2) + COUNTIF('Round 2 - HILLS'!F117:F121,"="&amp;F2+2) + COUNTIF('Round 2 - HILLS'!F124:F128,"="&amp;F2+2) + COUNTIF('Round 2 - HILLS'!F131:F135,"="&amp;F2+2) + COUNTIF('Round 2 - HILLS'!F138:F142,"="&amp;F2+2) + COUNTIF('Round 2 - HILLS'!F145:F149,"="&amp;F2+2))</f>
        <v>0</v>
      </c>
      <c r="G16" s="79">
        <f>(COUNTIF('Round 2 - HILLS'!G5:G9,"="&amp;G2+2)+ COUNTIF('Round 2 - HILLS'!G12:G16,"="&amp;G2+2)+ COUNTIF('Round 2 - HILLS'!G19:G23,"="&amp;G2+2)+ COUNTIF('Round 2 - HILLS'!G26:G30,"="&amp;G2+2)+ COUNTIF('Round 2 - HILLS'!G33:G37,"="&amp;G2+2) + COUNTIF('Round 2 - HILLS'!G40:G44,"="&amp;G2+2)+ COUNTIF('Round 2 - HILLS'!G47:G51,"="&amp;G2+2) + COUNTIF('Round 2 - HILLS'!G54:G58,"="&amp;G2+2)+ COUNTIF('Round 2 - HILLS'!G61:G65,"="&amp;G2+2) + COUNTIF('Round 2 - HILLS'!G68:G72,"="&amp;G2+2) + COUNTIF('Round 2 - HILLS'!G75:G79,"="&amp;G2+2) + COUNTIF('Round 2 - HILLS'!G82:G86,"="&amp;G2+2) + COUNTIF('Round 2 - HILLS'!G89:G93,"="&amp;G2+2) + COUNTIF('Round 2 - HILLS'!G96:G100,"="&amp;G2+2) + COUNTIF('Round 2 - HILLS'!G103:G107,"="&amp;G2+2) + COUNTIF('Round 2 - HILLS'!G110:G114,"="&amp;G2+2) + COUNTIF('Round 2 - HILLS'!G117:G121,"="&amp;G2+2) + COUNTIF('Round 2 - HILLS'!G124:G128,"="&amp;G2+2) + COUNTIF('Round 2 - HILLS'!G131:G135,"="&amp;G2+2) + COUNTIF('Round 2 - HILLS'!G138:G142,"="&amp;G2+2) + COUNTIF('Round 2 - HILLS'!G145:G149,"="&amp;G2+2))</f>
        <v>0</v>
      </c>
      <c r="H16" s="78">
        <f>(COUNTIF('Round 2 - HILLS'!H5:H9,"="&amp;H2+2)+ COUNTIF('Round 2 - HILLS'!H12:H16,"="&amp;H2+2)+ COUNTIF('Round 2 - HILLS'!H19:H23,"="&amp;H2+2)+ COUNTIF('Round 2 - HILLS'!H26:H30,"="&amp;H2+2)+ COUNTIF('Round 2 - HILLS'!H33:H37,"="&amp;H2+2) + COUNTIF('Round 2 - HILLS'!H40:H44,"="&amp;H2+2)+ COUNTIF('Round 2 - HILLS'!H47:H51,"="&amp;H2+2) + COUNTIF('Round 2 - HILLS'!H54:H58,"="&amp;H2+2)+ COUNTIF('Round 2 - HILLS'!H61:H65,"="&amp;H2+2) + COUNTIF('Round 2 - HILLS'!H68:H72,"="&amp;H2+2) + COUNTIF('Round 2 - HILLS'!H75:H79,"="&amp;H2+2) + COUNTIF('Round 2 - HILLS'!H82:H86,"="&amp;H2+2) + COUNTIF('Round 2 - HILLS'!H89:H93,"="&amp;H2+2) + COUNTIF('Round 2 - HILLS'!H96:H100,"="&amp;H2+2) + COUNTIF('Round 2 - HILLS'!H103:H107,"="&amp;H2+2) + COUNTIF('Round 2 - HILLS'!H110:H114,"="&amp;H2+2) + COUNTIF('Round 2 - HILLS'!H117:H121,"="&amp;H2+2) + COUNTIF('Round 2 - HILLS'!H124:H128,"="&amp;H2+2) + COUNTIF('Round 2 - HILLS'!H131:H135,"="&amp;H2+2) + COUNTIF('Round 2 - HILLS'!H138:H142,"="&amp;H2+2) + COUNTIF('Round 2 - HILLS'!H145:H149,"="&amp;H2+2))</f>
        <v>0</v>
      </c>
      <c r="I16" s="79">
        <f>(COUNTIF('Round 2 - HILLS'!I5:I9,"="&amp;I2+2)+ COUNTIF('Round 2 - HILLS'!I12:I16,"="&amp;I2+2)+ COUNTIF('Round 2 - HILLS'!I19:I23,"="&amp;I2+2)+ COUNTIF('Round 2 - HILLS'!I26:I30,"="&amp;I2+2)+ COUNTIF('Round 2 - HILLS'!I33:I37,"="&amp;I2+2) + COUNTIF('Round 2 - HILLS'!I40:I44,"="&amp;I2+2)+ COUNTIF('Round 2 - HILLS'!I47:I51,"="&amp;I2+2) + COUNTIF('Round 2 - HILLS'!I54:I58,"="&amp;I2+2)+ COUNTIF('Round 2 - HILLS'!I61:I65,"="&amp;I2+2) + COUNTIF('Round 2 - HILLS'!I68:I72,"="&amp;I2+2) + COUNTIF('Round 2 - HILLS'!I75:I79,"="&amp;I2+2) + COUNTIF('Round 2 - HILLS'!I82:I86,"="&amp;I2+2) + COUNTIF('Round 2 - HILLS'!I89:I93,"="&amp;I2+2) + COUNTIF('Round 2 - HILLS'!I96:I100,"="&amp;I2+2) + COUNTIF('Round 2 - HILLS'!I103:I107,"="&amp;I2+2) + COUNTIF('Round 2 - HILLS'!I110:I114,"="&amp;I2+2) + COUNTIF('Round 2 - HILLS'!I117:I121,"="&amp;I2+2) + COUNTIF('Round 2 - HILLS'!I124:I128,"="&amp;I2+2) + COUNTIF('Round 2 - HILLS'!I131:I135,"="&amp;I2+2) + COUNTIF('Round 2 - HILLS'!I138:I142,"="&amp;I2+2) + COUNTIF('Round 2 - HILLS'!I145:I149,"="&amp;I2+2))</f>
        <v>0</v>
      </c>
      <c r="J16" s="78">
        <f>(COUNTIF('Round 2 - HILLS'!J5:J9,"="&amp;J2+2)+ COUNTIF('Round 2 - HILLS'!J12:J16,"="&amp;J2+2)+ COUNTIF('Round 2 - HILLS'!J19:J23,"="&amp;J2+2)+ COUNTIF('Round 2 - HILLS'!J26:J30,"="&amp;J2+2)+ COUNTIF('Round 2 - HILLS'!J33:J37,"="&amp;J2+2) + COUNTIF('Round 2 - HILLS'!J40:J44,"="&amp;J2+2)+ COUNTIF('Round 2 - HILLS'!J47:J51,"="&amp;J2+2) + COUNTIF('Round 2 - HILLS'!J54:J58,"="&amp;J2+2)+ COUNTIF('Round 2 - HILLS'!J61:J65,"="&amp;J2+2) + COUNTIF('Round 2 - HILLS'!J68:J72,"="&amp;J2+2) + COUNTIF('Round 2 - HILLS'!J75:J79,"="&amp;J2+2) + COUNTIF('Round 2 - HILLS'!J82:J86,"="&amp;J2+2) + COUNTIF('Round 2 - HILLS'!J89:J93,"="&amp;J2+2) + COUNTIF('Round 2 - HILLS'!J96:J100,"="&amp;J2+2) + COUNTIF('Round 2 - HILLS'!J103:J107,"="&amp;J2+2) + COUNTIF('Round 2 - HILLS'!J110:J114,"="&amp;J2+2) + COUNTIF('Round 2 - HILLS'!J117:J121,"="&amp;J2+2) + COUNTIF('Round 2 - HILLS'!J124:J128,"="&amp;J2+2) + COUNTIF('Round 2 - HILLS'!J131:J135,"="&amp;J2+2) + COUNTIF('Round 2 - HILLS'!J138:J142,"="&amp;J2+2) + COUNTIF('Round 2 - HILLS'!J145:J149,"="&amp;J2+2))</f>
        <v>0</v>
      </c>
      <c r="K16" s="80"/>
      <c r="L16" s="78">
        <f>(COUNTIF('Round 2 - HILLS'!L5:L9,"="&amp;L2+2)+ COUNTIF('Round 2 - HILLS'!L12:L16,"="&amp;L2+2)+ COUNTIF('Round 2 - HILLS'!L19:L23,"="&amp;L2+2)+ COUNTIF('Round 2 - HILLS'!L26:L30,"="&amp;L2+2)+ COUNTIF('Round 2 - HILLS'!L33:L37,"="&amp;L2+2) + COUNTIF('Round 2 - HILLS'!L40:L44,"="&amp;L2+2)+ COUNTIF('Round 2 - HILLS'!L47:L51,"="&amp;L2+2) + COUNTIF('Round 2 - HILLS'!L54:L58,"="&amp;L2+2)+ COUNTIF('Round 2 - HILLS'!L61:L65,"="&amp;L2+2) + COUNTIF('Round 2 - HILLS'!L68:L72,"="&amp;L2+2) + COUNTIF('Round 2 - HILLS'!L75:L79,"="&amp;L2+2) + COUNTIF('Round 2 - HILLS'!L82:L86,"="&amp;L2+2) + COUNTIF('Round 2 - HILLS'!L89:L93,"="&amp;L2+2) + COUNTIF('Round 2 - HILLS'!L96:L100,"="&amp;L2+2) + COUNTIF('Round 2 - HILLS'!L103:L107,"="&amp;L2+2) + COUNTIF('Round 2 - HILLS'!L110:L114,"="&amp;L2+2) + COUNTIF('Round 2 - HILLS'!L117:L121,"="&amp;L2+2) + COUNTIF('Round 2 - HILLS'!L124:L128,"="&amp;L2+2) + COUNTIF('Round 2 - HILLS'!L131:L135,"="&amp;L2+2) + COUNTIF('Round 2 - HILLS'!L138:L142,"="&amp;L2+2) + COUNTIF('Round 2 - HILLS'!L145:L149,"="&amp;L2+2))</f>
        <v>0</v>
      </c>
      <c r="M16" s="79">
        <f>(COUNTIF('Round 2 - HILLS'!M5:M9,"="&amp;M2+2)+ COUNTIF('Round 2 - HILLS'!M12:M16,"="&amp;M2+2)+ COUNTIF('Round 2 - HILLS'!M19:M23,"="&amp;M2+2)+ COUNTIF('Round 2 - HILLS'!M26:M30,"="&amp;M2+2)+ COUNTIF('Round 2 - HILLS'!M33:M37,"="&amp;M2+2) + COUNTIF('Round 2 - HILLS'!M40:M44,"="&amp;M2+2)+ COUNTIF('Round 2 - HILLS'!M47:M51,"="&amp;M2+2) + COUNTIF('Round 2 - HILLS'!M54:M58,"="&amp;M2+2)+ COUNTIF('Round 2 - HILLS'!M61:M65,"="&amp;M2+2) + COUNTIF('Round 2 - HILLS'!M68:M72,"="&amp;M2+2) + COUNTIF('Round 2 - HILLS'!M75:M79,"="&amp;M2+2) + COUNTIF('Round 2 - HILLS'!M82:M86,"="&amp;M2+2) + COUNTIF('Round 2 - HILLS'!M89:M93,"="&amp;M2+2) + COUNTIF('Round 2 - HILLS'!M96:M100,"="&amp;M2+2) + COUNTIF('Round 2 - HILLS'!M103:M107,"="&amp;M2+2) + COUNTIF('Round 2 - HILLS'!M110:M114,"="&amp;M2+2) + COUNTIF('Round 2 - HILLS'!M117:M121,"="&amp;M2+2) + COUNTIF('Round 2 - HILLS'!M124:M128,"="&amp;M2+2) + COUNTIF('Round 2 - HILLS'!M131:M135,"="&amp;M2+2) + COUNTIF('Round 2 - HILLS'!M138:M142,"="&amp;M2+2) + COUNTIF('Round 2 - HILLS'!M145:M149,"="&amp;M2+2))</f>
        <v>0</v>
      </c>
      <c r="N16" s="78">
        <f>(COUNTIF('Round 2 - HILLS'!N5:N9,"="&amp;N2+2)+ COUNTIF('Round 2 - HILLS'!N12:N16,"="&amp;N2+2)+ COUNTIF('Round 2 - HILLS'!N19:N23,"="&amp;N2+2)+ COUNTIF('Round 2 - HILLS'!N26:N30,"="&amp;N2+2)+ COUNTIF('Round 2 - HILLS'!N33:N37,"="&amp;N2+2) + COUNTIF('Round 2 - HILLS'!N40:N44,"="&amp;N2+2)+ COUNTIF('Round 2 - HILLS'!N47:N51,"="&amp;N2+2) + COUNTIF('Round 2 - HILLS'!N54:N58,"="&amp;N2+2)+ COUNTIF('Round 2 - HILLS'!N61:N65,"="&amp;N2+2) + COUNTIF('Round 2 - HILLS'!N68:N72,"="&amp;N2+2) + COUNTIF('Round 2 - HILLS'!N75:N79,"="&amp;N2+2) + COUNTIF('Round 2 - HILLS'!N82:N86,"="&amp;N2+2) + COUNTIF('Round 2 - HILLS'!N89:N93,"="&amp;N2+2) + COUNTIF('Round 2 - HILLS'!N96:N100,"="&amp;N2+2) + COUNTIF('Round 2 - HILLS'!N103:N107,"="&amp;N2+2) + COUNTIF('Round 2 - HILLS'!N110:N114,"="&amp;N2+2) + COUNTIF('Round 2 - HILLS'!N117:N121,"="&amp;N2+2) + COUNTIF('Round 2 - HILLS'!N124:N128,"="&amp;N2+2) + COUNTIF('Round 2 - HILLS'!N131:N135,"="&amp;N2+2) + COUNTIF('Round 2 - HILLS'!N138:N142,"="&amp;N2+2) + COUNTIF('Round 2 - HILLS'!N145:N149,"="&amp;N2+2))</f>
        <v>0</v>
      </c>
      <c r="O16" s="79">
        <f>(COUNTIF('Round 2 - HILLS'!O5:O9,"="&amp;O2+2)+ COUNTIF('Round 2 - HILLS'!O12:O16,"="&amp;O2+2)+ COUNTIF('Round 2 - HILLS'!O19:O23,"="&amp;O2+2)+ COUNTIF('Round 2 - HILLS'!O26:O30,"="&amp;O2+2)+ COUNTIF('Round 2 - HILLS'!O33:O37,"="&amp;O2+2) + COUNTIF('Round 2 - HILLS'!O40:O44,"="&amp;O2+2)+ COUNTIF('Round 2 - HILLS'!O47:O51,"="&amp;O2+2) + COUNTIF('Round 2 - HILLS'!O54:O58,"="&amp;O2+2)+ COUNTIF('Round 2 - HILLS'!O61:O65,"="&amp;O2+2) + COUNTIF('Round 2 - HILLS'!O68:O72,"="&amp;O2+2) + COUNTIF('Round 2 - HILLS'!O75:O79,"="&amp;O2+2) + COUNTIF('Round 2 - HILLS'!O82:O86,"="&amp;O2+2) + COUNTIF('Round 2 - HILLS'!O89:O93,"="&amp;O2+2) + COUNTIF('Round 2 - HILLS'!O96:O100,"="&amp;O2+2) + COUNTIF('Round 2 - HILLS'!O103:O107,"="&amp;O2+2) + COUNTIF('Round 2 - HILLS'!O110:O114,"="&amp;O2+2) + COUNTIF('Round 2 - HILLS'!O117:O121,"="&amp;O2+2) + COUNTIF('Round 2 - HILLS'!O124:O128,"="&amp;O2+2) + COUNTIF('Round 2 - HILLS'!O131:O135,"="&amp;O2+2) + COUNTIF('Round 2 - HILLS'!O138:O142,"="&amp;O2+2) + COUNTIF('Round 2 - HILLS'!O145:O149,"="&amp;O2+2))</f>
        <v>0</v>
      </c>
      <c r="P16" s="78">
        <f>(COUNTIF('Round 2 - HILLS'!P5:P9,"="&amp;P2+2)+ COUNTIF('Round 2 - HILLS'!P12:P16,"="&amp;P2+2)+ COUNTIF('Round 2 - HILLS'!P19:P23,"="&amp;P2+2)+ COUNTIF('Round 2 - HILLS'!P26:P30,"="&amp;P2+2)+ COUNTIF('Round 2 - HILLS'!P33:P37,"="&amp;P2+2) + COUNTIF('Round 2 - HILLS'!P40:P44,"="&amp;P2+2)+ COUNTIF('Round 2 - HILLS'!P47:P51,"="&amp;P2+2) + COUNTIF('Round 2 - HILLS'!P54:P58,"="&amp;P2+2)+ COUNTIF('Round 2 - HILLS'!P61:P65,"="&amp;P2+2) + COUNTIF('Round 2 - HILLS'!P68:P72,"="&amp;P2+2) + COUNTIF('Round 2 - HILLS'!P75:P79,"="&amp;P2+2) + COUNTIF('Round 2 - HILLS'!P82:P86,"="&amp;P2+2) + COUNTIF('Round 2 - HILLS'!P89:P93,"="&amp;P2+2) + COUNTIF('Round 2 - HILLS'!P96:P100,"="&amp;P2+2) + COUNTIF('Round 2 - HILLS'!P103:P107,"="&amp;P2+2) + COUNTIF('Round 2 - HILLS'!P110:P114,"="&amp;P2+2) + COUNTIF('Round 2 - HILLS'!P117:P121,"="&amp;P2+2) + COUNTIF('Round 2 - HILLS'!P124:P128,"="&amp;P2+2) + COUNTIF('Round 2 - HILLS'!P131:P135,"="&amp;P2+2) + COUNTIF('Round 2 - HILLS'!P138:P142,"="&amp;P2+2) + COUNTIF('Round 2 - HILLS'!P145:P149,"="&amp;P2+2))</f>
        <v>0</v>
      </c>
      <c r="Q16" s="79">
        <f>(COUNTIF('Round 2 - HILLS'!Q5:Q9,"="&amp;Q2+2)+ COUNTIF('Round 2 - HILLS'!Q12:Q16,"="&amp;Q2+2)+ COUNTIF('Round 2 - HILLS'!Q19:Q23,"="&amp;Q2+2)+ COUNTIF('Round 2 - HILLS'!Q26:Q30,"="&amp;Q2+2)+ COUNTIF('Round 2 - HILLS'!Q33:Q37,"="&amp;Q2+2) + COUNTIF('Round 2 - HILLS'!Q40:Q44,"="&amp;Q2+2)+ COUNTIF('Round 2 - HILLS'!Q47:Q51,"="&amp;Q2+2) + COUNTIF('Round 2 - HILLS'!Q54:Q58,"="&amp;Q2+2)+ COUNTIF('Round 2 - HILLS'!Q61:Q65,"="&amp;Q2+2) + COUNTIF('Round 2 - HILLS'!Q68:Q72,"="&amp;Q2+2) + COUNTIF('Round 2 - HILLS'!Q75:Q79,"="&amp;Q2+2) + COUNTIF('Round 2 - HILLS'!Q82:Q86,"="&amp;Q2+2) + COUNTIF('Round 2 - HILLS'!Q89:Q93,"="&amp;Q2+2) + COUNTIF('Round 2 - HILLS'!Q96:Q100,"="&amp;Q2+2) + COUNTIF('Round 2 - HILLS'!Q103:Q107,"="&amp;Q2+2) + COUNTIF('Round 2 - HILLS'!Q110:Q114,"="&amp;Q2+2) + COUNTIF('Round 2 - HILLS'!Q117:Q121,"="&amp;Q2+2) + COUNTIF('Round 2 - HILLS'!Q124:Q128,"="&amp;Q2+2) + COUNTIF('Round 2 - HILLS'!Q131:Q135,"="&amp;Q2+2) + COUNTIF('Round 2 - HILLS'!Q138:Q142,"="&amp;Q2+2) + COUNTIF('Round 2 - HILLS'!Q145:Q149,"="&amp;Q2+2))</f>
        <v>0</v>
      </c>
      <c r="R16" s="78">
        <f>(COUNTIF('Round 2 - HILLS'!R5:R9,"="&amp;R2+2)+ COUNTIF('Round 2 - HILLS'!R12:R16,"="&amp;R2+2)+ COUNTIF('Round 2 - HILLS'!R19:R23,"="&amp;R2+2)+ COUNTIF('Round 2 - HILLS'!R26:R30,"="&amp;R2+2)+ COUNTIF('Round 2 - HILLS'!R33:R37,"="&amp;R2+2) + COUNTIF('Round 2 - HILLS'!R40:R44,"="&amp;R2+2)+ COUNTIF('Round 2 - HILLS'!R47:R51,"="&amp;R2+2) + COUNTIF('Round 2 - HILLS'!R54:R58,"="&amp;R2+2)+ COUNTIF('Round 2 - HILLS'!R61:R65,"="&amp;R2+2) + COUNTIF('Round 2 - HILLS'!R68:R72,"="&amp;R2+2) + COUNTIF('Round 2 - HILLS'!R75:R79,"="&amp;R2+2) + COUNTIF('Round 2 - HILLS'!R82:R86,"="&amp;R2+2) + COUNTIF('Round 2 - HILLS'!R89:R93,"="&amp;R2+2) + COUNTIF('Round 2 - HILLS'!R96:R100,"="&amp;R2+2) + COUNTIF('Round 2 - HILLS'!R103:R107,"="&amp;R2+2) + COUNTIF('Round 2 - HILLS'!R110:R114,"="&amp;R2+2) + COUNTIF('Round 2 - HILLS'!R117:R121,"="&amp;R2+2) + COUNTIF('Round 2 - HILLS'!R124:R128,"="&amp;R2+2) + COUNTIF('Round 2 - HILLS'!R131:R135,"="&amp;R2+2) + COUNTIF('Round 2 - HILLS'!R138:R142,"="&amp;R2+2) + COUNTIF('Round 2 - HILLS'!R145:R149,"="&amp;R2+2))</f>
        <v>0</v>
      </c>
      <c r="S16" s="79">
        <f>(COUNTIF('Round 2 - HILLS'!S5:S9,"="&amp;S2+2)+ COUNTIF('Round 2 - HILLS'!S12:S16,"="&amp;S2+2)+ COUNTIF('Round 2 - HILLS'!S19:S23,"="&amp;S2+2)+ COUNTIF('Round 2 - HILLS'!S26:S30,"="&amp;S2+2)+ COUNTIF('Round 2 - HILLS'!S33:S37,"="&amp;S2+2) + COUNTIF('Round 2 - HILLS'!S40:S44,"="&amp;S2+2)+ COUNTIF('Round 2 - HILLS'!S47:S51,"="&amp;S2+2) + COUNTIF('Round 2 - HILLS'!S54:S58,"="&amp;S2+2)+ COUNTIF('Round 2 - HILLS'!S61:S65,"="&amp;S2+2) + COUNTIF('Round 2 - HILLS'!S68:S72,"="&amp;S2+2) + COUNTIF('Round 2 - HILLS'!S75:S79,"="&amp;S2+2) + COUNTIF('Round 2 - HILLS'!S82:S86,"="&amp;S2+2) + COUNTIF('Round 2 - HILLS'!S89:S93,"="&amp;S2+2) + COUNTIF('Round 2 - HILLS'!S96:S100,"="&amp;S2+2) + COUNTIF('Round 2 - HILLS'!S103:S107,"="&amp;S2+2) + COUNTIF('Round 2 - HILLS'!S110:S114,"="&amp;S2+2) + COUNTIF('Round 2 - HILLS'!S117:S121,"="&amp;S2+2) + COUNTIF('Round 2 - HILLS'!S124:S128,"="&amp;S2+2) + COUNTIF('Round 2 - HILLS'!S131:S135,"="&amp;S2+2) + COUNTIF('Round 2 - HILLS'!S138:S142,"="&amp;S2+2) + COUNTIF('Round 2 - HILLS'!S145:S149,"="&amp;S2+2))</f>
        <v>0</v>
      </c>
      <c r="T16" s="78">
        <f>(COUNTIF('Round 2 - HILLS'!T5:T9,"="&amp;T2+2)+ COUNTIF('Round 2 - HILLS'!T12:T16,"="&amp;T2+2)+ COUNTIF('Round 2 - HILLS'!T19:T23,"="&amp;T2+2)+ COUNTIF('Round 2 - HILLS'!T26:T30,"="&amp;T2+2)+ COUNTIF('Round 2 - HILLS'!T33:T37,"="&amp;T2+2) + COUNTIF('Round 2 - HILLS'!T40:T44,"="&amp;T2+2)+ COUNTIF('Round 2 - HILLS'!T47:T51,"="&amp;T2+2) + COUNTIF('Round 2 - HILLS'!T54:T58,"="&amp;T2+2)+ COUNTIF('Round 2 - HILLS'!T61:T65,"="&amp;T2+2) + COUNTIF('Round 2 - HILLS'!T68:T72,"="&amp;T2+2) + COUNTIF('Round 2 - HILLS'!T75:T79,"="&amp;T2+2) + COUNTIF('Round 2 - HILLS'!T82:T86,"="&amp;T2+2) + COUNTIF('Round 2 - HILLS'!T89:T93,"="&amp;T2+2) + COUNTIF('Round 2 - HILLS'!T96:T100,"="&amp;T2+2) + COUNTIF('Round 2 - HILLS'!T103:T107,"="&amp;T2+2) + COUNTIF('Round 2 - HILLS'!T110:T114,"="&amp;T2+2) + COUNTIF('Round 2 - HILLS'!T117:T121,"="&amp;T2+2) + COUNTIF('Round 2 - HILLS'!T124:T128,"="&amp;T2+2) + COUNTIF('Round 2 - HILLS'!T131:T135,"="&amp;T2+2) + COUNTIF('Round 2 - HILLS'!T138:T142,"="&amp;T2+2) + COUNTIF('Round 2 - HILLS'!T145:T149,"="&amp;T2+2))</f>
        <v>0</v>
      </c>
      <c r="U16" s="81"/>
      <c r="V16" s="82"/>
    </row>
    <row r="17" spans="1:22" x14ac:dyDescent="0.2">
      <c r="A17" s="14" t="s">
        <v>75</v>
      </c>
      <c r="B17" s="78">
        <f>(COUNTIF('Round 2 - HILLS'!B5:B9,"&gt;"&amp;B2+2.1)+ COUNTIF('Round 2 - HILLS'!B12:B16,"&gt;"&amp;B2+2.1)+ COUNTIF('Round 2 - HILLS'!B19:B23,"&gt;"&amp;B2+2.1)+ COUNTIF('Round 2 - HILLS'!B26:B30,"&gt;"&amp;B2+2.1)+ COUNTIF('Round 2 - HILLS'!B33:B37,"&gt;"&amp;B2+2.1) + COUNTIF('Round 2 - HILLS'!B40:B44,"&gt;"&amp;B2+2.1)+ COUNTIF('Round 2 - HILLS'!B47:B51,"&gt;"&amp;B2+2.1) + COUNTIF('Round 2 - HILLS'!B54:B58,"&gt;"&amp;B2+2.1)+ COUNTIF('Round 2 - HILLS'!B61:B65,"&gt;"&amp;B2+2.1) + COUNTIF('Round 2 - HILLS'!B68:B72,"&gt;"&amp;B2+2.1) + COUNTIF('Round 2 - HILLS'!B75:B79,"&gt;"&amp;B2+2.1) + COUNTIF('Round 2 - HILLS'!B82:B86,"&gt;"&amp;B2+2.1) + COUNTIF('Round 2 - HILLS'!B89:B93,"&gt;"&amp;B2+2.1) + COUNTIF('Round 2 - HILLS'!B96:B100,"&gt;"&amp;B2+2.1) + COUNTIF('Round 2 - HILLS'!B103:B107,"&gt;"&amp;B2+2.1) + COUNTIF('Round 2 - HILLS'!B110:B114,"&gt;"&amp;B2+2.1) + COUNTIF('Round 2 - HILLS'!B117:B121,"&gt;"&amp;B2+2.1) + COUNTIF('Round 2 - HILLS'!B124:B128,"&gt;"&amp;B2+2.1) + COUNTIF('Round 2 - HILLS'!B131:B135,"&gt;"&amp;B2+2.1) + COUNTIF('Round 2 - HILLS'!B138:B142,"&gt;"&amp;B2+2.1) + COUNTIF('Round 2 - HILLS'!B145:B149,"&gt;"&amp;B2+2.1))</f>
        <v>0</v>
      </c>
      <c r="C17" s="79">
        <f>(COUNTIF('Round 2 - HILLS'!C5:C9,"&gt;"&amp;C2+2.1)+ COUNTIF('Round 2 - HILLS'!C12:C16,"&gt;"&amp;C2+2.1)+ COUNTIF('Round 2 - HILLS'!C19:C23,"&gt;"&amp;C2+2.1)+ COUNTIF('Round 2 - HILLS'!C26:C30,"&gt;"&amp;C2+2.1)+ COUNTIF('Round 2 - HILLS'!C33:C37,"&gt;"&amp;C2+2.1) + COUNTIF('Round 2 - HILLS'!C40:C44,"&gt;"&amp;C2+2.1)+ COUNTIF('Round 2 - HILLS'!C47:C51,"&gt;"&amp;C2+2.1) + COUNTIF('Round 2 - HILLS'!C54:C58,"&gt;"&amp;C2+2.1)+ COUNTIF('Round 2 - HILLS'!C61:C65,"&gt;"&amp;C2+2.1) + COUNTIF('Round 2 - HILLS'!C68:C72,"&gt;"&amp;C2+2.1) + COUNTIF('Round 2 - HILLS'!C75:C79,"&gt;"&amp;C2+2.1) + COUNTIF('Round 2 - HILLS'!C82:C86,"&gt;"&amp;C2+2.1) + COUNTIF('Round 2 - HILLS'!C89:C93,"&gt;"&amp;C2+2.1) + COUNTIF('Round 2 - HILLS'!C96:C100,"&gt;"&amp;C2+2.1) + COUNTIF('Round 2 - HILLS'!C103:C107,"&gt;"&amp;C2+2.1) + COUNTIF('Round 2 - HILLS'!C110:C114,"&gt;"&amp;C2+2.1) + COUNTIF('Round 2 - HILLS'!C117:C121,"&gt;"&amp;C2+2.1) + COUNTIF('Round 2 - HILLS'!C124:C128,"&gt;"&amp;C2+2.1) + COUNTIF('Round 2 - HILLS'!C131:C135,"&gt;"&amp;C2+2.1) + COUNTIF('Round 2 - HILLS'!C138:C142,"&gt;"&amp;C2+2.1) + COUNTIF('Round 2 - HILLS'!C145:C149,"&gt;"&amp;C2+2.1))</f>
        <v>0</v>
      </c>
      <c r="D17" s="78">
        <f>(COUNTIF('Round 2 - HILLS'!D5:D9,"&gt;"&amp;D2+2.1)+ COUNTIF('Round 2 - HILLS'!D12:D16,"&gt;"&amp;D2+2.1)+ COUNTIF('Round 2 - HILLS'!D19:D23,"&gt;"&amp;D2+2.1)+ COUNTIF('Round 2 - HILLS'!D26:D30,"&gt;"&amp;D2+2.1)+ COUNTIF('Round 2 - HILLS'!D33:D37,"&gt;"&amp;D2+2.1) + COUNTIF('Round 2 - HILLS'!D40:D44,"&gt;"&amp;D2+2.1)+ COUNTIF('Round 2 - HILLS'!D47:D51,"&gt;"&amp;D2+2.1) + COUNTIF('Round 2 - HILLS'!D54:D58,"&gt;"&amp;D2+2.1)+ COUNTIF('Round 2 - HILLS'!D61:D65,"&gt;"&amp;D2+2.1) + COUNTIF('Round 2 - HILLS'!D68:D72,"&gt;"&amp;D2+2.1) + COUNTIF('Round 2 - HILLS'!D75:D79,"&gt;"&amp;D2+2.1) + COUNTIF('Round 2 - HILLS'!D82:D86,"&gt;"&amp;D2+2.1) + COUNTIF('Round 2 - HILLS'!D89:D93,"&gt;"&amp;D2+2.1) + COUNTIF('Round 2 - HILLS'!D96:D100,"&gt;"&amp;D2+2.1) + COUNTIF('Round 2 - HILLS'!D103:D107,"&gt;"&amp;D2+2.1) + COUNTIF('Round 2 - HILLS'!D110:D114,"&gt;"&amp;D2+2.1) + COUNTIF('Round 2 - HILLS'!D117:D121,"&gt;"&amp;D2+2.1) + COUNTIF('Round 2 - HILLS'!D124:D128,"&gt;"&amp;D2+2.1) + COUNTIF('Round 2 - HILLS'!D131:D135,"&gt;"&amp;D2+2.1) + COUNTIF('Round 2 - HILLS'!D138:D142,"&gt;"&amp;D2+2.1) + COUNTIF('Round 2 - HILLS'!D145:D149,"&gt;"&amp;D2+2.1))</f>
        <v>0</v>
      </c>
      <c r="E17" s="79">
        <f>(COUNTIF('Round 2 - HILLS'!E5:E9,"&gt;"&amp;E2+2.1)+ COUNTIF('Round 2 - HILLS'!E12:E16,"&gt;"&amp;E2+2.1)+ COUNTIF('Round 2 - HILLS'!E19:E23,"&gt;"&amp;E2+2.1)+ COUNTIF('Round 2 - HILLS'!E26:E30,"&gt;"&amp;E2+2.1)+ COUNTIF('Round 2 - HILLS'!E33:E37,"&gt;"&amp;E2+2.1) + COUNTIF('Round 2 - HILLS'!E40:E44,"&gt;"&amp;E2+2.1)+ COUNTIF('Round 2 - HILLS'!E47:E51,"&gt;"&amp;E2+2.1) + COUNTIF('Round 2 - HILLS'!E54:E58,"&gt;"&amp;E2+2.1)+ COUNTIF('Round 2 - HILLS'!E61:E65,"&gt;"&amp;E2+2.1) + COUNTIF('Round 2 - HILLS'!E68:E72,"&gt;"&amp;E2+2.1) + COUNTIF('Round 2 - HILLS'!E75:E79,"&gt;"&amp;E2+2.1) + COUNTIF('Round 2 - HILLS'!E82:E86,"&gt;"&amp;E2+2.1) + COUNTIF('Round 2 - HILLS'!E89:E93,"&gt;"&amp;E2+2.1) + COUNTIF('Round 2 - HILLS'!E96:E100,"&gt;"&amp;E2+2.1) + COUNTIF('Round 2 - HILLS'!E103:E107,"&gt;"&amp;E2+2.1) + COUNTIF('Round 2 - HILLS'!E110:E114,"&gt;"&amp;E2+2.1) + COUNTIF('Round 2 - HILLS'!E117:E121,"&gt;"&amp;E2+2.1) + COUNTIF('Round 2 - HILLS'!E124:E128,"&gt;"&amp;E2+2.1) + COUNTIF('Round 2 - HILLS'!E131:E135,"&gt;"&amp;E2+2.1) + COUNTIF('Round 2 - HILLS'!E138:E142,"&gt;"&amp;E2+2.1) + COUNTIF('Round 2 - HILLS'!E145:E149,"&gt;"&amp;E2+2.1))</f>
        <v>0</v>
      </c>
      <c r="F17" s="78">
        <f>(COUNTIF('Round 2 - HILLS'!F5:F9,"&gt;"&amp;F2+2.1)+ COUNTIF('Round 2 - HILLS'!F12:F16,"&gt;"&amp;F2+2.1)+ COUNTIF('Round 2 - HILLS'!F19:F23,"&gt;"&amp;F2+2.1)+ COUNTIF('Round 2 - HILLS'!F26:F30,"&gt;"&amp;F2+2.1)+ COUNTIF('Round 2 - HILLS'!F33:F37,"&gt;"&amp;F2+2.1) + COUNTIF('Round 2 - HILLS'!F40:F44,"&gt;"&amp;F2+2.1)+ COUNTIF('Round 2 - HILLS'!F47:F51,"&gt;"&amp;F2+2.1) + COUNTIF('Round 2 - HILLS'!F54:F58,"&gt;"&amp;F2+2.1)+ COUNTIF('Round 2 - HILLS'!F61:F65,"&gt;"&amp;F2+2.1) + COUNTIF('Round 2 - HILLS'!F68:F72,"&gt;"&amp;F2+2.1) + COUNTIF('Round 2 - HILLS'!F75:F79,"&gt;"&amp;F2+2.1) + COUNTIF('Round 2 - HILLS'!F82:F86,"&gt;"&amp;F2+2.1) + COUNTIF('Round 2 - HILLS'!F89:F93,"&gt;"&amp;F2+2.1) + COUNTIF('Round 2 - HILLS'!F96:F100,"&gt;"&amp;F2+2.1) + COUNTIF('Round 2 - HILLS'!F103:F107,"&gt;"&amp;F2+2.1) + COUNTIF('Round 2 - HILLS'!F110:F114,"&gt;"&amp;F2+2.1) + COUNTIF('Round 2 - HILLS'!F117:F121,"&gt;"&amp;F2+2.1) + COUNTIF('Round 2 - HILLS'!F124:F128,"&gt;"&amp;F2+2.1) + COUNTIF('Round 2 - HILLS'!F131:F135,"&gt;"&amp;F2+2.1) + COUNTIF('Round 2 - HILLS'!F138:F142,"&gt;"&amp;F2+2.1) + COUNTIF('Round 2 - HILLS'!F145:F149,"&gt;"&amp;F2+2.1))</f>
        <v>0</v>
      </c>
      <c r="G17" s="79">
        <f>(COUNTIF('Round 2 - HILLS'!G5:G9,"&gt;"&amp;G2+2.1)+ COUNTIF('Round 2 - HILLS'!G12:G16,"&gt;"&amp;G2+2.1)+ COUNTIF('Round 2 - HILLS'!G19:G23,"&gt;"&amp;G2+2.1)+ COUNTIF('Round 2 - HILLS'!G26:G30,"&gt;"&amp;G2+2.1)+ COUNTIF('Round 2 - HILLS'!G33:G37,"&gt;"&amp;G2+2.1) + COUNTIF('Round 2 - HILLS'!G40:G44,"&gt;"&amp;G2+2.1)+ COUNTIF('Round 2 - HILLS'!G47:G51,"&gt;"&amp;G2+2.1) + COUNTIF('Round 2 - HILLS'!G54:G58,"&gt;"&amp;G2+2.1)+ COUNTIF('Round 2 - HILLS'!G61:G65,"&gt;"&amp;G2+2.1) + COUNTIF('Round 2 - HILLS'!G68:G72,"&gt;"&amp;G2+2.1) + COUNTIF('Round 2 - HILLS'!G75:G79,"&gt;"&amp;G2+2.1) + COUNTIF('Round 2 - HILLS'!G82:G86,"&gt;"&amp;G2+2.1) + COUNTIF('Round 2 - HILLS'!G89:G93,"&gt;"&amp;G2+2.1) + COUNTIF('Round 2 - HILLS'!G96:G100,"&gt;"&amp;G2+2.1) + COUNTIF('Round 2 - HILLS'!G103:G107,"&gt;"&amp;G2+2.1) + COUNTIF('Round 2 - HILLS'!G110:G114,"&gt;"&amp;G2+2.1) + COUNTIF('Round 2 - HILLS'!G117:G121,"&gt;"&amp;G2+2.1) + COUNTIF('Round 2 - HILLS'!G124:G128,"&gt;"&amp;G2+2.1) + COUNTIF('Round 2 - HILLS'!G131:G135,"&gt;"&amp;G2+2.1) + COUNTIF('Round 2 - HILLS'!G138:G142,"&gt;"&amp;G2+2.1) + COUNTIF('Round 2 - HILLS'!G145:G149,"&gt;"&amp;G2+2.1))</f>
        <v>0</v>
      </c>
      <c r="H17" s="78">
        <f>(COUNTIF('Round 2 - HILLS'!H5:H9,"&gt;"&amp;H2+2.1)+ COUNTIF('Round 2 - HILLS'!H12:H16,"&gt;"&amp;H2+2.1)+ COUNTIF('Round 2 - HILLS'!H19:H23,"&gt;"&amp;H2+2.1)+ COUNTIF('Round 2 - HILLS'!H26:H30,"&gt;"&amp;H2+2.1)+ COUNTIF('Round 2 - HILLS'!H33:H37,"&gt;"&amp;H2+2.1) + COUNTIF('Round 2 - HILLS'!H40:H44,"&gt;"&amp;H2+2.1)+ COUNTIF('Round 2 - HILLS'!H47:H51,"&gt;"&amp;H2+2.1) + COUNTIF('Round 2 - HILLS'!H54:H58,"&gt;"&amp;H2+2.1)+ COUNTIF('Round 2 - HILLS'!H61:H65,"&gt;"&amp;H2+2.1) + COUNTIF('Round 2 - HILLS'!H68:H72,"&gt;"&amp;H2+2.1) + COUNTIF('Round 2 - HILLS'!H75:H79,"&gt;"&amp;H2+2.1) + COUNTIF('Round 2 - HILLS'!H82:H86,"&gt;"&amp;H2+2.1) + COUNTIF('Round 2 - HILLS'!H89:H93,"&gt;"&amp;H2+2.1) + COUNTIF('Round 2 - HILLS'!H96:H100,"&gt;"&amp;H2+2.1) + COUNTIF('Round 2 - HILLS'!H103:H107,"&gt;"&amp;H2+2.1) + COUNTIF('Round 2 - HILLS'!H110:H114,"&gt;"&amp;H2+2.1) + COUNTIF('Round 2 - HILLS'!H117:H121,"&gt;"&amp;H2+2.1) + COUNTIF('Round 2 - HILLS'!H124:H128,"&gt;"&amp;H2+2.1) + COUNTIF('Round 2 - HILLS'!H131:H135,"&gt;"&amp;H2+2.1) + COUNTIF('Round 2 - HILLS'!H138:H142,"&gt;"&amp;H2+2.1) + COUNTIF('Round 2 - HILLS'!H145:H149,"&gt;"&amp;H2+2.1))</f>
        <v>0</v>
      </c>
      <c r="I17" s="79">
        <f>(COUNTIF('Round 2 - HILLS'!I5:I9,"&gt;"&amp;I2+2.1)+ COUNTIF('Round 2 - HILLS'!I12:I16,"&gt;"&amp;I2+2.1)+ COUNTIF('Round 2 - HILLS'!I19:I23,"&gt;"&amp;I2+2.1)+ COUNTIF('Round 2 - HILLS'!I26:I30,"&gt;"&amp;I2+2.1)+ COUNTIF('Round 2 - HILLS'!I33:I37,"&gt;"&amp;I2+2.1) + COUNTIF('Round 2 - HILLS'!I40:I44,"&gt;"&amp;I2+2.1)+ COUNTIF('Round 2 - HILLS'!I47:I51,"&gt;"&amp;I2+2.1) + COUNTIF('Round 2 - HILLS'!I54:I58,"&gt;"&amp;I2+2.1)+ COUNTIF('Round 2 - HILLS'!I61:I65,"&gt;"&amp;I2+2.1) + COUNTIF('Round 2 - HILLS'!I68:I72,"&gt;"&amp;I2+2.1) + COUNTIF('Round 2 - HILLS'!I75:I79,"&gt;"&amp;I2+2.1) + COUNTIF('Round 2 - HILLS'!I82:I86,"&gt;"&amp;I2+2.1) + COUNTIF('Round 2 - HILLS'!I89:I93,"&gt;"&amp;I2+2.1) + COUNTIF('Round 2 - HILLS'!I96:I100,"&gt;"&amp;I2+2.1) + COUNTIF('Round 2 - HILLS'!I103:I107,"&gt;"&amp;I2+2.1) + COUNTIF('Round 2 - HILLS'!I110:I114,"&gt;"&amp;I2+2.1) + COUNTIF('Round 2 - HILLS'!I117:I121,"&gt;"&amp;I2+2.1) + COUNTIF('Round 2 - HILLS'!I124:I128,"&gt;"&amp;I2+2.1) + COUNTIF('Round 2 - HILLS'!I131:I135,"&gt;"&amp;I2+2.1) + COUNTIF('Round 2 - HILLS'!I138:I142,"&gt;"&amp;I2+2.1) + COUNTIF('Round 2 - HILLS'!I145:I149,"&gt;"&amp;I2+2.1))</f>
        <v>0</v>
      </c>
      <c r="J17" s="78">
        <f>(COUNTIF('Round 2 - HILLS'!J5:J9,"&gt;"&amp;J2+2.1)+ COUNTIF('Round 2 - HILLS'!J12:J16,"&gt;"&amp;J2+2.1)+ COUNTIF('Round 2 - HILLS'!J19:J23,"&gt;"&amp;J2+2.1)+ COUNTIF('Round 2 - HILLS'!J26:J30,"&gt;"&amp;J2+2.1)+ COUNTIF('Round 2 - HILLS'!J33:J37,"&gt;"&amp;J2+2.1) + COUNTIF('Round 2 - HILLS'!J40:J44,"&gt;"&amp;J2+2.1)+ COUNTIF('Round 2 - HILLS'!J47:J51,"&gt;"&amp;J2+2.1) + COUNTIF('Round 2 - HILLS'!J54:J58,"&gt;"&amp;J2+2.1)+ COUNTIF('Round 2 - HILLS'!J61:J65,"&gt;"&amp;J2+2.1) + COUNTIF('Round 2 - HILLS'!J68:J72,"&gt;"&amp;J2+2.1) + COUNTIF('Round 2 - HILLS'!J75:J79,"&gt;"&amp;J2+2.1) + COUNTIF('Round 2 - HILLS'!J82:J86,"&gt;"&amp;J2+2.1) + COUNTIF('Round 2 - HILLS'!J89:J93,"&gt;"&amp;J2+2.1) + COUNTIF('Round 2 - HILLS'!J96:J100,"&gt;"&amp;J2+2.1) + COUNTIF('Round 2 - HILLS'!J103:J107,"&gt;"&amp;J2+2.1) + COUNTIF('Round 2 - HILLS'!J110:J114,"&gt;"&amp;J2+2.1) + COUNTIF('Round 2 - HILLS'!J117:J121,"&gt;"&amp;J2+2.1) + COUNTIF('Round 2 - HILLS'!J124:J128,"&gt;"&amp;J2+2.1) + COUNTIF('Round 2 - HILLS'!J131:J135,"&gt;"&amp;J2+2.1) + COUNTIF('Round 2 - HILLS'!J138:J142,"&gt;"&amp;J2+2.1) + COUNTIF('Round 2 - HILLS'!J145:J149,"&gt;"&amp;J2+2.1))</f>
        <v>0</v>
      </c>
      <c r="K17" s="80"/>
      <c r="L17" s="78">
        <f>(COUNTIF('Round 2 - HILLS'!L5:L9,"&gt;"&amp;L2+2.1)+ COUNTIF('Round 2 - HILLS'!L12:L16,"&gt;"&amp;L2+2.1)+ COUNTIF('Round 2 - HILLS'!L19:L23,"&gt;"&amp;L2+2.1)+ COUNTIF('Round 2 - HILLS'!L26:L30,"&gt;"&amp;L2+2.1)+ COUNTIF('Round 2 - HILLS'!L33:L37,"&gt;"&amp;L2+2.1) + COUNTIF('Round 2 - HILLS'!L40:L44,"&gt;"&amp;L2+2.1)+ COUNTIF('Round 2 - HILLS'!L47:L51,"&gt;"&amp;L2+2.1) + COUNTIF('Round 2 - HILLS'!L54:L58,"&gt;"&amp;L2+2.1)+ COUNTIF('Round 2 - HILLS'!L61:L65,"&gt;"&amp;L2+2.1) + COUNTIF('Round 2 - HILLS'!L68:L72,"&gt;"&amp;L2+2.1) + COUNTIF('Round 2 - HILLS'!L75:L79,"&gt;"&amp;L2+2.1) + COUNTIF('Round 2 - HILLS'!L82:L86,"&gt;"&amp;L2+2.1) + COUNTIF('Round 2 - HILLS'!L89:L93,"&gt;"&amp;L2+2.1) + COUNTIF('Round 2 - HILLS'!L96:L100,"&gt;"&amp;L2+2.1) + COUNTIF('Round 2 - HILLS'!L103:L107,"&gt;"&amp;L2+2.1) + COUNTIF('Round 2 - HILLS'!L110:L114,"&gt;"&amp;L2+2.1) + COUNTIF('Round 2 - HILLS'!L117:L121,"&gt;"&amp;L2+2.1) + COUNTIF('Round 2 - HILLS'!L124:L128,"&gt;"&amp;L2+2.1) + COUNTIF('Round 2 - HILLS'!L131:L135,"&gt;"&amp;L2+2.1) + COUNTIF('Round 2 - HILLS'!L138:L142,"&gt;"&amp;L2+2.1) + COUNTIF('Round 2 - HILLS'!L145:L149,"&gt;"&amp;L2+2.1))</f>
        <v>0</v>
      </c>
      <c r="M17" s="79">
        <f>(COUNTIF('Round 2 - HILLS'!M5:M9,"&gt;"&amp;M2+2.1)+ COUNTIF('Round 2 - HILLS'!M12:M16,"&gt;"&amp;M2+2.1)+ COUNTIF('Round 2 - HILLS'!M19:M23,"&gt;"&amp;M2+2.1)+ COUNTIF('Round 2 - HILLS'!M26:M30,"&gt;"&amp;M2+2.1)+ COUNTIF('Round 2 - HILLS'!M33:M37,"&gt;"&amp;M2+2.1) + COUNTIF('Round 2 - HILLS'!M40:M44,"&gt;"&amp;M2+2.1)+ COUNTIF('Round 2 - HILLS'!M47:M51,"&gt;"&amp;M2+2.1) + COUNTIF('Round 2 - HILLS'!M54:M58,"&gt;"&amp;M2+2.1)+ COUNTIF('Round 2 - HILLS'!M61:M65,"&gt;"&amp;M2+2.1) + COUNTIF('Round 2 - HILLS'!M68:M72,"&gt;"&amp;M2+2.1) + COUNTIF('Round 2 - HILLS'!M75:M79,"&gt;"&amp;M2+2.1) + COUNTIF('Round 2 - HILLS'!M82:M86,"&gt;"&amp;M2+2.1) + COUNTIF('Round 2 - HILLS'!M89:M93,"&gt;"&amp;M2+2.1) + COUNTIF('Round 2 - HILLS'!M96:M100,"&gt;"&amp;M2+2.1) + COUNTIF('Round 2 - HILLS'!M103:M107,"&gt;"&amp;M2+2.1) + COUNTIF('Round 2 - HILLS'!M110:M114,"&gt;"&amp;M2+2.1) + COUNTIF('Round 2 - HILLS'!M117:M121,"&gt;"&amp;M2+2.1) + COUNTIF('Round 2 - HILLS'!M124:M128,"&gt;"&amp;M2+2.1) + COUNTIF('Round 2 - HILLS'!M131:M135,"&gt;"&amp;M2+2.1) + COUNTIF('Round 2 - HILLS'!M138:M142,"&gt;"&amp;M2+2.1) + COUNTIF('Round 2 - HILLS'!M145:M149,"&gt;"&amp;M2+2.1))</f>
        <v>0</v>
      </c>
      <c r="N17" s="78">
        <f>(COUNTIF('Round 2 - HILLS'!N5:N9,"&gt;"&amp;N2+2.1)+ COUNTIF('Round 2 - HILLS'!N12:N16,"&gt;"&amp;N2+2.1)+ COUNTIF('Round 2 - HILLS'!N19:N23,"&gt;"&amp;N2+2.1)+ COUNTIF('Round 2 - HILLS'!N26:N30,"&gt;"&amp;N2+2.1)+ COUNTIF('Round 2 - HILLS'!N33:N37,"&gt;"&amp;N2+2.1) + COUNTIF('Round 2 - HILLS'!N40:N44,"&gt;"&amp;N2+2.1)+ COUNTIF('Round 2 - HILLS'!N47:N51,"&gt;"&amp;N2+2.1) + COUNTIF('Round 2 - HILLS'!N54:N58,"&gt;"&amp;N2+2.1)+ COUNTIF('Round 2 - HILLS'!N61:N65,"&gt;"&amp;N2+2.1) + COUNTIF('Round 2 - HILLS'!N68:N72,"&gt;"&amp;N2+2.1) + COUNTIF('Round 2 - HILLS'!N75:N79,"&gt;"&amp;N2+2.1) + COUNTIF('Round 2 - HILLS'!N82:N86,"&gt;"&amp;N2+2.1) + COUNTIF('Round 2 - HILLS'!N89:N93,"&gt;"&amp;N2+2.1) + COUNTIF('Round 2 - HILLS'!N96:N100,"&gt;"&amp;N2+2.1) + COUNTIF('Round 2 - HILLS'!N103:N107,"&gt;"&amp;N2+2.1) + COUNTIF('Round 2 - HILLS'!N110:N114,"&gt;"&amp;N2+2.1) + COUNTIF('Round 2 - HILLS'!N117:N121,"&gt;"&amp;N2+2.1) + COUNTIF('Round 2 - HILLS'!N124:N128,"&gt;"&amp;N2+2.1) + COUNTIF('Round 2 - HILLS'!N131:N135,"&gt;"&amp;N2+2.1) + COUNTIF('Round 2 - HILLS'!N138:N142,"&gt;"&amp;N2+2.1) + COUNTIF('Round 2 - HILLS'!N145:N149,"&gt;"&amp;N2+2.1))</f>
        <v>0</v>
      </c>
      <c r="O17" s="79">
        <f>(COUNTIF('Round 2 - HILLS'!O5:O9,"&gt;"&amp;O2+2.1)+ COUNTIF('Round 2 - HILLS'!O12:O16,"&gt;"&amp;O2+2.1)+ COUNTIF('Round 2 - HILLS'!O19:O23,"&gt;"&amp;O2+2.1)+ COUNTIF('Round 2 - HILLS'!O26:O30,"&gt;"&amp;O2+2.1)+ COUNTIF('Round 2 - HILLS'!O33:O37,"&gt;"&amp;O2+2.1) + COUNTIF('Round 2 - HILLS'!O40:O44,"&gt;"&amp;O2+2.1)+ COUNTIF('Round 2 - HILLS'!O47:O51,"&gt;"&amp;O2+2.1) + COUNTIF('Round 2 - HILLS'!O54:O58,"&gt;"&amp;O2+2.1)+ COUNTIF('Round 2 - HILLS'!O61:O65,"&gt;"&amp;O2+2.1) + COUNTIF('Round 2 - HILLS'!O68:O72,"&gt;"&amp;O2+2.1) + COUNTIF('Round 2 - HILLS'!O75:O79,"&gt;"&amp;O2+2.1) + COUNTIF('Round 2 - HILLS'!O82:O86,"&gt;"&amp;O2+2.1) + COUNTIF('Round 2 - HILLS'!O89:O93,"&gt;"&amp;O2+2.1) + COUNTIF('Round 2 - HILLS'!O96:O100,"&gt;"&amp;O2+2.1) + COUNTIF('Round 2 - HILLS'!O103:O107,"&gt;"&amp;O2+2.1) + COUNTIF('Round 2 - HILLS'!O110:O114,"&gt;"&amp;O2+2.1) + COUNTIF('Round 2 - HILLS'!O117:O121,"&gt;"&amp;O2+2.1) + COUNTIF('Round 2 - HILLS'!O124:O128,"&gt;"&amp;O2+2.1) + COUNTIF('Round 2 - HILLS'!O131:O135,"&gt;"&amp;O2+2.1) + COUNTIF('Round 2 - HILLS'!O138:O142,"&gt;"&amp;O2+2.1) + COUNTIF('Round 2 - HILLS'!O145:O149,"&gt;"&amp;O2+2.1))</f>
        <v>0</v>
      </c>
      <c r="P17" s="78">
        <f>(COUNTIF('Round 2 - HILLS'!P5:P9,"&gt;"&amp;P2+2.1)+ COUNTIF('Round 2 - HILLS'!P12:P16,"&gt;"&amp;P2+2.1)+ COUNTIF('Round 2 - HILLS'!P19:P23,"&gt;"&amp;P2+2.1)+ COUNTIF('Round 2 - HILLS'!P26:P30,"&gt;"&amp;P2+2.1)+ COUNTIF('Round 2 - HILLS'!P33:P37,"&gt;"&amp;P2+2.1) + COUNTIF('Round 2 - HILLS'!P40:P44,"&gt;"&amp;P2+2.1)+ COUNTIF('Round 2 - HILLS'!P47:P51,"&gt;"&amp;P2+2.1) + COUNTIF('Round 2 - HILLS'!P54:P58,"&gt;"&amp;P2+2.1)+ COUNTIF('Round 2 - HILLS'!P61:P65,"&gt;"&amp;P2+2.1) + COUNTIF('Round 2 - HILLS'!P68:P72,"&gt;"&amp;P2+2.1) + COUNTIF('Round 2 - HILLS'!P75:P79,"&gt;"&amp;P2+2.1) + COUNTIF('Round 2 - HILLS'!P82:P86,"&gt;"&amp;P2+2.1) + COUNTIF('Round 2 - HILLS'!P89:P93,"&gt;"&amp;P2+2.1) + COUNTIF('Round 2 - HILLS'!P96:P100,"&gt;"&amp;P2+2.1) + COUNTIF('Round 2 - HILLS'!P103:P107,"&gt;"&amp;P2+2.1) + COUNTIF('Round 2 - HILLS'!P110:P114,"&gt;"&amp;P2+2.1) + COUNTIF('Round 2 - HILLS'!P117:P121,"&gt;"&amp;P2+2.1) + COUNTIF('Round 2 - HILLS'!P124:P128,"&gt;"&amp;P2+2.1) + COUNTIF('Round 2 - HILLS'!P131:P135,"&gt;"&amp;P2+2.1) + COUNTIF('Round 2 - HILLS'!P138:P142,"&gt;"&amp;P2+2.1) + COUNTIF('Round 2 - HILLS'!P145:P149,"&gt;"&amp;P2+2.1))</f>
        <v>0</v>
      </c>
      <c r="Q17" s="79">
        <f>(COUNTIF('Round 2 - HILLS'!Q5:Q9,"&gt;"&amp;Q2+2.1)+ COUNTIF('Round 2 - HILLS'!Q12:Q16,"&gt;"&amp;Q2+2.1)+ COUNTIF('Round 2 - HILLS'!Q19:Q23,"&gt;"&amp;Q2+2.1)+ COUNTIF('Round 2 - HILLS'!Q26:Q30,"&gt;"&amp;Q2+2.1)+ COUNTIF('Round 2 - HILLS'!Q33:Q37,"&gt;"&amp;Q2+2.1) + COUNTIF('Round 2 - HILLS'!Q40:Q44,"&gt;"&amp;Q2+2.1)+ COUNTIF('Round 2 - HILLS'!Q47:Q51,"&gt;"&amp;Q2+2.1) + COUNTIF('Round 2 - HILLS'!Q54:Q58,"&gt;"&amp;Q2+2.1)+ COUNTIF('Round 2 - HILLS'!Q61:Q65,"&gt;"&amp;Q2+2.1) + COUNTIF('Round 2 - HILLS'!Q68:Q72,"&gt;"&amp;Q2+2.1) + COUNTIF('Round 2 - HILLS'!Q75:Q79,"&gt;"&amp;Q2+2.1) + COUNTIF('Round 2 - HILLS'!Q82:Q86,"&gt;"&amp;Q2+2.1) + COUNTIF('Round 2 - HILLS'!Q89:Q93,"&gt;"&amp;Q2+2.1) + COUNTIF('Round 2 - HILLS'!Q96:Q100,"&gt;"&amp;Q2+2.1) + COUNTIF('Round 2 - HILLS'!Q103:Q107,"&gt;"&amp;Q2+2.1) + COUNTIF('Round 2 - HILLS'!Q110:Q114,"&gt;"&amp;Q2+2.1) + COUNTIF('Round 2 - HILLS'!Q117:Q121,"&gt;"&amp;Q2+2.1) + COUNTIF('Round 2 - HILLS'!Q124:Q128,"&gt;"&amp;Q2+2.1) + COUNTIF('Round 2 - HILLS'!Q131:Q135,"&gt;"&amp;Q2+2.1) + COUNTIF('Round 2 - HILLS'!Q138:Q142,"&gt;"&amp;Q2+2.1) + COUNTIF('Round 2 - HILLS'!Q145:Q149,"&gt;"&amp;Q2+2.1))</f>
        <v>0</v>
      </c>
      <c r="R17" s="78">
        <f>(COUNTIF('Round 2 - HILLS'!R5:R9,"&gt;"&amp;R2+2.1)+ COUNTIF('Round 2 - HILLS'!R12:R16,"&gt;"&amp;R2+2.1)+ COUNTIF('Round 2 - HILLS'!R19:R23,"&gt;"&amp;R2+2.1)+ COUNTIF('Round 2 - HILLS'!R26:R30,"&gt;"&amp;R2+2.1)+ COUNTIF('Round 2 - HILLS'!R33:R37,"&gt;"&amp;R2+2.1) + COUNTIF('Round 2 - HILLS'!R40:R44,"&gt;"&amp;R2+2.1)+ COUNTIF('Round 2 - HILLS'!R47:R51,"&gt;"&amp;R2+2.1) + COUNTIF('Round 2 - HILLS'!R54:R58,"&gt;"&amp;R2+2.1)+ COUNTIF('Round 2 - HILLS'!R61:R65,"&gt;"&amp;R2+2.1) + COUNTIF('Round 2 - HILLS'!R68:R72,"&gt;"&amp;R2+2.1) + COUNTIF('Round 2 - HILLS'!R75:R79,"&gt;"&amp;R2+2.1) + COUNTIF('Round 2 - HILLS'!R82:R86,"&gt;"&amp;R2+2.1) + COUNTIF('Round 2 - HILLS'!R89:R93,"&gt;"&amp;R2+2.1) + COUNTIF('Round 2 - HILLS'!R96:R100,"&gt;"&amp;R2+2.1) + COUNTIF('Round 2 - HILLS'!R103:R107,"&gt;"&amp;R2+2.1) + COUNTIF('Round 2 - HILLS'!R110:R114,"&gt;"&amp;R2+2.1) + COUNTIF('Round 2 - HILLS'!R117:R121,"&gt;"&amp;R2+2.1) + COUNTIF('Round 2 - HILLS'!R124:R128,"&gt;"&amp;R2+2.1) + COUNTIF('Round 2 - HILLS'!R131:R135,"&gt;"&amp;R2+2.1) + COUNTIF('Round 2 - HILLS'!R138:R142,"&gt;"&amp;R2+2.1) + COUNTIF('Round 2 - HILLS'!R145:R149,"&gt;"&amp;R2+2.1))</f>
        <v>0</v>
      </c>
      <c r="S17" s="79">
        <f>(COUNTIF('Round 2 - HILLS'!S5:S9,"&gt;"&amp;S2+2.1)+ COUNTIF('Round 2 - HILLS'!S12:S16,"&gt;"&amp;S2+2.1)+ COUNTIF('Round 2 - HILLS'!S19:S23,"&gt;"&amp;S2+2.1)+ COUNTIF('Round 2 - HILLS'!S26:S30,"&gt;"&amp;S2+2.1)+ COUNTIF('Round 2 - HILLS'!S33:S37,"&gt;"&amp;S2+2.1) + COUNTIF('Round 2 - HILLS'!S40:S44,"&gt;"&amp;S2+2.1)+ COUNTIF('Round 2 - HILLS'!S47:S51,"&gt;"&amp;S2+2.1) + COUNTIF('Round 2 - HILLS'!S54:S58,"&gt;"&amp;S2+2.1)+ COUNTIF('Round 2 - HILLS'!S61:S65,"&gt;"&amp;S2+2.1) + COUNTIF('Round 2 - HILLS'!S68:S72,"&gt;"&amp;S2+2.1) + COUNTIF('Round 2 - HILLS'!S75:S79,"&gt;"&amp;S2+2.1) + COUNTIF('Round 2 - HILLS'!S82:S86,"&gt;"&amp;S2+2.1) + COUNTIF('Round 2 - HILLS'!S89:S93,"&gt;"&amp;S2+2.1) + COUNTIF('Round 2 - HILLS'!S96:S100,"&gt;"&amp;S2+2.1) + COUNTIF('Round 2 - HILLS'!S103:S107,"&gt;"&amp;S2+2.1) + COUNTIF('Round 2 - HILLS'!S110:S114,"&gt;"&amp;S2+2.1) + COUNTIF('Round 2 - HILLS'!S117:S121,"&gt;"&amp;S2+2.1) + COUNTIF('Round 2 - HILLS'!S124:S128,"&gt;"&amp;S2+2.1) + COUNTIF('Round 2 - HILLS'!S131:S135,"&gt;"&amp;S2+2.1) + COUNTIF('Round 2 - HILLS'!S138:S142,"&gt;"&amp;S2+2.1) + COUNTIF('Round 2 - HILLS'!S145:S149,"&gt;"&amp;S2+2.1))</f>
        <v>0</v>
      </c>
      <c r="T17" s="78">
        <f>(COUNTIF('Round 2 - HILLS'!T5:T9,"&gt;"&amp;T2+2.1)+ COUNTIF('Round 2 - HILLS'!T12:T16,"&gt;"&amp;T2+2.1)+ COUNTIF('Round 2 - HILLS'!T19:T23,"&gt;"&amp;T2+2.1)+ COUNTIF('Round 2 - HILLS'!T26:T30,"&gt;"&amp;T2+2.1)+ COUNTIF('Round 2 - HILLS'!T33:T37,"&gt;"&amp;T2+2.1) + COUNTIF('Round 2 - HILLS'!T40:T44,"&gt;"&amp;T2+2.1)+ COUNTIF('Round 2 - HILLS'!T47:T51,"&gt;"&amp;T2+2.1) + COUNTIF('Round 2 - HILLS'!T54:T58,"&gt;"&amp;T2+2.1)+ COUNTIF('Round 2 - HILLS'!T61:T65,"&gt;"&amp;T2+2.1) + COUNTIF('Round 2 - HILLS'!T68:T72,"&gt;"&amp;T2+2.1) + COUNTIF('Round 2 - HILLS'!T75:T79,"&gt;"&amp;T2+2.1) + COUNTIF('Round 2 - HILLS'!T82:T86,"&gt;"&amp;T2+2.1) + COUNTIF('Round 2 - HILLS'!T89:T93,"&gt;"&amp;T2+2.1) + COUNTIF('Round 2 - HILLS'!T96:T100,"&gt;"&amp;T2+2.1) + COUNTIF('Round 2 - HILLS'!T103:T107,"&gt;"&amp;T2+2.1) + COUNTIF('Round 2 - HILLS'!T110:T114,"&gt;"&amp;T2+2.1) + COUNTIF('Round 2 - HILLS'!T117:T121,"&gt;"&amp;T2+2.1) + COUNTIF('Round 2 - HILLS'!T124:T128,"&gt;"&amp;T2+2.1) + COUNTIF('Round 2 - HILLS'!T131:T135,"&gt;"&amp;T2+2.1) + COUNTIF('Round 2 - HILLS'!T138:T142,"&gt;"&amp;T2+2.1) + COUNTIF('Round 2 - HILLS'!T145:T149,"&gt;"&amp;T2+2.1))</f>
        <v>0</v>
      </c>
      <c r="U17" s="81"/>
      <c r="V17" s="82"/>
    </row>
    <row r="18" spans="1:22" x14ac:dyDescent="0.2">
      <c r="A18" s="12" t="s">
        <v>77</v>
      </c>
      <c r="B18" s="83" t="e">
        <f>AVERAGE('Round 2 - HILLS'!B5:B9, 'Round 2 - HILLS'!B12:B16, 'Round 2 - HILLS'!B19:B23, 'Round 2 - HILLS'!B26:B30, 'Round 2 - HILLS'!B33:B37, 'Round 2 - HILLS'!B40:B44, 'Round 2 - HILLS'!B47:B51, 'Round 2 - HILLS'!B54:B58, 'Round 2 - HILLS'!B61:B65, 'Round 2 - HILLS'!B68:B72, 'Round 2 - HILLS'!B75:B79, 'Round 2 - HILLS'!B82:B86, 'Round 2 - HILLS'!B89:B93, 'Round 2 - HILLS'!B96:B100, 'Round 2 - HILLS'!B103:B107, 'Round 2 - HILLS'!B110:B114, 'Round 2 - HILLS'!B117:B121, 'Round 2 - HILLS'!B124:B128, 'Round 2 - HILLS'!B131:B135, 'Round 2 - HILLS'!B138:B142, 'Round 2 - HILLS'!B145:B149)</f>
        <v>#DIV/0!</v>
      </c>
      <c r="C18" s="84" t="e">
        <f>AVERAGE('Round 2 - HILLS'!C5:C9, 'Round 2 - HILLS'!C12:C16, 'Round 2 - HILLS'!C19:C23, 'Round 2 - HILLS'!C26:C30, 'Round 2 - HILLS'!C33:C37, 'Round 2 - HILLS'!C40:C44, 'Round 2 - HILLS'!C47:C51, 'Round 2 - HILLS'!C54:C58, 'Round 2 - HILLS'!C61:C65, 'Round 2 - HILLS'!C68:C72, 'Round 2 - HILLS'!C75:C79, 'Round 2 - HILLS'!C82:C86, 'Round 2 - HILLS'!C89:C93, 'Round 2 - HILLS'!C96:C100, 'Round 2 - HILLS'!C103:C107, 'Round 2 - HILLS'!C110:C114, 'Round 2 - HILLS'!C117:C121, 'Round 2 - HILLS'!C124:C128, 'Round 2 - HILLS'!C131:C135, 'Round 2 - HILLS'!C138:C142, 'Round 2 - HILLS'!C145:C149)</f>
        <v>#DIV/0!</v>
      </c>
      <c r="D18" s="83" t="e">
        <f>AVERAGE('Round 2 - HILLS'!D5:D9, 'Round 2 - HILLS'!D12:D16, 'Round 2 - HILLS'!D19:D23, 'Round 2 - HILLS'!D26:D30, 'Round 2 - HILLS'!D33:D37, 'Round 2 - HILLS'!D40:D44, 'Round 2 - HILLS'!D47:D51, 'Round 2 - HILLS'!D54:D58, 'Round 2 - HILLS'!D61:D65, 'Round 2 - HILLS'!D68:D72, 'Round 2 - HILLS'!D75:D79, 'Round 2 - HILLS'!D82:D86, 'Round 2 - HILLS'!D89:D93, 'Round 2 - HILLS'!D96:D100, 'Round 2 - HILLS'!D103:D107, 'Round 2 - HILLS'!D110:D114, 'Round 2 - HILLS'!D117:D121, 'Round 2 - HILLS'!D124:D128, 'Round 2 - HILLS'!D131:D135, 'Round 2 - HILLS'!D138:D142, 'Round 2 - HILLS'!D145:D149)</f>
        <v>#DIV/0!</v>
      </c>
      <c r="E18" s="84" t="e">
        <f>AVERAGE('Round 2 - HILLS'!E5:E9, 'Round 2 - HILLS'!E12:E16, 'Round 2 - HILLS'!E19:E23, 'Round 2 - HILLS'!E26:E30, 'Round 2 - HILLS'!E33:E37, 'Round 2 - HILLS'!E40:E44, 'Round 2 - HILLS'!E47:E51, 'Round 2 - HILLS'!E54:E58, 'Round 2 - HILLS'!E61:E65, 'Round 2 - HILLS'!E68:E72, 'Round 2 - HILLS'!E75:E79, 'Round 2 - HILLS'!E82:E86, 'Round 2 - HILLS'!E89:E93, 'Round 2 - HILLS'!E96:E100, 'Round 2 - HILLS'!E103:E107, 'Round 2 - HILLS'!E110:E114, 'Round 2 - HILLS'!E117:E121, 'Round 2 - HILLS'!E124:E128, 'Round 2 - HILLS'!E131:E135, 'Round 2 - HILLS'!E138:E142, 'Round 2 - HILLS'!E145:E149)</f>
        <v>#DIV/0!</v>
      </c>
      <c r="F18" s="83" t="e">
        <f>AVERAGE('Round 2 - HILLS'!F5:F9, 'Round 2 - HILLS'!F12:F16, 'Round 2 - HILLS'!F19:F23, 'Round 2 - HILLS'!F26:F30, 'Round 2 - HILLS'!F33:F37, 'Round 2 - HILLS'!F40:F44, 'Round 2 - HILLS'!F47:F51, 'Round 2 - HILLS'!F54:F58, 'Round 2 - HILLS'!F61:F65, 'Round 2 - HILLS'!F68:F72, 'Round 2 - HILLS'!F75:F79, 'Round 2 - HILLS'!F82:F86, 'Round 2 - HILLS'!F89:F93, 'Round 2 - HILLS'!F96:F100, 'Round 2 - HILLS'!F103:F107, 'Round 2 - HILLS'!F110:F114, 'Round 2 - HILLS'!F117:F121, 'Round 2 - HILLS'!F124:F128, 'Round 2 - HILLS'!F131:F135, 'Round 2 - HILLS'!F138:F142, 'Round 2 - HILLS'!F145:F149)</f>
        <v>#DIV/0!</v>
      </c>
      <c r="G18" s="84" t="e">
        <f>AVERAGE('Round 2 - HILLS'!G5:G9, 'Round 2 - HILLS'!G12:G16, 'Round 2 - HILLS'!G19:G23, 'Round 2 - HILLS'!G26:G30, 'Round 2 - HILLS'!G33:G37, 'Round 2 - HILLS'!G40:G44, 'Round 2 - HILLS'!G47:G51, 'Round 2 - HILLS'!G54:G58, 'Round 2 - HILLS'!G61:G65, 'Round 2 - HILLS'!G68:G72, 'Round 2 - HILLS'!G75:G79, 'Round 2 - HILLS'!G82:G86, 'Round 2 - HILLS'!G89:G93, 'Round 2 - HILLS'!G96:G100, 'Round 2 - HILLS'!G103:G107, 'Round 2 - HILLS'!G110:G114, 'Round 2 - HILLS'!G117:G121, 'Round 2 - HILLS'!G124:G128, 'Round 2 - HILLS'!G131:G135, 'Round 2 - HILLS'!G138:G142, 'Round 2 - HILLS'!G145:G149)</f>
        <v>#DIV/0!</v>
      </c>
      <c r="H18" s="83" t="e">
        <f>AVERAGE('Round 2 - HILLS'!H5:H9, 'Round 2 - HILLS'!H12:H16, 'Round 2 - HILLS'!H19:H23, 'Round 2 - HILLS'!H26:H30, 'Round 2 - HILLS'!H33:H37, 'Round 2 - HILLS'!H40:H44, 'Round 2 - HILLS'!H47:H51, 'Round 2 - HILLS'!H54:H58, 'Round 2 - HILLS'!H61:H65, 'Round 2 - HILLS'!H68:H72, 'Round 2 - HILLS'!H75:H79, 'Round 2 - HILLS'!H82:H86, 'Round 2 - HILLS'!H89:H93, 'Round 2 - HILLS'!H96:H100, 'Round 2 - HILLS'!H103:H107, 'Round 2 - HILLS'!H110:H114, 'Round 2 - HILLS'!H117:H121, 'Round 2 - HILLS'!H124:H128, 'Round 2 - HILLS'!H131:H135, 'Round 2 - HILLS'!H138:H142, 'Round 2 - HILLS'!H145:H149)</f>
        <v>#DIV/0!</v>
      </c>
      <c r="I18" s="84" t="e">
        <f>AVERAGE('Round 2 - HILLS'!I5:I9, 'Round 2 - HILLS'!I12:I16, 'Round 2 - HILLS'!I19:I23, 'Round 2 - HILLS'!I26:I30, 'Round 2 - HILLS'!I33:I37, 'Round 2 - HILLS'!I40:I44, 'Round 2 - HILLS'!I47:I51, 'Round 2 - HILLS'!I54:I58, 'Round 2 - HILLS'!I61:I65, 'Round 2 - HILLS'!I68:I72, 'Round 2 - HILLS'!I75:I79, 'Round 2 - HILLS'!I82:I86, 'Round 2 - HILLS'!I89:I93, 'Round 2 - HILLS'!I96:I100, 'Round 2 - HILLS'!I103:I107, 'Round 2 - HILLS'!I110:I114, 'Round 2 - HILLS'!I117:I121, 'Round 2 - HILLS'!I124:I128, 'Round 2 - HILLS'!I131:I135, 'Round 2 - HILLS'!I138:I142, 'Round 2 - HILLS'!I145:I149)</f>
        <v>#DIV/0!</v>
      </c>
      <c r="J18" s="83" t="e">
        <f>AVERAGE('Round 2 - HILLS'!J5:J9, 'Round 2 - HILLS'!J12:J16, 'Round 2 - HILLS'!J19:J23, 'Round 2 - HILLS'!J26:J30, 'Round 2 - HILLS'!J33:J37, 'Round 2 - HILLS'!J40:J44, 'Round 2 - HILLS'!J47:J51, 'Round 2 - HILLS'!J54:J58, 'Round 2 - HILLS'!J61:J65, 'Round 2 - HILLS'!J68:J72, 'Round 2 - HILLS'!J75:J79, 'Round 2 - HILLS'!J82:J86, 'Round 2 - HILLS'!J89:J93, 'Round 2 - HILLS'!J96:J100, 'Round 2 - HILLS'!J103:J107, 'Round 2 - HILLS'!J110:J114, 'Round 2 - HILLS'!J117:J121, 'Round 2 - HILLS'!J124:J128, 'Round 2 - HILLS'!J131:J135, 'Round 2 - HILLS'!J138:J142, 'Round 2 - HILLS'!J145:J149)</f>
        <v>#DIV/0!</v>
      </c>
      <c r="K18" s="85" t="e">
        <f>SUM(B18:J18)</f>
        <v>#DIV/0!</v>
      </c>
      <c r="L18" s="83" t="e">
        <f>AVERAGE('Round 2 - HILLS'!L5:L9, 'Round 2 - HILLS'!L12:L16, 'Round 2 - HILLS'!L19:L23, 'Round 2 - HILLS'!L26:L30, 'Round 2 - HILLS'!L33:L37, 'Round 2 - HILLS'!L40:L44, 'Round 2 - HILLS'!L47:L51, 'Round 2 - HILLS'!L54:L58, 'Round 2 - HILLS'!L61:L65, 'Round 2 - HILLS'!L68:L72, 'Round 2 - HILLS'!L75:L79, 'Round 2 - HILLS'!L82:L86, 'Round 2 - HILLS'!L89:L93, 'Round 2 - HILLS'!L96:L100, 'Round 2 - HILLS'!L103:L107, 'Round 2 - HILLS'!L110:L114, 'Round 2 - HILLS'!L117:L121, 'Round 2 - HILLS'!L124:L128, 'Round 2 - HILLS'!L131:L135, 'Round 2 - HILLS'!L138:L142, 'Round 2 - HILLS'!L145:L149)</f>
        <v>#DIV/0!</v>
      </c>
      <c r="M18" s="84" t="e">
        <f>AVERAGE('Round 2 - HILLS'!M5:M9, 'Round 2 - HILLS'!M12:M16, 'Round 2 - HILLS'!M19:M23, 'Round 2 - HILLS'!M26:M30, 'Round 2 - HILLS'!M33:M37, 'Round 2 - HILLS'!M40:M44, 'Round 2 - HILLS'!M47:M51, 'Round 2 - HILLS'!M54:M58, 'Round 2 - HILLS'!M61:M65, 'Round 2 - HILLS'!M68:M72, 'Round 2 - HILLS'!M75:M79, 'Round 2 - HILLS'!M82:M86, 'Round 2 - HILLS'!M89:M93, 'Round 2 - HILLS'!M96:M100, 'Round 2 - HILLS'!M103:M107, 'Round 2 - HILLS'!M110:M114, 'Round 2 - HILLS'!M117:M121, 'Round 2 - HILLS'!M124:M128, 'Round 2 - HILLS'!M131:M135, 'Round 2 - HILLS'!M138:M142, 'Round 2 - HILLS'!M145:M149)</f>
        <v>#DIV/0!</v>
      </c>
      <c r="N18" s="83" t="e">
        <f>AVERAGE('Round 2 - HILLS'!N5:N9, 'Round 2 - HILLS'!N12:N16, 'Round 2 - HILLS'!N19:N23, 'Round 2 - HILLS'!N26:N30, 'Round 2 - HILLS'!N33:N37, 'Round 2 - HILLS'!N40:N44, 'Round 2 - HILLS'!N47:N51, 'Round 2 - HILLS'!N54:N58, 'Round 2 - HILLS'!N61:N65, 'Round 2 - HILLS'!N68:N72, 'Round 2 - HILLS'!N75:N79, 'Round 2 - HILLS'!N82:N86, 'Round 2 - HILLS'!N89:N93, 'Round 2 - HILLS'!N96:N100, 'Round 2 - HILLS'!N103:N107, 'Round 2 - HILLS'!N110:N114, 'Round 2 - HILLS'!N117:N121, 'Round 2 - HILLS'!N124:N128, 'Round 2 - HILLS'!N131:N135, 'Round 2 - HILLS'!N138:N142, 'Round 2 - HILLS'!N145:N149)</f>
        <v>#DIV/0!</v>
      </c>
      <c r="O18" s="84" t="e">
        <f>AVERAGE('Round 2 - HILLS'!O5:O9, 'Round 2 - HILLS'!O12:O16, 'Round 2 - HILLS'!O19:O23, 'Round 2 - HILLS'!O26:O30, 'Round 2 - HILLS'!O33:O37, 'Round 2 - HILLS'!O40:O44, 'Round 2 - HILLS'!O47:O51, 'Round 2 - HILLS'!O54:O58, 'Round 2 - HILLS'!O61:O65, 'Round 2 - HILLS'!O68:O72, 'Round 2 - HILLS'!O75:O79, 'Round 2 - HILLS'!O82:O86, 'Round 2 - HILLS'!O89:O93, 'Round 2 - HILLS'!O96:O100, 'Round 2 - HILLS'!O103:O107, 'Round 2 - HILLS'!O110:O114, 'Round 2 - HILLS'!O117:O121, 'Round 2 - HILLS'!O124:O128, 'Round 2 - HILLS'!O131:O135, 'Round 2 - HILLS'!O138:O142, 'Round 2 - HILLS'!O145:O149)</f>
        <v>#DIV/0!</v>
      </c>
      <c r="P18" s="83" t="e">
        <f>AVERAGE('Round 2 - HILLS'!P5:P9, 'Round 2 - HILLS'!P12:P16, 'Round 2 - HILLS'!P19:P23, 'Round 2 - HILLS'!P26:P30, 'Round 2 - HILLS'!P33:P37, 'Round 2 - HILLS'!P40:P44, 'Round 2 - HILLS'!P47:P51, 'Round 2 - HILLS'!P54:P58, 'Round 2 - HILLS'!P61:P65, 'Round 2 - HILLS'!P68:P72, 'Round 2 - HILLS'!P75:P79, 'Round 2 - HILLS'!P82:P86, 'Round 2 - HILLS'!P89:P93, 'Round 2 - HILLS'!P96:P100, 'Round 2 - HILLS'!P103:P107, 'Round 2 - HILLS'!P110:P114, 'Round 2 - HILLS'!P117:P121, 'Round 2 - HILLS'!P124:P128, 'Round 2 - HILLS'!P131:P135, 'Round 2 - HILLS'!P138:P142, 'Round 2 - HILLS'!P145:P149)</f>
        <v>#DIV/0!</v>
      </c>
      <c r="Q18" s="84" t="e">
        <f>AVERAGE('Round 2 - HILLS'!Q5:Q9, 'Round 2 - HILLS'!Q12:Q16, 'Round 2 - HILLS'!Q19:Q23, 'Round 2 - HILLS'!Q26:Q30, 'Round 2 - HILLS'!Q33:Q37, 'Round 2 - HILLS'!Q40:Q44, 'Round 2 - HILLS'!Q47:Q51, 'Round 2 - HILLS'!Q54:Q58, 'Round 2 - HILLS'!Q61:Q65, 'Round 2 - HILLS'!Q68:Q72, 'Round 2 - HILLS'!Q75:Q79, 'Round 2 - HILLS'!Q82:Q86, 'Round 2 - HILLS'!Q89:Q93, 'Round 2 - HILLS'!Q96:Q100, 'Round 2 - HILLS'!Q103:Q107, 'Round 2 - HILLS'!Q110:Q114, 'Round 2 - HILLS'!Q117:Q121, 'Round 2 - HILLS'!Q124:Q128, 'Round 2 - HILLS'!Q131:Q135, 'Round 2 - HILLS'!Q138:Q142, 'Round 2 - HILLS'!Q145:Q149)</f>
        <v>#DIV/0!</v>
      </c>
      <c r="R18" s="83" t="e">
        <f>AVERAGE('Round 2 - HILLS'!R5:R9, 'Round 2 - HILLS'!R12:R16, 'Round 2 - HILLS'!R19:R23, 'Round 2 - HILLS'!R26:R30, 'Round 2 - HILLS'!R33:R37, 'Round 2 - HILLS'!R40:R44, 'Round 2 - HILLS'!R47:R51, 'Round 2 - HILLS'!R54:R58, 'Round 2 - HILLS'!R61:R65, 'Round 2 - HILLS'!R68:R72, 'Round 2 - HILLS'!R75:R79, 'Round 2 - HILLS'!R82:R86, 'Round 2 - HILLS'!R89:R93, 'Round 2 - HILLS'!R96:R100, 'Round 2 - HILLS'!R103:R107, 'Round 2 - HILLS'!R110:R114, 'Round 2 - HILLS'!R117:R121, 'Round 2 - HILLS'!R124:R128, 'Round 2 - HILLS'!R131:R135, 'Round 2 - HILLS'!R138:R142, 'Round 2 - HILLS'!R145:R149)</f>
        <v>#DIV/0!</v>
      </c>
      <c r="S18" s="84" t="e">
        <f>AVERAGE('Round 2 - HILLS'!S5:S9, 'Round 2 - HILLS'!S12:S16, 'Round 2 - HILLS'!S19:S23, 'Round 2 - HILLS'!S26:S30, 'Round 2 - HILLS'!S33:S37, 'Round 2 - HILLS'!S40:S44, 'Round 2 - HILLS'!S47:S51, 'Round 2 - HILLS'!S54:S58, 'Round 2 - HILLS'!S61:S65, 'Round 2 - HILLS'!S68:S72, 'Round 2 - HILLS'!S75:S79, 'Round 2 - HILLS'!S82:S86, 'Round 2 - HILLS'!S89:S93, 'Round 2 - HILLS'!S96:S100, 'Round 2 - HILLS'!S103:S107, 'Round 2 - HILLS'!S110:S114, 'Round 2 - HILLS'!S117:S121, 'Round 2 - HILLS'!S124:S128, 'Round 2 - HILLS'!S131:S135, 'Round 2 - HILLS'!S138:S142, 'Round 2 - HILLS'!S145:S149)</f>
        <v>#DIV/0!</v>
      </c>
      <c r="T18" s="83" t="e">
        <f>AVERAGE('Round 2 - HILLS'!T5:T9, 'Round 2 - HILLS'!T12:T16, 'Round 2 - HILLS'!T19:T23, 'Round 2 - HILLS'!T26:T30, 'Round 2 - HILLS'!T33:T37, 'Round 2 - HILLS'!T40:T44, 'Round 2 - HILLS'!T47:T51, 'Round 2 - HILLS'!T54:T58, 'Round 2 - HILLS'!T61:T65, 'Round 2 - HILLS'!T68:T72, 'Round 2 - HILLS'!T75:T79, 'Round 2 - HILLS'!T82:T86, 'Round 2 - HILLS'!T89:T93, 'Round 2 - HILLS'!T96:T100, 'Round 2 - HILLS'!T103:T107, 'Round 2 - HILLS'!T110:T114, 'Round 2 - HILLS'!T117:T121, 'Round 2 - HILLS'!T124:T128, 'Round 2 - HILLS'!T131:T135, 'Round 2 - HILLS'!T138:T142, 'Round 2 - HILLS'!T145:T149)</f>
        <v>#DIV/0!</v>
      </c>
      <c r="U18" s="86" t="e">
        <f>SUM(L18:T18)</f>
        <v>#DIV/0!</v>
      </c>
      <c r="V18" s="87" t="e">
        <f>SUM(U18,K18)</f>
        <v>#DIV/0!</v>
      </c>
    </row>
    <row r="20" spans="1:22" x14ac:dyDescent="0.2">
      <c r="A20" s="14" t="s">
        <v>70</v>
      </c>
      <c r="B20" s="83">
        <f t="shared" ref="B20:J25" si="0">SUM(B4,B12)</f>
        <v>0</v>
      </c>
      <c r="C20" s="79">
        <f t="shared" si="0"/>
        <v>0</v>
      </c>
      <c r="D20" s="83">
        <f t="shared" si="0"/>
        <v>0</v>
      </c>
      <c r="E20" s="79">
        <f t="shared" si="0"/>
        <v>0</v>
      </c>
      <c r="F20" s="83">
        <f t="shared" si="0"/>
        <v>0</v>
      </c>
      <c r="G20" s="79">
        <f t="shared" si="0"/>
        <v>0</v>
      </c>
      <c r="H20" s="83">
        <f t="shared" si="0"/>
        <v>0</v>
      </c>
      <c r="I20" s="79">
        <f t="shared" si="0"/>
        <v>0</v>
      </c>
      <c r="J20" s="83">
        <f t="shared" si="0"/>
        <v>0</v>
      </c>
      <c r="K20" s="88"/>
      <c r="L20" s="83">
        <f t="shared" ref="L20:T25" si="1">SUM(L4,L12)</f>
        <v>0</v>
      </c>
      <c r="M20" s="79">
        <f t="shared" si="1"/>
        <v>0</v>
      </c>
      <c r="N20" s="83">
        <f t="shared" si="1"/>
        <v>0</v>
      </c>
      <c r="O20" s="79">
        <f t="shared" si="1"/>
        <v>0</v>
      </c>
      <c r="P20" s="83">
        <f t="shared" si="1"/>
        <v>0</v>
      </c>
      <c r="Q20" s="79">
        <f t="shared" si="1"/>
        <v>0</v>
      </c>
      <c r="R20" s="83">
        <f t="shared" si="1"/>
        <v>0</v>
      </c>
      <c r="S20" s="79">
        <f t="shared" si="1"/>
        <v>0</v>
      </c>
      <c r="T20" s="83">
        <f t="shared" si="1"/>
        <v>0</v>
      </c>
      <c r="U20" s="81"/>
      <c r="V20" s="82"/>
    </row>
    <row r="21" spans="1:22" x14ac:dyDescent="0.2">
      <c r="A21" s="14" t="s">
        <v>71</v>
      </c>
      <c r="B21" s="83">
        <f t="shared" si="0"/>
        <v>0</v>
      </c>
      <c r="C21" s="79">
        <f t="shared" si="0"/>
        <v>0</v>
      </c>
      <c r="D21" s="83">
        <f t="shared" si="0"/>
        <v>0</v>
      </c>
      <c r="E21" s="79">
        <f t="shared" si="0"/>
        <v>0</v>
      </c>
      <c r="F21" s="83">
        <f t="shared" si="0"/>
        <v>0</v>
      </c>
      <c r="G21" s="79">
        <f t="shared" si="0"/>
        <v>0</v>
      </c>
      <c r="H21" s="83">
        <f t="shared" si="0"/>
        <v>0</v>
      </c>
      <c r="I21" s="79">
        <f t="shared" si="0"/>
        <v>0</v>
      </c>
      <c r="J21" s="83">
        <f t="shared" si="0"/>
        <v>0</v>
      </c>
      <c r="K21" s="88"/>
      <c r="L21" s="83">
        <f t="shared" si="1"/>
        <v>0</v>
      </c>
      <c r="M21" s="79">
        <f t="shared" si="1"/>
        <v>0</v>
      </c>
      <c r="N21" s="83">
        <f t="shared" si="1"/>
        <v>0</v>
      </c>
      <c r="O21" s="79">
        <f t="shared" si="1"/>
        <v>0</v>
      </c>
      <c r="P21" s="83">
        <f t="shared" si="1"/>
        <v>0</v>
      </c>
      <c r="Q21" s="79">
        <f t="shared" si="1"/>
        <v>0</v>
      </c>
      <c r="R21" s="83">
        <f t="shared" si="1"/>
        <v>0</v>
      </c>
      <c r="S21" s="79">
        <f t="shared" si="1"/>
        <v>0</v>
      </c>
      <c r="T21" s="83">
        <f t="shared" si="1"/>
        <v>0</v>
      </c>
      <c r="U21" s="81"/>
      <c r="V21" s="82"/>
    </row>
    <row r="22" spans="1:22" x14ac:dyDescent="0.2">
      <c r="A22" s="14" t="s">
        <v>72</v>
      </c>
      <c r="B22" s="83">
        <f t="shared" si="0"/>
        <v>0</v>
      </c>
      <c r="C22" s="79">
        <f t="shared" si="0"/>
        <v>0</v>
      </c>
      <c r="D22" s="83">
        <f t="shared" si="0"/>
        <v>0</v>
      </c>
      <c r="E22" s="79">
        <f t="shared" si="0"/>
        <v>0</v>
      </c>
      <c r="F22" s="83">
        <f t="shared" si="0"/>
        <v>0</v>
      </c>
      <c r="G22" s="79">
        <f t="shared" si="0"/>
        <v>0</v>
      </c>
      <c r="H22" s="83">
        <f t="shared" si="0"/>
        <v>0</v>
      </c>
      <c r="I22" s="79">
        <f t="shared" si="0"/>
        <v>0</v>
      </c>
      <c r="J22" s="83">
        <f t="shared" si="0"/>
        <v>0</v>
      </c>
      <c r="K22" s="88"/>
      <c r="L22" s="83">
        <f t="shared" si="1"/>
        <v>0</v>
      </c>
      <c r="M22" s="79">
        <f t="shared" si="1"/>
        <v>0</v>
      </c>
      <c r="N22" s="83">
        <f t="shared" si="1"/>
        <v>0</v>
      </c>
      <c r="O22" s="79">
        <f t="shared" si="1"/>
        <v>0</v>
      </c>
      <c r="P22" s="83">
        <f t="shared" si="1"/>
        <v>0</v>
      </c>
      <c r="Q22" s="79">
        <f t="shared" si="1"/>
        <v>0</v>
      </c>
      <c r="R22" s="83">
        <f t="shared" si="1"/>
        <v>0</v>
      </c>
      <c r="S22" s="79">
        <f t="shared" si="1"/>
        <v>0</v>
      </c>
      <c r="T22" s="83">
        <f t="shared" si="1"/>
        <v>0</v>
      </c>
      <c r="U22" s="81"/>
      <c r="V22" s="82"/>
    </row>
    <row r="23" spans="1:22" x14ac:dyDescent="0.2">
      <c r="A23" s="14" t="s">
        <v>73</v>
      </c>
      <c r="B23" s="83">
        <f t="shared" si="0"/>
        <v>0</v>
      </c>
      <c r="C23" s="79">
        <f t="shared" si="0"/>
        <v>0</v>
      </c>
      <c r="D23" s="83">
        <f t="shared" si="0"/>
        <v>0</v>
      </c>
      <c r="E23" s="79">
        <f t="shared" si="0"/>
        <v>0</v>
      </c>
      <c r="F23" s="83">
        <f t="shared" si="0"/>
        <v>0</v>
      </c>
      <c r="G23" s="79">
        <f t="shared" si="0"/>
        <v>0</v>
      </c>
      <c r="H23" s="83">
        <f t="shared" si="0"/>
        <v>0</v>
      </c>
      <c r="I23" s="79">
        <f t="shared" si="0"/>
        <v>0</v>
      </c>
      <c r="J23" s="83">
        <f t="shared" si="0"/>
        <v>0</v>
      </c>
      <c r="K23" s="88"/>
      <c r="L23" s="83">
        <f t="shared" si="1"/>
        <v>0</v>
      </c>
      <c r="M23" s="79">
        <f t="shared" si="1"/>
        <v>0</v>
      </c>
      <c r="N23" s="83">
        <f t="shared" si="1"/>
        <v>0</v>
      </c>
      <c r="O23" s="79">
        <f t="shared" si="1"/>
        <v>0</v>
      </c>
      <c r="P23" s="83">
        <f t="shared" si="1"/>
        <v>0</v>
      </c>
      <c r="Q23" s="79">
        <f t="shared" si="1"/>
        <v>0</v>
      </c>
      <c r="R23" s="83">
        <f t="shared" si="1"/>
        <v>0</v>
      </c>
      <c r="S23" s="79">
        <f t="shared" si="1"/>
        <v>0</v>
      </c>
      <c r="T23" s="83">
        <f t="shared" si="1"/>
        <v>0</v>
      </c>
      <c r="U23" s="81"/>
      <c r="V23" s="82"/>
    </row>
    <row r="24" spans="1:22" x14ac:dyDescent="0.2">
      <c r="A24" s="14" t="s">
        <v>74</v>
      </c>
      <c r="B24" s="83">
        <f t="shared" si="0"/>
        <v>0</v>
      </c>
      <c r="C24" s="79">
        <f t="shared" si="0"/>
        <v>0</v>
      </c>
      <c r="D24" s="83">
        <f t="shared" si="0"/>
        <v>0</v>
      </c>
      <c r="E24" s="79">
        <f t="shared" si="0"/>
        <v>0</v>
      </c>
      <c r="F24" s="83">
        <f t="shared" si="0"/>
        <v>0</v>
      </c>
      <c r="G24" s="79">
        <f t="shared" si="0"/>
        <v>0</v>
      </c>
      <c r="H24" s="83">
        <f t="shared" si="0"/>
        <v>0</v>
      </c>
      <c r="I24" s="79">
        <f t="shared" si="0"/>
        <v>0</v>
      </c>
      <c r="J24" s="83">
        <f t="shared" si="0"/>
        <v>0</v>
      </c>
      <c r="K24" s="88"/>
      <c r="L24" s="83">
        <f t="shared" si="1"/>
        <v>0</v>
      </c>
      <c r="M24" s="79">
        <f t="shared" si="1"/>
        <v>0</v>
      </c>
      <c r="N24" s="83">
        <f t="shared" si="1"/>
        <v>0</v>
      </c>
      <c r="O24" s="79">
        <f t="shared" si="1"/>
        <v>0</v>
      </c>
      <c r="P24" s="83">
        <f t="shared" si="1"/>
        <v>0</v>
      </c>
      <c r="Q24" s="79">
        <f t="shared" si="1"/>
        <v>0</v>
      </c>
      <c r="R24" s="83">
        <f t="shared" si="1"/>
        <v>0</v>
      </c>
      <c r="S24" s="79">
        <f t="shared" si="1"/>
        <v>0</v>
      </c>
      <c r="T24" s="83">
        <f t="shared" si="1"/>
        <v>0</v>
      </c>
      <c r="U24" s="81"/>
      <c r="V24" s="82"/>
    </row>
    <row r="25" spans="1:22" x14ac:dyDescent="0.2">
      <c r="A25" s="14" t="s">
        <v>75</v>
      </c>
      <c r="B25" s="83">
        <f t="shared" si="0"/>
        <v>0</v>
      </c>
      <c r="C25" s="79">
        <f t="shared" si="0"/>
        <v>0</v>
      </c>
      <c r="D25" s="83">
        <f t="shared" si="0"/>
        <v>0</v>
      </c>
      <c r="E25" s="79">
        <f t="shared" si="0"/>
        <v>0</v>
      </c>
      <c r="F25" s="83">
        <f t="shared" si="0"/>
        <v>0</v>
      </c>
      <c r="G25" s="79">
        <f t="shared" si="0"/>
        <v>0</v>
      </c>
      <c r="H25" s="83">
        <f t="shared" si="0"/>
        <v>0</v>
      </c>
      <c r="I25" s="79">
        <f t="shared" si="0"/>
        <v>0</v>
      </c>
      <c r="J25" s="83">
        <f t="shared" si="0"/>
        <v>0</v>
      </c>
      <c r="K25" s="88"/>
      <c r="L25" s="83">
        <f t="shared" si="1"/>
        <v>0</v>
      </c>
      <c r="M25" s="79">
        <f t="shared" si="1"/>
        <v>0</v>
      </c>
      <c r="N25" s="83">
        <f t="shared" si="1"/>
        <v>0</v>
      </c>
      <c r="O25" s="79">
        <f t="shared" si="1"/>
        <v>0</v>
      </c>
      <c r="P25" s="83">
        <f t="shared" si="1"/>
        <v>0</v>
      </c>
      <c r="Q25" s="79">
        <f t="shared" si="1"/>
        <v>0</v>
      </c>
      <c r="R25" s="83">
        <f t="shared" si="1"/>
        <v>0</v>
      </c>
      <c r="S25" s="79">
        <f t="shared" si="1"/>
        <v>0</v>
      </c>
      <c r="T25" s="83">
        <f t="shared" si="1"/>
        <v>0</v>
      </c>
      <c r="U25" s="81"/>
      <c r="V25" s="82"/>
    </row>
    <row r="26" spans="1:22" x14ac:dyDescent="0.2">
      <c r="A26" s="12" t="s">
        <v>78</v>
      </c>
      <c r="B26" s="83" t="e">
        <f>AVERAGE(B10,B18)</f>
        <v>#DIV/0!</v>
      </c>
      <c r="C26" s="84" t="e">
        <f t="shared" ref="C26:V26" si="2">AVERAGE(C10,C18)</f>
        <v>#DIV/0!</v>
      </c>
      <c r="D26" s="83" t="e">
        <f t="shared" si="2"/>
        <v>#DIV/0!</v>
      </c>
      <c r="E26" s="84" t="e">
        <f t="shared" si="2"/>
        <v>#DIV/0!</v>
      </c>
      <c r="F26" s="83" t="e">
        <f t="shared" si="2"/>
        <v>#DIV/0!</v>
      </c>
      <c r="G26" s="84" t="e">
        <f t="shared" si="2"/>
        <v>#DIV/0!</v>
      </c>
      <c r="H26" s="83" t="e">
        <f t="shared" si="2"/>
        <v>#DIV/0!</v>
      </c>
      <c r="I26" s="84" t="e">
        <f t="shared" si="2"/>
        <v>#DIV/0!</v>
      </c>
      <c r="J26" s="83" t="e">
        <f t="shared" si="2"/>
        <v>#DIV/0!</v>
      </c>
      <c r="K26" s="85" t="e">
        <f>AVERAGE(K10,K18)</f>
        <v>#DIV/0!</v>
      </c>
      <c r="L26" s="83" t="e">
        <f t="shared" si="2"/>
        <v>#DIV/0!</v>
      </c>
      <c r="M26" s="84" t="e">
        <f t="shared" si="2"/>
        <v>#DIV/0!</v>
      </c>
      <c r="N26" s="83" t="e">
        <f t="shared" si="2"/>
        <v>#DIV/0!</v>
      </c>
      <c r="O26" s="84" t="e">
        <f t="shared" si="2"/>
        <v>#DIV/0!</v>
      </c>
      <c r="P26" s="83" t="e">
        <f t="shared" si="2"/>
        <v>#DIV/0!</v>
      </c>
      <c r="Q26" s="84" t="e">
        <f t="shared" si="2"/>
        <v>#DIV/0!</v>
      </c>
      <c r="R26" s="83" t="e">
        <f t="shared" si="2"/>
        <v>#DIV/0!</v>
      </c>
      <c r="S26" s="84" t="e">
        <f t="shared" si="2"/>
        <v>#DIV/0!</v>
      </c>
      <c r="T26" s="83" t="e">
        <f t="shared" si="2"/>
        <v>#DIV/0!</v>
      </c>
      <c r="U26" s="86" t="e">
        <f t="shared" si="2"/>
        <v>#DIV/0!</v>
      </c>
      <c r="V26" s="87" t="e">
        <f t="shared" si="2"/>
        <v>#DIV/0!</v>
      </c>
    </row>
  </sheetData>
  <sheetProtection algorithmName="SHA-512" hashValue="XdMyJ994qNpi7TqnqnG4VkgofKBWeaLSoCG9jiV1XM0B7ke+nY9EpeG4mglDzoclIIzTyvrewypdqDrjZ2C/2g==" saltValue="wprhUszxXajsHxpzoPCQHQ==" spinCount="100000" sheet="1" selectLockedCells="1" selectUnlockedCells="1"/>
  <pageMargins left="0.7" right="0.7" top="0.75" bottom="0.75" header="0.3" footer="0.3"/>
  <ignoredErrors>
    <ignoredError sqref="B12:J15 L12:T17 B4:J9 L4:T9 B17:J17 C16:J16" formulaRange="1"/>
    <ignoredError sqref="K18 B26:V26" evalError="1"/>
    <ignoredError sqref="B18 C18:J18 L18:V18 B10:V10" evalError="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45"/>
  <sheetViews>
    <sheetView workbookViewId="0">
      <selection activeCell="A32" sqref="A32:I33"/>
    </sheetView>
  </sheetViews>
  <sheetFormatPr defaultColWidth="8.6640625" defaultRowHeight="15" x14ac:dyDescent="0.2"/>
  <cols>
    <col min="1" max="9" width="7.88671875" customWidth="1"/>
    <col min="10" max="13" width="15.6640625" customWidth="1"/>
  </cols>
  <sheetData>
    <row r="1" spans="1:13" ht="15.75" customHeight="1" thickBot="1" x14ac:dyDescent="0.25">
      <c r="A1" s="164" t="s">
        <v>38</v>
      </c>
      <c r="B1" s="165"/>
      <c r="C1" s="165"/>
      <c r="D1" s="165"/>
      <c r="E1" s="165"/>
      <c r="F1" s="165"/>
      <c r="G1" s="165"/>
      <c r="H1" s="165"/>
      <c r="I1" s="165"/>
      <c r="J1" s="150"/>
      <c r="K1" s="150"/>
      <c r="L1" s="150"/>
      <c r="M1" s="150"/>
    </row>
    <row r="2" spans="1:13" ht="15.75" customHeight="1" thickBot="1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50"/>
      <c r="K2" s="150"/>
      <c r="L2" s="150"/>
      <c r="M2" s="150"/>
    </row>
    <row r="3" spans="1:13" ht="15.75" customHeight="1" thickBot="1" x14ac:dyDescent="0.25">
      <c r="A3" s="166"/>
      <c r="B3" s="167"/>
      <c r="C3" s="167"/>
      <c r="D3" s="167"/>
      <c r="E3" s="167"/>
      <c r="F3" s="167"/>
      <c r="G3" s="167"/>
      <c r="H3" s="167"/>
      <c r="I3" s="167"/>
      <c r="J3" s="150"/>
      <c r="K3" s="150"/>
      <c r="L3" s="150"/>
      <c r="M3" s="150"/>
    </row>
    <row r="4" spans="1:13" ht="15.75" customHeight="1" thickBot="1" x14ac:dyDescent="0.25">
      <c r="A4" s="166"/>
      <c r="B4" s="167"/>
      <c r="C4" s="167"/>
      <c r="D4" s="167"/>
      <c r="E4" s="167"/>
      <c r="F4" s="167"/>
      <c r="G4" s="167"/>
      <c r="H4" s="167"/>
      <c r="I4" s="167"/>
      <c r="J4" s="150"/>
      <c r="K4" s="150"/>
      <c r="L4" s="150"/>
      <c r="M4" s="150"/>
    </row>
    <row r="5" spans="1:13" ht="15.75" customHeight="1" thickBot="1" x14ac:dyDescent="0.25">
      <c r="A5" s="168"/>
      <c r="B5" s="169"/>
      <c r="C5" s="169"/>
      <c r="D5" s="169"/>
      <c r="E5" s="169"/>
      <c r="F5" s="169"/>
      <c r="G5" s="169"/>
      <c r="H5" s="169"/>
      <c r="I5" s="169"/>
      <c r="J5" s="150"/>
      <c r="K5" s="150"/>
      <c r="L5" s="150"/>
      <c r="M5" s="150"/>
    </row>
    <row r="6" spans="1:13" ht="5.25" customHeight="1" thickBot="1" x14ac:dyDescent="0.25">
      <c r="A6" s="23"/>
      <c r="J6" s="45"/>
      <c r="K6" s="45"/>
      <c r="L6" s="45"/>
      <c r="M6" s="45"/>
    </row>
    <row r="7" spans="1:13" ht="13.5" customHeight="1" thickBot="1" x14ac:dyDescent="0.25">
      <c r="A7" s="151" t="s">
        <v>12</v>
      </c>
      <c r="B7" s="152"/>
      <c r="C7" s="152"/>
      <c r="D7" s="152"/>
      <c r="E7" s="152"/>
      <c r="F7" s="152"/>
      <c r="G7" s="152"/>
      <c r="H7" s="152"/>
      <c r="I7" s="152"/>
      <c r="J7" s="150"/>
      <c r="K7" s="150"/>
      <c r="L7" s="150"/>
      <c r="M7" s="150"/>
    </row>
    <row r="8" spans="1:13" ht="13.5" customHeight="1" thickBot="1" x14ac:dyDescent="0.25">
      <c r="A8" s="153"/>
      <c r="B8" s="154"/>
      <c r="C8" s="154"/>
      <c r="D8" s="154"/>
      <c r="E8" s="154"/>
      <c r="F8" s="154"/>
      <c r="G8" s="154"/>
      <c r="H8" s="154"/>
      <c r="I8" s="154"/>
      <c r="J8" s="150"/>
      <c r="K8" s="150"/>
      <c r="L8" s="150"/>
      <c r="M8" s="150"/>
    </row>
    <row r="9" spans="1:13" ht="13.5" customHeight="1" thickBot="1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0"/>
      <c r="K9" s="150"/>
      <c r="L9" s="150"/>
      <c r="M9" s="150"/>
    </row>
    <row r="10" spans="1:13" ht="13.5" customHeight="1" thickBot="1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0"/>
      <c r="K10" s="150"/>
      <c r="L10" s="150"/>
      <c r="M10" s="150"/>
    </row>
    <row r="11" spans="1:13" ht="13.5" customHeight="1" thickBot="1" x14ac:dyDescent="0.25">
      <c r="A11" s="155" t="s">
        <v>35</v>
      </c>
      <c r="B11" s="156"/>
      <c r="C11" s="156"/>
      <c r="D11" s="156"/>
      <c r="E11" s="156"/>
      <c r="F11" s="156"/>
      <c r="G11" s="156"/>
      <c r="H11" s="156"/>
      <c r="I11" s="156"/>
      <c r="J11" s="150"/>
      <c r="K11" s="150"/>
      <c r="L11" s="150"/>
      <c r="M11" s="150"/>
    </row>
    <row r="12" spans="1:13" ht="13.5" customHeight="1" thickBot="1" x14ac:dyDescent="0.25">
      <c r="A12" s="157"/>
      <c r="B12" s="158"/>
      <c r="C12" s="158"/>
      <c r="D12" s="158"/>
      <c r="E12" s="158"/>
      <c r="F12" s="158"/>
      <c r="G12" s="158"/>
      <c r="H12" s="158"/>
      <c r="I12" s="158"/>
      <c r="J12" s="150"/>
      <c r="K12" s="150"/>
      <c r="L12" s="150"/>
      <c r="M12" s="150"/>
    </row>
    <row r="13" spans="1:13" ht="4.5" customHeight="1" thickBot="1" x14ac:dyDescent="0.25">
      <c r="J13" s="45"/>
      <c r="K13" s="45"/>
      <c r="L13" s="45"/>
      <c r="M13" s="45"/>
    </row>
    <row r="14" spans="1:13" ht="13.5" customHeight="1" thickBot="1" x14ac:dyDescent="0.25">
      <c r="A14" s="151" t="s">
        <v>13</v>
      </c>
      <c r="B14" s="152"/>
      <c r="C14" s="152"/>
      <c r="D14" s="152"/>
      <c r="E14" s="152"/>
      <c r="F14" s="152"/>
      <c r="G14" s="152"/>
      <c r="H14" s="152"/>
      <c r="I14" s="152"/>
      <c r="J14" s="150"/>
      <c r="K14" s="150"/>
      <c r="L14" s="150"/>
      <c r="M14" s="150"/>
    </row>
    <row r="15" spans="1:13" ht="13.5" customHeight="1" thickBot="1" x14ac:dyDescent="0.25">
      <c r="A15" s="153"/>
      <c r="B15" s="154"/>
      <c r="C15" s="154"/>
      <c r="D15" s="154"/>
      <c r="E15" s="154"/>
      <c r="F15" s="154"/>
      <c r="G15" s="154"/>
      <c r="H15" s="154"/>
      <c r="I15" s="154"/>
      <c r="J15" s="150"/>
      <c r="K15" s="150"/>
      <c r="L15" s="150"/>
      <c r="M15" s="150"/>
    </row>
    <row r="16" spans="1:13" ht="13.5" customHeight="1" thickBot="1" x14ac:dyDescent="0.25">
      <c r="A16" s="153"/>
      <c r="B16" s="154"/>
      <c r="C16" s="154"/>
      <c r="D16" s="154"/>
      <c r="E16" s="154"/>
      <c r="F16" s="154"/>
      <c r="G16" s="154"/>
      <c r="H16" s="154"/>
      <c r="I16" s="154"/>
      <c r="J16" s="150"/>
      <c r="K16" s="150"/>
      <c r="L16" s="150"/>
      <c r="M16" s="150"/>
    </row>
    <row r="17" spans="1:13" ht="13.5" customHeight="1" thickBot="1" x14ac:dyDescent="0.25">
      <c r="A17" s="153"/>
      <c r="B17" s="154"/>
      <c r="C17" s="154"/>
      <c r="D17" s="154"/>
      <c r="E17" s="154"/>
      <c r="F17" s="154"/>
      <c r="G17" s="154"/>
      <c r="H17" s="154"/>
      <c r="I17" s="154"/>
      <c r="J17" s="150"/>
      <c r="K17" s="150"/>
      <c r="L17" s="150"/>
      <c r="M17" s="150"/>
    </row>
    <row r="18" spans="1:13" ht="13.5" customHeight="1" thickBot="1" x14ac:dyDescent="0.25">
      <c r="A18" s="155" t="s">
        <v>8</v>
      </c>
      <c r="B18" s="156"/>
      <c r="C18" s="156"/>
      <c r="D18" s="156"/>
      <c r="E18" s="156"/>
      <c r="F18" s="156"/>
      <c r="G18" s="156"/>
      <c r="H18" s="156"/>
      <c r="I18" s="156"/>
      <c r="J18" s="150"/>
      <c r="K18" s="150"/>
      <c r="L18" s="150"/>
      <c r="M18" s="150"/>
    </row>
    <row r="19" spans="1:13" ht="13.5" customHeight="1" thickBot="1" x14ac:dyDescent="0.25">
      <c r="A19" s="157"/>
      <c r="B19" s="158"/>
      <c r="C19" s="158"/>
      <c r="D19" s="158"/>
      <c r="E19" s="158"/>
      <c r="F19" s="158"/>
      <c r="G19" s="158"/>
      <c r="H19" s="158"/>
      <c r="I19" s="158"/>
      <c r="J19" s="150"/>
      <c r="K19" s="150"/>
      <c r="L19" s="150"/>
      <c r="M19" s="150"/>
    </row>
    <row r="20" spans="1:13" ht="5.25" customHeight="1" thickBot="1" x14ac:dyDescent="0.25">
      <c r="J20" s="45"/>
      <c r="K20" s="45"/>
      <c r="L20" s="45"/>
      <c r="M20" s="45"/>
    </row>
    <row r="21" spans="1:13" ht="13.5" customHeight="1" thickBot="1" x14ac:dyDescent="0.25">
      <c r="A21" s="159" t="s">
        <v>14</v>
      </c>
      <c r="B21" s="160"/>
      <c r="C21" s="160"/>
      <c r="D21" s="160"/>
      <c r="E21" s="160"/>
      <c r="F21" s="160"/>
      <c r="G21" s="160"/>
      <c r="H21" s="160"/>
      <c r="I21" s="160"/>
      <c r="J21" s="150"/>
      <c r="K21" s="150"/>
      <c r="L21" s="150"/>
      <c r="M21" s="150"/>
    </row>
    <row r="22" spans="1:13" ht="13.5" customHeight="1" thickBot="1" x14ac:dyDescent="0.25">
      <c r="A22" s="161"/>
      <c r="B22" s="162"/>
      <c r="C22" s="162"/>
      <c r="D22" s="162"/>
      <c r="E22" s="162"/>
      <c r="F22" s="162"/>
      <c r="G22" s="162"/>
      <c r="H22" s="162"/>
      <c r="I22" s="162"/>
      <c r="J22" s="150"/>
      <c r="K22" s="150"/>
      <c r="L22" s="150"/>
      <c r="M22" s="150"/>
    </row>
    <row r="23" spans="1:13" ht="13.5" customHeight="1" thickBot="1" x14ac:dyDescent="0.25">
      <c r="A23" s="161"/>
      <c r="B23" s="162"/>
      <c r="C23" s="162"/>
      <c r="D23" s="162"/>
      <c r="E23" s="162"/>
      <c r="F23" s="162"/>
      <c r="G23" s="162"/>
      <c r="H23" s="162"/>
      <c r="I23" s="162"/>
      <c r="J23" s="150"/>
      <c r="K23" s="150"/>
      <c r="L23" s="150"/>
      <c r="M23" s="150"/>
    </row>
    <row r="24" spans="1:13" ht="13.5" customHeight="1" thickBot="1" x14ac:dyDescent="0.25">
      <c r="A24" s="161"/>
      <c r="B24" s="162"/>
      <c r="C24" s="162"/>
      <c r="D24" s="162"/>
      <c r="E24" s="162"/>
      <c r="F24" s="162"/>
      <c r="G24" s="162"/>
      <c r="H24" s="162"/>
      <c r="I24" s="162"/>
      <c r="J24" s="150"/>
      <c r="K24" s="150"/>
      <c r="L24" s="150"/>
      <c r="M24" s="150"/>
    </row>
    <row r="25" spans="1:13" ht="13.5" customHeight="1" thickBot="1" x14ac:dyDescent="0.25">
      <c r="A25" s="155" t="s">
        <v>9</v>
      </c>
      <c r="B25" s="156"/>
      <c r="C25" s="156"/>
      <c r="D25" s="156"/>
      <c r="E25" s="156"/>
      <c r="F25" s="156"/>
      <c r="G25" s="156"/>
      <c r="H25" s="156"/>
      <c r="I25" s="156"/>
      <c r="J25" s="150"/>
      <c r="K25" s="150"/>
      <c r="L25" s="150"/>
      <c r="M25" s="150"/>
    </row>
    <row r="26" spans="1:13" ht="13.5" customHeight="1" thickBot="1" x14ac:dyDescent="0.25">
      <c r="A26" s="157"/>
      <c r="B26" s="158"/>
      <c r="C26" s="158"/>
      <c r="D26" s="158"/>
      <c r="E26" s="158"/>
      <c r="F26" s="158"/>
      <c r="G26" s="158"/>
      <c r="H26" s="158"/>
      <c r="I26" s="158"/>
      <c r="J26" s="150"/>
      <c r="K26" s="150"/>
      <c r="L26" s="150"/>
      <c r="M26" s="150"/>
    </row>
    <row r="27" spans="1:13" ht="5.25" customHeight="1" thickBot="1" x14ac:dyDescent="0.25">
      <c r="J27" s="45"/>
      <c r="K27" s="45"/>
      <c r="L27" s="45"/>
      <c r="M27" s="45"/>
    </row>
    <row r="28" spans="1:13" ht="13.5" customHeight="1" thickBot="1" x14ac:dyDescent="0.25">
      <c r="A28" s="151" t="s">
        <v>7</v>
      </c>
      <c r="B28" s="152"/>
      <c r="C28" s="152"/>
      <c r="D28" s="152"/>
      <c r="E28" s="152"/>
      <c r="F28" s="152"/>
      <c r="G28" s="152"/>
      <c r="H28" s="152"/>
      <c r="I28" s="152"/>
      <c r="J28" s="150"/>
      <c r="K28" s="150"/>
      <c r="L28" s="150"/>
      <c r="M28" s="150"/>
    </row>
    <row r="29" spans="1:13" ht="13.5" customHeight="1" thickBot="1" x14ac:dyDescent="0.25">
      <c r="A29" s="153"/>
      <c r="B29" s="154"/>
      <c r="C29" s="154"/>
      <c r="D29" s="154"/>
      <c r="E29" s="154"/>
      <c r="F29" s="154"/>
      <c r="G29" s="154"/>
      <c r="H29" s="154"/>
      <c r="I29" s="154"/>
      <c r="J29" s="150"/>
      <c r="K29" s="150"/>
      <c r="L29" s="150"/>
      <c r="M29" s="150"/>
    </row>
    <row r="30" spans="1:13" ht="13.5" customHeight="1" thickBot="1" x14ac:dyDescent="0.25">
      <c r="A30" s="153"/>
      <c r="B30" s="154"/>
      <c r="C30" s="154"/>
      <c r="D30" s="154"/>
      <c r="E30" s="154"/>
      <c r="F30" s="154"/>
      <c r="G30" s="154"/>
      <c r="H30" s="154"/>
      <c r="I30" s="154"/>
      <c r="J30" s="150"/>
      <c r="K30" s="150"/>
      <c r="L30" s="150"/>
      <c r="M30" s="150"/>
    </row>
    <row r="31" spans="1:13" ht="13.5" customHeight="1" thickBot="1" x14ac:dyDescent="0.25">
      <c r="A31" s="153"/>
      <c r="B31" s="154"/>
      <c r="C31" s="154"/>
      <c r="D31" s="154"/>
      <c r="E31" s="154"/>
      <c r="F31" s="154"/>
      <c r="G31" s="154"/>
      <c r="H31" s="154"/>
      <c r="I31" s="154"/>
      <c r="J31" s="150"/>
      <c r="K31" s="150"/>
      <c r="L31" s="150"/>
      <c r="M31" s="150"/>
    </row>
    <row r="32" spans="1:13" ht="13.5" customHeight="1" thickBot="1" x14ac:dyDescent="0.25">
      <c r="A32" s="155" t="s">
        <v>6</v>
      </c>
      <c r="B32" s="156"/>
      <c r="C32" s="156"/>
      <c r="D32" s="156"/>
      <c r="E32" s="156"/>
      <c r="F32" s="156"/>
      <c r="G32" s="156"/>
      <c r="H32" s="156"/>
      <c r="I32" s="156"/>
      <c r="J32" s="150"/>
      <c r="K32" s="150"/>
      <c r="L32" s="150"/>
      <c r="M32" s="150"/>
    </row>
    <row r="33" spans="1:13" ht="13.5" customHeight="1" thickBot="1" x14ac:dyDescent="0.25">
      <c r="A33" s="157"/>
      <c r="B33" s="158"/>
      <c r="C33" s="158"/>
      <c r="D33" s="158"/>
      <c r="E33" s="158"/>
      <c r="F33" s="158"/>
      <c r="G33" s="158"/>
      <c r="H33" s="158"/>
      <c r="I33" s="158"/>
      <c r="J33" s="150"/>
      <c r="K33" s="150"/>
      <c r="L33" s="150"/>
      <c r="M33" s="150"/>
    </row>
    <row r="34" spans="1:13" ht="5.25" customHeight="1" thickBot="1" x14ac:dyDescent="0.25">
      <c r="J34" s="45"/>
      <c r="K34" s="45"/>
      <c r="L34" s="45"/>
      <c r="M34" s="45"/>
    </row>
    <row r="35" spans="1:13" ht="13.5" customHeight="1" thickBot="1" x14ac:dyDescent="0.25">
      <c r="A35" s="151" t="s">
        <v>15</v>
      </c>
      <c r="B35" s="152"/>
      <c r="C35" s="152"/>
      <c r="D35" s="152"/>
      <c r="E35" s="152"/>
      <c r="F35" s="152"/>
      <c r="G35" s="152"/>
      <c r="H35" s="152"/>
      <c r="I35" s="152"/>
      <c r="J35" s="150"/>
      <c r="K35" s="150"/>
      <c r="L35" s="150"/>
      <c r="M35" s="150"/>
    </row>
    <row r="36" spans="1:13" ht="13.5" customHeight="1" thickBot="1" x14ac:dyDescent="0.25">
      <c r="A36" s="153"/>
      <c r="B36" s="154"/>
      <c r="C36" s="154"/>
      <c r="D36" s="154"/>
      <c r="E36" s="154"/>
      <c r="F36" s="154"/>
      <c r="G36" s="154"/>
      <c r="H36" s="154"/>
      <c r="I36" s="154"/>
      <c r="J36" s="150"/>
      <c r="K36" s="150"/>
      <c r="L36" s="150"/>
      <c r="M36" s="150"/>
    </row>
    <row r="37" spans="1:13" ht="13.5" customHeight="1" thickBot="1" x14ac:dyDescent="0.25">
      <c r="A37" s="153"/>
      <c r="B37" s="154"/>
      <c r="C37" s="154"/>
      <c r="D37" s="154"/>
      <c r="E37" s="154"/>
      <c r="F37" s="154"/>
      <c r="G37" s="154"/>
      <c r="H37" s="154"/>
      <c r="I37" s="154"/>
      <c r="J37" s="150"/>
      <c r="K37" s="150"/>
      <c r="L37" s="150"/>
      <c r="M37" s="150"/>
    </row>
    <row r="38" spans="1:13" ht="13.5" customHeight="1" thickBot="1" x14ac:dyDescent="0.25">
      <c r="A38" s="153"/>
      <c r="B38" s="154"/>
      <c r="C38" s="154"/>
      <c r="D38" s="154"/>
      <c r="E38" s="154"/>
      <c r="F38" s="154"/>
      <c r="G38" s="154"/>
      <c r="H38" s="154"/>
      <c r="I38" s="154"/>
      <c r="J38" s="150"/>
      <c r="K38" s="150"/>
      <c r="L38" s="150"/>
      <c r="M38" s="150"/>
    </row>
    <row r="39" spans="1:13" ht="13.5" customHeight="1" thickBot="1" x14ac:dyDescent="0.25">
      <c r="A39" s="155" t="s">
        <v>10</v>
      </c>
      <c r="B39" s="156"/>
      <c r="C39" s="156"/>
      <c r="D39" s="156"/>
      <c r="E39" s="156"/>
      <c r="F39" s="156"/>
      <c r="G39" s="156"/>
      <c r="H39" s="156"/>
      <c r="I39" s="156"/>
      <c r="J39" s="150"/>
      <c r="K39" s="150"/>
      <c r="L39" s="150"/>
      <c r="M39" s="150"/>
    </row>
    <row r="40" spans="1:13" ht="13.5" customHeight="1" thickBot="1" x14ac:dyDescent="0.25">
      <c r="A40" s="157"/>
      <c r="B40" s="158"/>
      <c r="C40" s="158"/>
      <c r="D40" s="158"/>
      <c r="E40" s="158"/>
      <c r="F40" s="158"/>
      <c r="G40" s="158"/>
      <c r="H40" s="158"/>
      <c r="I40" s="158"/>
      <c r="J40" s="150"/>
      <c r="K40" s="150"/>
      <c r="L40" s="150"/>
      <c r="M40" s="150"/>
    </row>
    <row r="41" spans="1:13" ht="3" customHeight="1" x14ac:dyDescent="0.2"/>
    <row r="42" spans="1:13" ht="15.75" customHeight="1" x14ac:dyDescent="0.2">
      <c r="A42" s="163" t="s">
        <v>16</v>
      </c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</row>
    <row r="43" spans="1:13" ht="15.75" customHeight="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</row>
    <row r="44" spans="1:13" ht="15.75" customHeight="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</row>
    <row r="45" spans="1:13" ht="15.75" customHeight="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</row>
  </sheetData>
  <mergeCells count="36">
    <mergeCell ref="M35:M40"/>
    <mergeCell ref="A42:M45"/>
    <mergeCell ref="M1:M5"/>
    <mergeCell ref="M7:M12"/>
    <mergeCell ref="M14:M19"/>
    <mergeCell ref="M21:M26"/>
    <mergeCell ref="M28:M33"/>
    <mergeCell ref="L1:L5"/>
    <mergeCell ref="K1:K5"/>
    <mergeCell ref="J1:J5"/>
    <mergeCell ref="A1:I5"/>
    <mergeCell ref="A7:I10"/>
    <mergeCell ref="L7:L12"/>
    <mergeCell ref="J28:J33"/>
    <mergeCell ref="K28:K33"/>
    <mergeCell ref="K35:K40"/>
    <mergeCell ref="A11:I12"/>
    <mergeCell ref="J7:J12"/>
    <mergeCell ref="K7:K12"/>
    <mergeCell ref="J14:J19"/>
    <mergeCell ref="K14:K19"/>
    <mergeCell ref="L14:L19"/>
    <mergeCell ref="L21:L26"/>
    <mergeCell ref="L28:L33"/>
    <mergeCell ref="L35:L40"/>
    <mergeCell ref="A35:I38"/>
    <mergeCell ref="A39:I40"/>
    <mergeCell ref="A14:I17"/>
    <mergeCell ref="A18:I19"/>
    <mergeCell ref="A21:I24"/>
    <mergeCell ref="A25:I26"/>
    <mergeCell ref="A28:I31"/>
    <mergeCell ref="A32:I33"/>
    <mergeCell ref="J35:J40"/>
    <mergeCell ref="J21:J26"/>
    <mergeCell ref="K21:K26"/>
  </mergeCells>
  <pageMargins left="0.75" right="0.2" top="0.25" bottom="0.25" header="0.3" footer="0.3"/>
  <pageSetup paperSize="296" scale="80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zoomScale="70" zoomScaleNormal="70" workbookViewId="0">
      <selection activeCell="L23" sqref="L23"/>
    </sheetView>
  </sheetViews>
  <sheetFormatPr defaultColWidth="8.6640625" defaultRowHeight="23.25" x14ac:dyDescent="0.35"/>
  <cols>
    <col min="1" max="1" width="28.88671875" style="3" bestFit="1" customWidth="1"/>
    <col min="2" max="2" width="8" style="7" bestFit="1" customWidth="1"/>
    <col min="3" max="5" width="12" style="9" bestFit="1" customWidth="1"/>
    <col min="6" max="6" width="10.33203125" style="9" customWidth="1"/>
    <col min="7" max="21" width="9" customWidth="1"/>
  </cols>
  <sheetData>
    <row r="1" spans="1:11" ht="23.25" customHeight="1" x14ac:dyDescent="0.3">
      <c r="A1" s="133" t="s">
        <v>44</v>
      </c>
      <c r="B1" s="133"/>
      <c r="C1" s="133"/>
      <c r="D1" s="133"/>
      <c r="E1" s="133"/>
      <c r="F1" s="133"/>
    </row>
    <row r="2" spans="1:11" ht="23.25" customHeight="1" x14ac:dyDescent="0.3">
      <c r="A2" s="133" t="s">
        <v>11</v>
      </c>
      <c r="B2" s="133"/>
      <c r="C2" s="133"/>
      <c r="D2" s="133"/>
      <c r="E2" s="133"/>
      <c r="F2" s="133"/>
    </row>
    <row r="3" spans="1:11" ht="23.25" customHeight="1" x14ac:dyDescent="0.3">
      <c r="A3" s="16"/>
      <c r="B3" s="16"/>
      <c r="C3" s="16"/>
      <c r="D3" s="16"/>
      <c r="E3" s="16"/>
      <c r="F3" s="16"/>
    </row>
    <row r="4" spans="1:11" ht="25.5" customHeight="1" x14ac:dyDescent="0.35">
      <c r="A4" s="15" t="s">
        <v>1</v>
      </c>
      <c r="B4" s="21" t="s">
        <v>25</v>
      </c>
      <c r="C4" s="21" t="s">
        <v>26</v>
      </c>
      <c r="D4" s="21" t="s">
        <v>27</v>
      </c>
      <c r="E4" s="21" t="s">
        <v>2</v>
      </c>
      <c r="F4" s="21" t="s">
        <v>24</v>
      </c>
    </row>
    <row r="5" spans="1:11" ht="26.25" x14ac:dyDescent="0.4">
      <c r="A5" s="16" t="str">
        <f>'Players by Team'!A57</f>
        <v>THE WOODLANDS</v>
      </c>
      <c r="B5" s="22">
        <f>'Players by Team'!B57</f>
        <v>298</v>
      </c>
      <c r="C5" s="22">
        <f>'Players by Team'!C57</f>
        <v>291</v>
      </c>
      <c r="D5" s="22">
        <f>'Players by Team'!D57</f>
        <v>296</v>
      </c>
      <c r="E5" s="22">
        <f>'Players by Team'!E57</f>
        <v>885</v>
      </c>
      <c r="F5" s="48">
        <f t="shared" ref="F5:F33" si="0">IF(E5="NT","NT",RANK(E5,E$5:E$33,1))</f>
        <v>1</v>
      </c>
      <c r="G5" s="131" t="s">
        <v>324</v>
      </c>
      <c r="H5" s="134" t="s">
        <v>325</v>
      </c>
      <c r="I5" s="134"/>
      <c r="J5" s="134"/>
      <c r="K5" s="134"/>
    </row>
    <row r="6" spans="1:11" x14ac:dyDescent="0.35">
      <c r="A6" s="16" t="str">
        <f>'Players by Team'!A1</f>
        <v>ALAMO HEIGHTS BLUE</v>
      </c>
      <c r="B6" s="22">
        <f>'Players by Team'!B1</f>
        <v>301</v>
      </c>
      <c r="C6" s="22">
        <f>'Players by Team'!C1</f>
        <v>291</v>
      </c>
      <c r="D6" s="22">
        <f>'Players by Team'!D1</f>
        <v>296</v>
      </c>
      <c r="E6" s="22">
        <f>'Players by Team'!E1</f>
        <v>888</v>
      </c>
      <c r="F6" s="48">
        <f t="shared" si="0"/>
        <v>2</v>
      </c>
    </row>
    <row r="7" spans="1:11" x14ac:dyDescent="0.35">
      <c r="A7" s="16" t="str">
        <f>'Players by Team'!G33</f>
        <v>LAKE TRAVIS</v>
      </c>
      <c r="B7" s="22">
        <f>'Players by Team'!H33</f>
        <v>301</v>
      </c>
      <c r="C7" s="22">
        <f>'Players by Team'!I33</f>
        <v>297</v>
      </c>
      <c r="D7" s="22">
        <f>'Players by Team'!J33</f>
        <v>299</v>
      </c>
      <c r="E7" s="22">
        <f>'Players by Team'!K33</f>
        <v>897</v>
      </c>
      <c r="F7" s="48">
        <f t="shared" si="0"/>
        <v>3</v>
      </c>
    </row>
    <row r="8" spans="1:11" x14ac:dyDescent="0.35">
      <c r="A8" s="16" t="str">
        <f>'Players by Team'!M49</f>
        <v>REAGAN</v>
      </c>
      <c r="B8" s="22">
        <f>'Players by Team'!N49</f>
        <v>297</v>
      </c>
      <c r="C8" s="22">
        <f>'Players by Team'!O49</f>
        <v>304</v>
      </c>
      <c r="D8" s="22">
        <f>'Players by Team'!P49</f>
        <v>296</v>
      </c>
      <c r="E8" s="22">
        <f>'Players by Team'!Q49</f>
        <v>897</v>
      </c>
      <c r="F8" s="48">
        <f t="shared" si="0"/>
        <v>3</v>
      </c>
    </row>
    <row r="9" spans="1:11" x14ac:dyDescent="0.35">
      <c r="A9" s="16" t="str">
        <f>'Players by Team'!M9</f>
        <v>COPPELL</v>
      </c>
      <c r="B9" s="22">
        <f>'Players by Team'!N9</f>
        <v>296</v>
      </c>
      <c r="C9" s="22">
        <f>'Players by Team'!O9</f>
        <v>303</v>
      </c>
      <c r="D9" s="22">
        <f>'Players by Team'!P9</f>
        <v>302</v>
      </c>
      <c r="E9" s="22">
        <f>'Players by Team'!Q9</f>
        <v>901</v>
      </c>
      <c r="F9" s="48">
        <f t="shared" si="0"/>
        <v>5</v>
      </c>
    </row>
    <row r="10" spans="1:11" x14ac:dyDescent="0.35">
      <c r="A10" s="16" t="str">
        <f>'Players by Team'!S25</f>
        <v>KINGWOOD</v>
      </c>
      <c r="B10" s="22">
        <f>'Players by Team'!T25</f>
        <v>304</v>
      </c>
      <c r="C10" s="22">
        <f>'Players by Team'!U25</f>
        <v>306</v>
      </c>
      <c r="D10" s="22">
        <f>'Players by Team'!V25</f>
        <v>305</v>
      </c>
      <c r="E10" s="22">
        <f>'Players by Team'!W25</f>
        <v>915</v>
      </c>
      <c r="F10" s="48">
        <f t="shared" si="0"/>
        <v>6</v>
      </c>
    </row>
    <row r="11" spans="1:11" x14ac:dyDescent="0.35">
      <c r="A11" s="16" t="str">
        <f>'Players by Team'!S49</f>
        <v xml:space="preserve">SOUTHLAKE </v>
      </c>
      <c r="B11" s="22">
        <f>'Players by Team'!T49</f>
        <v>313</v>
      </c>
      <c r="C11" s="22">
        <f>'Players by Team'!U49</f>
        <v>296</v>
      </c>
      <c r="D11" s="22">
        <f>'Players by Team'!V49</f>
        <v>315</v>
      </c>
      <c r="E11" s="22">
        <f>'Players by Team'!W49</f>
        <v>924</v>
      </c>
      <c r="F11" s="48">
        <f t="shared" si="0"/>
        <v>7</v>
      </c>
    </row>
    <row r="12" spans="1:11" x14ac:dyDescent="0.35">
      <c r="A12" s="16" t="str">
        <f>'Players by Team'!G25</f>
        <v>JOHNSON</v>
      </c>
      <c r="B12" s="22">
        <f>'Players by Team'!H25</f>
        <v>318</v>
      </c>
      <c r="C12" s="22">
        <f>'Players by Team'!I25</f>
        <v>304</v>
      </c>
      <c r="D12" s="22">
        <f>'Players by Team'!J25</f>
        <v>303</v>
      </c>
      <c r="E12" s="22">
        <f>'Players by Team'!K25</f>
        <v>925</v>
      </c>
      <c r="F12" s="48">
        <f t="shared" si="0"/>
        <v>8</v>
      </c>
    </row>
    <row r="13" spans="1:11" x14ac:dyDescent="0.35">
      <c r="A13" s="16" t="str">
        <f>'Players by Team'!A17</f>
        <v>FLOWER MOUND</v>
      </c>
      <c r="B13" s="22">
        <f>'Players by Team'!B17</f>
        <v>317</v>
      </c>
      <c r="C13" s="22">
        <f>'Players by Team'!C17</f>
        <v>314</v>
      </c>
      <c r="D13" s="22">
        <f>'Players by Team'!D17</f>
        <v>319</v>
      </c>
      <c r="E13" s="22">
        <f>'Players by Team'!E17</f>
        <v>950</v>
      </c>
      <c r="F13" s="48">
        <f t="shared" si="0"/>
        <v>9</v>
      </c>
    </row>
    <row r="14" spans="1:11" x14ac:dyDescent="0.35">
      <c r="A14" s="16" t="str">
        <f>'Players by Team'!A25</f>
        <v>HIGHLAND PARK</v>
      </c>
      <c r="B14" s="22">
        <f>'Players by Team'!B25</f>
        <v>316</v>
      </c>
      <c r="C14" s="22">
        <f>'Players by Team'!C25</f>
        <v>324</v>
      </c>
      <c r="D14" s="22">
        <f>'Players by Team'!D25</f>
        <v>321</v>
      </c>
      <c r="E14" s="22">
        <f>'Players by Team'!E25</f>
        <v>961</v>
      </c>
      <c r="F14" s="48">
        <f t="shared" si="0"/>
        <v>10</v>
      </c>
    </row>
    <row r="15" spans="1:11" x14ac:dyDescent="0.35">
      <c r="A15" s="16" t="str">
        <f>'Players by Team'!G17</f>
        <v>GRAND OAKS</v>
      </c>
      <c r="B15" s="22">
        <f>'Players by Team'!H17</f>
        <v>322</v>
      </c>
      <c r="C15" s="22">
        <f>'Players by Team'!I17</f>
        <v>322</v>
      </c>
      <c r="D15" s="22">
        <f>'Players by Team'!J17</f>
        <v>330</v>
      </c>
      <c r="E15" s="22">
        <f>'Players by Team'!K17</f>
        <v>974</v>
      </c>
      <c r="F15" s="48">
        <f t="shared" si="0"/>
        <v>11</v>
      </c>
    </row>
    <row r="16" spans="1:11" x14ac:dyDescent="0.35">
      <c r="A16" s="16" t="str">
        <f>'Players by Team'!G9</f>
        <v>CENTENNIAL</v>
      </c>
      <c r="B16" s="22">
        <f>'Players by Team'!H9</f>
        <v>320</v>
      </c>
      <c r="C16" s="22">
        <f>'Players by Team'!I9</f>
        <v>327</v>
      </c>
      <c r="D16" s="22">
        <f>'Players by Team'!J9</f>
        <v>331</v>
      </c>
      <c r="E16" s="22">
        <f>'Players by Team'!K9</f>
        <v>978</v>
      </c>
      <c r="F16" s="48">
        <f t="shared" si="0"/>
        <v>12</v>
      </c>
    </row>
    <row r="17" spans="1:11" ht="26.25" x14ac:dyDescent="0.4">
      <c r="A17" s="16" t="str">
        <f>'Players by Team'!S17</f>
        <v>HEBRON</v>
      </c>
      <c r="B17" s="22">
        <f>'Players by Team'!T17</f>
        <v>331</v>
      </c>
      <c r="C17" s="22">
        <f>'Players by Team'!U17</f>
        <v>328</v>
      </c>
      <c r="D17" s="22">
        <f>'Players by Team'!V17</f>
        <v>319</v>
      </c>
      <c r="E17" s="22">
        <f>'Players by Team'!W17</f>
        <v>978</v>
      </c>
      <c r="F17" s="48">
        <f t="shared" si="0"/>
        <v>12</v>
      </c>
      <c r="G17" s="131" t="s">
        <v>324</v>
      </c>
      <c r="H17" s="134" t="s">
        <v>326</v>
      </c>
      <c r="I17" s="134"/>
      <c r="J17" s="134"/>
      <c r="K17" s="134"/>
    </row>
    <row r="18" spans="1:11" x14ac:dyDescent="0.35">
      <c r="A18" s="16" t="str">
        <f>'Players by Team'!G49</f>
        <v>PROSPER</v>
      </c>
      <c r="B18" s="22">
        <f>'Players by Team'!H49</f>
        <v>337</v>
      </c>
      <c r="C18" s="22">
        <f>'Players by Team'!I49</f>
        <v>334</v>
      </c>
      <c r="D18" s="22">
        <f>'Players by Team'!J49</f>
        <v>307</v>
      </c>
      <c r="E18" s="22">
        <f>'Players by Team'!K49</f>
        <v>978</v>
      </c>
      <c r="F18" s="48">
        <f t="shared" si="0"/>
        <v>12</v>
      </c>
    </row>
    <row r="19" spans="1:11" x14ac:dyDescent="0.35">
      <c r="A19" s="16" t="str">
        <f>'Players by Team'!A41</f>
        <v>MANSFIELD</v>
      </c>
      <c r="B19" s="22">
        <f>'Players by Team'!B41</f>
        <v>327</v>
      </c>
      <c r="C19" s="22">
        <f>'Players by Team'!C41</f>
        <v>327</v>
      </c>
      <c r="D19" s="22">
        <f>'Players by Team'!D41</f>
        <v>325</v>
      </c>
      <c r="E19" s="22">
        <f>'Players by Team'!E41</f>
        <v>979</v>
      </c>
      <c r="F19" s="48">
        <f t="shared" si="0"/>
        <v>15</v>
      </c>
    </row>
    <row r="20" spans="1:11" ht="26.25" x14ac:dyDescent="0.4">
      <c r="A20" s="16" t="str">
        <f>'Players by Team'!A9</f>
        <v>BYRON NELSON</v>
      </c>
      <c r="B20" s="22">
        <f>'Players by Team'!B9</f>
        <v>341</v>
      </c>
      <c r="C20" s="22">
        <f>'Players by Team'!C9</f>
        <v>328</v>
      </c>
      <c r="D20" s="22">
        <f>'Players by Team'!D9</f>
        <v>313</v>
      </c>
      <c r="E20" s="22">
        <f>'Players by Team'!E9</f>
        <v>982</v>
      </c>
      <c r="F20" s="48">
        <f t="shared" si="0"/>
        <v>16</v>
      </c>
      <c r="G20" s="131"/>
      <c r="H20" s="132"/>
      <c r="I20" s="132"/>
      <c r="J20" s="132"/>
      <c r="K20" s="132"/>
    </row>
    <row r="21" spans="1:11" x14ac:dyDescent="0.35">
      <c r="A21" s="16" t="str">
        <f>'Players by Team'!M1</f>
        <v xml:space="preserve">ALLEN </v>
      </c>
      <c r="B21" s="22">
        <f>'Players by Team'!N1</f>
        <v>320</v>
      </c>
      <c r="C21" s="22">
        <f>'Players by Team'!O1</f>
        <v>331</v>
      </c>
      <c r="D21" s="22">
        <f>'Players by Team'!P1</f>
        <v>335</v>
      </c>
      <c r="E21" s="22">
        <f>'Players by Team'!Q1</f>
        <v>986</v>
      </c>
      <c r="F21" s="48">
        <f t="shared" si="0"/>
        <v>17</v>
      </c>
    </row>
    <row r="22" spans="1:11" x14ac:dyDescent="0.35">
      <c r="A22" s="16" t="str">
        <f>'Players by Team'!G57</f>
        <v>WAKELAND</v>
      </c>
      <c r="B22" s="22">
        <f>'Players by Team'!H57</f>
        <v>331</v>
      </c>
      <c r="C22" s="22">
        <f>'Players by Team'!I57</f>
        <v>333</v>
      </c>
      <c r="D22" s="22">
        <f>'Players by Team'!J57</f>
        <v>326</v>
      </c>
      <c r="E22" s="22">
        <f>'Players by Team'!K57</f>
        <v>990</v>
      </c>
      <c r="F22" s="48">
        <f t="shared" si="0"/>
        <v>18</v>
      </c>
    </row>
    <row r="23" spans="1:11" x14ac:dyDescent="0.35">
      <c r="A23" s="16" t="str">
        <f>'Players by Team'!M25</f>
        <v>KELLER</v>
      </c>
      <c r="B23" s="22">
        <f>'Players by Team'!N25</f>
        <v>326</v>
      </c>
      <c r="C23" s="22">
        <f>'Players by Team'!O25</f>
        <v>326</v>
      </c>
      <c r="D23" s="22">
        <f>'Players by Team'!P25</f>
        <v>340</v>
      </c>
      <c r="E23" s="22">
        <f>'Players by Team'!Q25</f>
        <v>992</v>
      </c>
      <c r="F23" s="48">
        <f t="shared" si="0"/>
        <v>19</v>
      </c>
    </row>
    <row r="24" spans="1:11" x14ac:dyDescent="0.35">
      <c r="A24" s="16" t="str">
        <f>'Players by Team'!M41</f>
        <v>MEMORIAL</v>
      </c>
      <c r="B24" s="22">
        <f>'Players by Team'!N41</f>
        <v>347</v>
      </c>
      <c r="C24" s="22">
        <f>'Players by Team'!O41</f>
        <v>323</v>
      </c>
      <c r="D24" s="22">
        <f>'Players by Team'!P41</f>
        <v>322</v>
      </c>
      <c r="E24" s="22">
        <f>'Players by Team'!Q41</f>
        <v>992</v>
      </c>
      <c r="F24" s="48">
        <f t="shared" si="0"/>
        <v>19</v>
      </c>
    </row>
    <row r="25" spans="1:11" x14ac:dyDescent="0.35">
      <c r="A25" s="16" t="str">
        <f>'Players by Team'!S9</f>
        <v>EASTWOOD</v>
      </c>
      <c r="B25" s="22">
        <f>'Players by Team'!T9</f>
        <v>330</v>
      </c>
      <c r="C25" s="22">
        <f>'Players by Team'!U9</f>
        <v>335</v>
      </c>
      <c r="D25" s="22">
        <f>'Players by Team'!V9</f>
        <v>328</v>
      </c>
      <c r="E25" s="22">
        <f>'Players by Team'!W9</f>
        <v>993</v>
      </c>
      <c r="F25" s="48">
        <f t="shared" si="0"/>
        <v>21</v>
      </c>
    </row>
    <row r="26" spans="1:11" x14ac:dyDescent="0.35">
      <c r="A26" s="16" t="str">
        <f>'Players by Team'!G1</f>
        <v>ALAMO HEIGHTS GOLD</v>
      </c>
      <c r="B26" s="22">
        <f>'Players by Team'!H1</f>
        <v>338</v>
      </c>
      <c r="C26" s="22">
        <f>'Players by Team'!I1</f>
        <v>332</v>
      </c>
      <c r="D26" s="22">
        <f>'Players by Team'!J1</f>
        <v>332</v>
      </c>
      <c r="E26" s="22">
        <f>'Players by Team'!K1</f>
        <v>1002</v>
      </c>
      <c r="F26" s="48">
        <f t="shared" si="0"/>
        <v>22</v>
      </c>
    </row>
    <row r="27" spans="1:11" x14ac:dyDescent="0.35">
      <c r="A27" s="16" t="str">
        <f>'Players by Team'!A49</f>
        <v>MIDLAND LEGACY</v>
      </c>
      <c r="B27" s="22">
        <f>'Players by Team'!B49</f>
        <v>331</v>
      </c>
      <c r="C27" s="22">
        <f>'Players by Team'!C49</f>
        <v>359</v>
      </c>
      <c r="D27" s="22">
        <f>'Players by Team'!D49</f>
        <v>333</v>
      </c>
      <c r="E27" s="22">
        <f>'Players by Team'!E49</f>
        <v>1023</v>
      </c>
      <c r="F27" s="48">
        <f t="shared" si="0"/>
        <v>23</v>
      </c>
    </row>
    <row r="28" spans="1:11" x14ac:dyDescent="0.35">
      <c r="A28" s="16" t="str">
        <f>'Players by Team'!M17</f>
        <v>GRAPEVINE</v>
      </c>
      <c r="B28" s="22">
        <f>'Players by Team'!N17</f>
        <v>337</v>
      </c>
      <c r="C28" s="22">
        <f>'Players by Team'!O17</f>
        <v>361</v>
      </c>
      <c r="D28" s="22">
        <f>'Players by Team'!P17</f>
        <v>338</v>
      </c>
      <c r="E28" s="22">
        <f>'Players by Team'!Q17</f>
        <v>1036</v>
      </c>
      <c r="F28" s="48">
        <f t="shared" si="0"/>
        <v>24</v>
      </c>
    </row>
    <row r="29" spans="1:11" x14ac:dyDescent="0.35">
      <c r="A29" s="16" t="str">
        <f>'Players by Team'!M33</f>
        <v>LEBANON TRAIL</v>
      </c>
      <c r="B29" s="22">
        <f>'Players by Team'!N33</f>
        <v>355</v>
      </c>
      <c r="C29" s="22">
        <f>'Players by Team'!O33</f>
        <v>349</v>
      </c>
      <c r="D29" s="22">
        <f>'Players by Team'!P33</f>
        <v>339</v>
      </c>
      <c r="E29" s="22">
        <f>'Players by Team'!Q33</f>
        <v>1043</v>
      </c>
      <c r="F29" s="48">
        <f t="shared" si="0"/>
        <v>25</v>
      </c>
    </row>
    <row r="30" spans="1:11" x14ac:dyDescent="0.35">
      <c r="A30" s="16" t="str">
        <f>'Players by Team'!S1</f>
        <v>AMARILLO</v>
      </c>
      <c r="B30" s="22">
        <f>'Players by Team'!T1</f>
        <v>354</v>
      </c>
      <c r="C30" s="22">
        <f>'Players by Team'!U1</f>
        <v>366</v>
      </c>
      <c r="D30" s="22">
        <f>'Players by Team'!V1</f>
        <v>345</v>
      </c>
      <c r="E30" s="22">
        <f>'Players by Team'!W1</f>
        <v>1065</v>
      </c>
      <c r="F30" s="48">
        <f t="shared" si="0"/>
        <v>26</v>
      </c>
    </row>
    <row r="31" spans="1:11" x14ac:dyDescent="0.35">
      <c r="A31" s="16" t="str">
        <f>'Players by Team'!S33</f>
        <v>LUFKIN</v>
      </c>
      <c r="B31" s="22">
        <f>'Players by Team'!T33</f>
        <v>364</v>
      </c>
      <c r="C31" s="22">
        <f>'Players by Team'!U33</f>
        <v>393</v>
      </c>
      <c r="D31" s="22">
        <f>'Players by Team'!V33</f>
        <v>368</v>
      </c>
      <c r="E31" s="22">
        <f>'Players by Team'!W33</f>
        <v>1125</v>
      </c>
      <c r="F31" s="48">
        <f t="shared" si="0"/>
        <v>27</v>
      </c>
    </row>
    <row r="32" spans="1:11" x14ac:dyDescent="0.35">
      <c r="A32" s="16" t="str">
        <f>'Players by Team'!G41</f>
        <v>MARCUS</v>
      </c>
      <c r="B32" s="22">
        <f>'Players by Team'!H41</f>
        <v>386</v>
      </c>
      <c r="C32" s="22">
        <f>'Players by Team'!I41</f>
        <v>382</v>
      </c>
      <c r="D32" s="22">
        <f>'Players by Team'!J41</f>
        <v>407</v>
      </c>
      <c r="E32" s="22">
        <f>'Players by Team'!K41</f>
        <v>1175</v>
      </c>
      <c r="F32" s="48">
        <f t="shared" si="0"/>
        <v>28</v>
      </c>
    </row>
    <row r="33" spans="1:6" x14ac:dyDescent="0.35">
      <c r="A33" s="16" t="str">
        <f>'Players by Team'!A33</f>
        <v>LAKE DALLAS</v>
      </c>
      <c r="B33" s="22">
        <f>'Players by Team'!B33</f>
        <v>401</v>
      </c>
      <c r="C33" s="22">
        <f>'Players by Team'!C33</f>
        <v>377</v>
      </c>
      <c r="D33" s="22">
        <f>'Players by Team'!D33</f>
        <v>425</v>
      </c>
      <c r="E33" s="22">
        <f>'Players by Team'!E33</f>
        <v>1203</v>
      </c>
      <c r="F33" s="48">
        <f t="shared" si="0"/>
        <v>29</v>
      </c>
    </row>
  </sheetData>
  <sheetProtection algorithmName="SHA-512" hashValue="9ae+CvbLdPO3ZuZU0VS0+/UuoJ0bUicPbAm/K4tFGzh+mNtdjSVMlnE5Z336QkmiycF4zPsByGpVsHYaYudhag==" saltValue="hvBRx4ow6nKbY4aCW6jdKw==" spinCount="100000" sheet="1" scenarios="1" selectLockedCells="1" selectUnlockedCells="1"/>
  <sortState ref="A5:F33">
    <sortCondition ref="F5:F33"/>
  </sortState>
  <dataConsolidate/>
  <mergeCells count="4">
    <mergeCell ref="A1:F1"/>
    <mergeCell ref="A2:F2"/>
    <mergeCell ref="H5:K5"/>
    <mergeCell ref="H17:K17"/>
  </mergeCells>
  <phoneticPr fontId="2" type="noConversion"/>
  <pageMargins left="0.75" right="0.75" top="1" bottom="1" header="0.5" footer="0.5"/>
  <pageSetup scale="5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0"/>
  <sheetViews>
    <sheetView zoomScale="70" zoomScaleNormal="70" workbookViewId="0">
      <selection activeCell="J8" sqref="J8"/>
    </sheetView>
  </sheetViews>
  <sheetFormatPr defaultColWidth="8.6640625" defaultRowHeight="15" x14ac:dyDescent="0.2"/>
  <cols>
    <col min="1" max="1" width="4.109375" style="12" bestFit="1" customWidth="1"/>
    <col min="2" max="2" width="28.5546875" style="8" bestFit="1" customWidth="1"/>
    <col min="3" max="3" width="26.33203125" bestFit="1" customWidth="1"/>
    <col min="4" max="4" width="8.44140625" style="17" bestFit="1" customWidth="1"/>
    <col min="5" max="5" width="8.5546875" style="18" bestFit="1" customWidth="1"/>
    <col min="6" max="6" width="8.5546875" style="18" customWidth="1"/>
    <col min="7" max="7" width="5.88671875" style="18" bestFit="1" customWidth="1"/>
    <col min="8" max="8" width="5.44140625" style="12" bestFit="1" customWidth="1"/>
    <col min="9" max="9" width="4.109375" bestFit="1" customWidth="1"/>
    <col min="10" max="10" width="19.109375" style="5" bestFit="1" customWidth="1"/>
    <col min="11" max="12" width="4" bestFit="1" customWidth="1"/>
    <col min="13" max="13" width="5" bestFit="1" customWidth="1"/>
    <col min="14" max="14" width="2.44140625" customWidth="1"/>
  </cols>
  <sheetData>
    <row r="1" spans="1:13" ht="15.75" customHeight="1" x14ac:dyDescent="0.2">
      <c r="A1" s="135" t="s">
        <v>45</v>
      </c>
      <c r="B1" s="135"/>
      <c r="C1" s="135"/>
      <c r="D1" s="135"/>
      <c r="E1" s="135"/>
      <c r="F1" s="135"/>
      <c r="G1" s="135"/>
      <c r="H1" s="135"/>
    </row>
    <row r="2" spans="1:13" ht="42.75" customHeight="1" x14ac:dyDescent="0.2">
      <c r="A2" s="135"/>
      <c r="B2" s="135"/>
      <c r="C2" s="135"/>
      <c r="D2" s="135"/>
      <c r="E2" s="135"/>
      <c r="F2" s="135"/>
      <c r="G2" s="135"/>
      <c r="H2" s="135"/>
      <c r="I2" s="4"/>
      <c r="K2" s="4"/>
      <c r="L2" s="4"/>
      <c r="M2" s="4"/>
    </row>
    <row r="3" spans="1:13" x14ac:dyDescent="0.2">
      <c r="B3" s="12"/>
      <c r="C3" s="12"/>
      <c r="D3" s="12"/>
      <c r="E3" s="14"/>
      <c r="F3" s="14"/>
      <c r="G3" s="14"/>
      <c r="I3" s="4"/>
      <c r="K3" s="4"/>
      <c r="L3" s="4"/>
      <c r="M3" s="4"/>
    </row>
    <row r="4" spans="1:13" x14ac:dyDescent="0.2">
      <c r="A4" s="19"/>
      <c r="B4" s="19" t="s">
        <v>23</v>
      </c>
      <c r="C4" s="19" t="s">
        <v>0</v>
      </c>
      <c r="D4" s="19" t="s">
        <v>28</v>
      </c>
      <c r="E4" s="19" t="s">
        <v>21</v>
      </c>
      <c r="F4" s="19" t="s">
        <v>22</v>
      </c>
      <c r="G4" s="20" t="s">
        <v>2</v>
      </c>
      <c r="H4" s="19" t="s">
        <v>4</v>
      </c>
    </row>
    <row r="5" spans="1:13" ht="18.95" customHeight="1" x14ac:dyDescent="0.4">
      <c r="B5" s="14" t="str">
        <f>'Players by Team'!G35</f>
        <v>Kate Pickrell</v>
      </c>
      <c r="C5" s="12" t="str">
        <f>'Players by Team'!$G$33</f>
        <v>LAKE TRAVIS</v>
      </c>
      <c r="D5" s="14">
        <f>'Players by Team'!H35</f>
        <v>73</v>
      </c>
      <c r="E5" s="14">
        <f>'Players by Team'!I35</f>
        <v>70</v>
      </c>
      <c r="F5" s="14">
        <f>'Players by Team'!J35</f>
        <v>69</v>
      </c>
      <c r="G5" s="14">
        <f>'Players by Team'!K35</f>
        <v>212</v>
      </c>
      <c r="H5" s="43">
        <f t="shared" ref="H5:H36" si="0">IF(G5="0","0",RANK(G5,G$5:G$167,1))</f>
        <v>1</v>
      </c>
      <c r="I5" s="122"/>
      <c r="J5" s="10" t="s">
        <v>327</v>
      </c>
    </row>
    <row r="6" spans="1:13" ht="15.75" x14ac:dyDescent="0.25">
      <c r="B6" s="14" t="str">
        <f>'Players by Team'!S18</f>
        <v>Stalee Fields</v>
      </c>
      <c r="C6" s="12" t="str">
        <f>'Players by Team'!$S$17</f>
        <v>HEBRON</v>
      </c>
      <c r="D6" s="14">
        <f>'Players by Team'!T18</f>
        <v>74</v>
      </c>
      <c r="E6" s="14">
        <f>'Players by Team'!U18</f>
        <v>71</v>
      </c>
      <c r="F6" s="14">
        <f>'Players by Team'!V18</f>
        <v>67</v>
      </c>
      <c r="G6" s="14">
        <f>'Players by Team'!W18</f>
        <v>212</v>
      </c>
      <c r="H6" s="43">
        <f t="shared" si="0"/>
        <v>1</v>
      </c>
      <c r="J6" s="10" t="s">
        <v>328</v>
      </c>
    </row>
    <row r="7" spans="1:13" ht="15.75" x14ac:dyDescent="0.25">
      <c r="B7" s="14" t="str">
        <f>'Players by Team'!S51</f>
        <v>Chiara Brambilla</v>
      </c>
      <c r="C7" s="12" t="str">
        <f>'Players by Team'!$S$49</f>
        <v xml:space="preserve">SOUTHLAKE </v>
      </c>
      <c r="D7" s="14">
        <f>'Players by Team'!T51</f>
        <v>69</v>
      </c>
      <c r="E7" s="14">
        <f>'Players by Team'!U51</f>
        <v>70</v>
      </c>
      <c r="F7" s="14">
        <f>'Players by Team'!V51</f>
        <v>77</v>
      </c>
      <c r="G7" s="14">
        <f>'Players by Team'!W51</f>
        <v>216</v>
      </c>
      <c r="H7" s="43">
        <f t="shared" si="0"/>
        <v>3</v>
      </c>
      <c r="J7" s="10" t="s">
        <v>329</v>
      </c>
    </row>
    <row r="8" spans="1:13" x14ac:dyDescent="0.2">
      <c r="B8" s="14" t="str">
        <f>'Players by Team'!A58</f>
        <v>Veronika Exposito</v>
      </c>
      <c r="C8" s="12" t="str">
        <f>'Players by Team'!$A$57</f>
        <v>THE WOODLANDS</v>
      </c>
      <c r="D8" s="14">
        <f>'Players by Team'!B58</f>
        <v>73</v>
      </c>
      <c r="E8" s="14">
        <f>'Players by Team'!C58</f>
        <v>70</v>
      </c>
      <c r="F8" s="14">
        <f>'Players by Team'!D58</f>
        <v>73</v>
      </c>
      <c r="G8" s="14">
        <f>'Players by Team'!E58</f>
        <v>216</v>
      </c>
      <c r="H8" s="43">
        <f t="shared" si="0"/>
        <v>3</v>
      </c>
    </row>
    <row r="9" spans="1:13" x14ac:dyDescent="0.2">
      <c r="B9" s="14" t="str">
        <f>'Players by Team'!G50</f>
        <v>Sydney Kinkade</v>
      </c>
      <c r="C9" s="12" t="str">
        <f>'Players by Team'!$G$49</f>
        <v>PROSPER</v>
      </c>
      <c r="D9" s="14">
        <f>'Players by Team'!H50</f>
        <v>72</v>
      </c>
      <c r="E9" s="14">
        <f>'Players by Team'!I50</f>
        <v>75</v>
      </c>
      <c r="F9" s="14">
        <f>'Players by Team'!J50</f>
        <v>69</v>
      </c>
      <c r="G9" s="14">
        <f>'Players by Team'!K50</f>
        <v>216</v>
      </c>
      <c r="H9" s="43">
        <f t="shared" si="0"/>
        <v>3</v>
      </c>
    </row>
    <row r="10" spans="1:13" x14ac:dyDescent="0.2">
      <c r="B10" s="14" t="str">
        <f>'Players by Team'!A3</f>
        <v>Julia Vollmer</v>
      </c>
      <c r="C10" s="12" t="str">
        <f>'Players by Team'!$A$1</f>
        <v>ALAMO HEIGHTS BLUE</v>
      </c>
      <c r="D10" s="12">
        <f>'Players by Team'!B3</f>
        <v>75</v>
      </c>
      <c r="E10" s="12">
        <f>'Players by Team'!C3</f>
        <v>68</v>
      </c>
      <c r="F10" s="12">
        <f>'Players by Team'!D3</f>
        <v>75</v>
      </c>
      <c r="G10" s="12">
        <f>'Players by Team'!E3</f>
        <v>218</v>
      </c>
      <c r="H10" s="43">
        <f t="shared" si="0"/>
        <v>6</v>
      </c>
    </row>
    <row r="11" spans="1:13" x14ac:dyDescent="0.2">
      <c r="B11" s="14" t="str">
        <f>'Players by Team'!G34</f>
        <v>Emma von Hoffman</v>
      </c>
      <c r="C11" s="12" t="str">
        <f>'Players by Team'!$G$33</f>
        <v>LAKE TRAVIS</v>
      </c>
      <c r="D11" s="14">
        <f>'Players by Team'!H34</f>
        <v>70</v>
      </c>
      <c r="E11" s="14">
        <f>'Players by Team'!I34</f>
        <v>74</v>
      </c>
      <c r="F11" s="14">
        <f>'Players by Team'!J34</f>
        <v>74</v>
      </c>
      <c r="G11" s="14">
        <f>'Players by Team'!K34</f>
        <v>218</v>
      </c>
      <c r="H11" s="43">
        <f t="shared" si="0"/>
        <v>6</v>
      </c>
    </row>
    <row r="12" spans="1:13" x14ac:dyDescent="0.2">
      <c r="B12" s="14" t="str">
        <f>'Players by Team'!M10</f>
        <v>Kirstin Angosta</v>
      </c>
      <c r="C12" s="12" t="str">
        <f>'Players by Team'!$M$9</f>
        <v>COPPELL</v>
      </c>
      <c r="D12" s="12">
        <f>'Players by Team'!N10</f>
        <v>74</v>
      </c>
      <c r="E12" s="12">
        <f>'Players by Team'!O10</f>
        <v>71</v>
      </c>
      <c r="F12" s="12">
        <f>'Players by Team'!P10</f>
        <v>74</v>
      </c>
      <c r="G12" s="12">
        <f>'Players by Team'!Q10</f>
        <v>219</v>
      </c>
      <c r="H12" s="43">
        <f t="shared" si="0"/>
        <v>8</v>
      </c>
    </row>
    <row r="13" spans="1:13" x14ac:dyDescent="0.2">
      <c r="B13" s="14" t="str">
        <f>'Players by Team'!A61</f>
        <v>Tate Hutcheson</v>
      </c>
      <c r="C13" s="12" t="str">
        <f>'Players by Team'!$A$57</f>
        <v>THE WOODLANDS</v>
      </c>
      <c r="D13" s="14">
        <f>'Players by Team'!B61</f>
        <v>75</v>
      </c>
      <c r="E13" s="14">
        <f>'Players by Team'!C61</f>
        <v>72</v>
      </c>
      <c r="F13" s="14">
        <f>'Players by Team'!D61</f>
        <v>72</v>
      </c>
      <c r="G13" s="14">
        <f>'Players by Team'!E61</f>
        <v>219</v>
      </c>
      <c r="H13" s="43">
        <f t="shared" si="0"/>
        <v>8</v>
      </c>
    </row>
    <row r="14" spans="1:13" x14ac:dyDescent="0.2">
      <c r="B14" s="14" t="str">
        <f>'Players by Team'!A2</f>
        <v>Lindsay Lee</v>
      </c>
      <c r="C14" s="12" t="str">
        <f>'Players by Team'!$A$1</f>
        <v>ALAMO HEIGHTS BLUE</v>
      </c>
      <c r="D14" s="12">
        <f>'Players by Team'!B2</f>
        <v>76</v>
      </c>
      <c r="E14" s="12">
        <f>'Players by Team'!C2</f>
        <v>73</v>
      </c>
      <c r="F14" s="12">
        <f>'Players by Team'!D2</f>
        <v>70</v>
      </c>
      <c r="G14" s="12">
        <f>'Players by Team'!E2</f>
        <v>219</v>
      </c>
      <c r="H14" s="43">
        <f t="shared" si="0"/>
        <v>8</v>
      </c>
    </row>
    <row r="15" spans="1:13" x14ac:dyDescent="0.2">
      <c r="B15" s="14" t="str">
        <f>'Players by Team'!S69</f>
        <v>Ayana Dailey</v>
      </c>
      <c r="C15" s="12" t="s">
        <v>61</v>
      </c>
      <c r="D15" s="14">
        <f>'Players by Team'!T69</f>
        <v>73</v>
      </c>
      <c r="E15" s="14">
        <f>'Players by Team'!U69</f>
        <v>75</v>
      </c>
      <c r="F15" s="14">
        <f>'Players by Team'!V69</f>
        <v>72</v>
      </c>
      <c r="G15" s="14">
        <f>'Players by Team'!W69</f>
        <v>220</v>
      </c>
      <c r="H15" s="43">
        <f t="shared" si="0"/>
        <v>11</v>
      </c>
    </row>
    <row r="16" spans="1:13" x14ac:dyDescent="0.2">
      <c r="B16" s="14" t="str">
        <f>'Players by Team'!M52</f>
        <v>Marissa Loya</v>
      </c>
      <c r="C16" s="12" t="str">
        <f>'Players by Team'!$M$49</f>
        <v>REAGAN</v>
      </c>
      <c r="D16" s="14">
        <f>'Players by Team'!N52</f>
        <v>75</v>
      </c>
      <c r="E16" s="14">
        <f>'Players by Team'!O52</f>
        <v>75</v>
      </c>
      <c r="F16" s="14">
        <f>'Players by Team'!P52</f>
        <v>70</v>
      </c>
      <c r="G16" s="14">
        <f>'Players by Team'!Q52</f>
        <v>220</v>
      </c>
      <c r="H16" s="43">
        <f t="shared" si="0"/>
        <v>11</v>
      </c>
    </row>
    <row r="17" spans="2:8" x14ac:dyDescent="0.2">
      <c r="B17" s="14" t="str">
        <f>'Players by Team'!S50</f>
        <v>Ashley Kim</v>
      </c>
      <c r="C17" s="12" t="str">
        <f>'Players by Team'!$S$49</f>
        <v xml:space="preserve">SOUTHLAKE </v>
      </c>
      <c r="D17" s="14">
        <f>'Players by Team'!T50</f>
        <v>72</v>
      </c>
      <c r="E17" s="14">
        <f>'Players by Team'!U50</f>
        <v>71</v>
      </c>
      <c r="F17" s="14">
        <f>'Players by Team'!V50</f>
        <v>78</v>
      </c>
      <c r="G17" s="14">
        <f>'Players by Team'!W50</f>
        <v>221</v>
      </c>
      <c r="H17" s="43">
        <f t="shared" si="0"/>
        <v>13</v>
      </c>
    </row>
    <row r="18" spans="2:8" x14ac:dyDescent="0.2">
      <c r="B18" s="14" t="str">
        <f>'Players by Team'!A4</f>
        <v>Elizabeth Whalen</v>
      </c>
      <c r="C18" s="12" t="str">
        <f>'Players by Team'!$A$1</f>
        <v>ALAMO HEIGHTS BLUE</v>
      </c>
      <c r="D18" s="12">
        <f>'Players by Team'!B4</f>
        <v>71</v>
      </c>
      <c r="E18" s="12">
        <f>'Players by Team'!C4</f>
        <v>72</v>
      </c>
      <c r="F18" s="12">
        <f>'Players by Team'!D4</f>
        <v>79</v>
      </c>
      <c r="G18" s="12">
        <f>'Players by Team'!E4</f>
        <v>222</v>
      </c>
      <c r="H18" s="43">
        <f t="shared" si="0"/>
        <v>14</v>
      </c>
    </row>
    <row r="19" spans="2:8" x14ac:dyDescent="0.2">
      <c r="B19" s="14" t="str">
        <f>'Players by Team'!M50</f>
        <v>Camille Pazouki</v>
      </c>
      <c r="C19" s="12" t="str">
        <f>'Players by Team'!$M$49</f>
        <v>REAGAN</v>
      </c>
      <c r="D19" s="14">
        <f>'Players by Team'!N50</f>
        <v>70</v>
      </c>
      <c r="E19" s="14">
        <f>'Players by Team'!O50</f>
        <v>76</v>
      </c>
      <c r="F19" s="14">
        <f>'Players by Team'!P50</f>
        <v>76</v>
      </c>
      <c r="G19" s="14">
        <f>'Players by Team'!Q50</f>
        <v>222</v>
      </c>
      <c r="H19" s="43">
        <f t="shared" si="0"/>
        <v>14</v>
      </c>
    </row>
    <row r="20" spans="2:8" x14ac:dyDescent="0.2">
      <c r="B20" s="14" t="str">
        <f>'Players by Team'!A59</f>
        <v>Leena Stephens</v>
      </c>
      <c r="C20" s="12" t="str">
        <f>'Players by Team'!$A$57</f>
        <v>THE WOODLANDS</v>
      </c>
      <c r="D20" s="14">
        <f>'Players by Team'!B59</f>
        <v>74</v>
      </c>
      <c r="E20" s="14">
        <f>'Players by Team'!C59</f>
        <v>71</v>
      </c>
      <c r="F20" s="14">
        <f>'Players by Team'!D59</f>
        <v>78</v>
      </c>
      <c r="G20" s="14">
        <f>'Players by Team'!E59</f>
        <v>223</v>
      </c>
      <c r="H20" s="43">
        <f t="shared" si="0"/>
        <v>16</v>
      </c>
    </row>
    <row r="21" spans="2:8" x14ac:dyDescent="0.2">
      <c r="B21" s="14" t="str">
        <f>'Players by Team'!M68</f>
        <v>Makena Junkin</v>
      </c>
      <c r="C21" s="12" t="s">
        <v>60</v>
      </c>
      <c r="D21" s="14">
        <f>'Players by Team'!N68</f>
        <v>71</v>
      </c>
      <c r="E21" s="14">
        <f>'Players by Team'!O68</f>
        <v>76</v>
      </c>
      <c r="F21" s="14">
        <f>'Players by Team'!P68</f>
        <v>76</v>
      </c>
      <c r="G21" s="14">
        <f>'Players by Team'!Q68</f>
        <v>223</v>
      </c>
      <c r="H21" s="43">
        <f t="shared" si="0"/>
        <v>16</v>
      </c>
    </row>
    <row r="22" spans="2:8" x14ac:dyDescent="0.2">
      <c r="B22" s="14" t="str">
        <f>'Players by Team'!S26</f>
        <v>Morgan Ankenbrandt</v>
      </c>
      <c r="C22" s="12" t="str">
        <f>'Players by Team'!$S$25</f>
        <v>KINGWOOD</v>
      </c>
      <c r="D22" s="14">
        <f>'Players by Team'!T26</f>
        <v>75</v>
      </c>
      <c r="E22" s="14">
        <f>'Players by Team'!U26</f>
        <v>73</v>
      </c>
      <c r="F22" s="14">
        <f>'Players by Team'!V26</f>
        <v>75</v>
      </c>
      <c r="G22" s="14">
        <f>'Players by Team'!W26</f>
        <v>223</v>
      </c>
      <c r="H22" s="43">
        <f t="shared" si="0"/>
        <v>16</v>
      </c>
    </row>
    <row r="23" spans="2:8" x14ac:dyDescent="0.2">
      <c r="B23" s="14" t="str">
        <f>'Players by Team'!M13</f>
        <v>Alicia Bellendir</v>
      </c>
      <c r="C23" s="12" t="str">
        <f>'Players by Team'!$M$9</f>
        <v>COPPELL</v>
      </c>
      <c r="D23" s="12">
        <f>'Players by Team'!N13</f>
        <v>72</v>
      </c>
      <c r="E23" s="12">
        <f>'Players by Team'!O13</f>
        <v>77</v>
      </c>
      <c r="F23" s="12">
        <f>'Players by Team'!P13</f>
        <v>74</v>
      </c>
      <c r="G23" s="12">
        <f>'Players by Team'!Q13</f>
        <v>223</v>
      </c>
      <c r="H23" s="43">
        <f t="shared" si="0"/>
        <v>16</v>
      </c>
    </row>
    <row r="24" spans="2:8" x14ac:dyDescent="0.2">
      <c r="B24" s="14" t="str">
        <f>'Players by Team'!M42</f>
        <v>Lydia Howard</v>
      </c>
      <c r="C24" s="12" t="str">
        <f>'Players by Team'!$M$41</f>
        <v>MEMORIAL</v>
      </c>
      <c r="D24" s="14">
        <f>'Players by Team'!N42</f>
        <v>77</v>
      </c>
      <c r="E24" s="14">
        <f>'Players by Team'!O42</f>
        <v>73</v>
      </c>
      <c r="F24" s="14">
        <f>'Players by Team'!P42</f>
        <v>73</v>
      </c>
      <c r="G24" s="14">
        <f>'Players by Team'!Q42</f>
        <v>223</v>
      </c>
      <c r="H24" s="43">
        <f t="shared" si="0"/>
        <v>16</v>
      </c>
    </row>
    <row r="25" spans="2:8" x14ac:dyDescent="0.2">
      <c r="B25" s="14" t="str">
        <f>'Players by Team'!S28</f>
        <v>Khloe Jones</v>
      </c>
      <c r="C25" s="12" t="str">
        <f>'Players by Team'!$S$25</f>
        <v>KINGWOOD</v>
      </c>
      <c r="D25" s="14">
        <f>'Players by Team'!T28</f>
        <v>74</v>
      </c>
      <c r="E25" s="14">
        <f>'Players by Team'!U28</f>
        <v>72</v>
      </c>
      <c r="F25" s="14">
        <f>'Players by Team'!V28</f>
        <v>78</v>
      </c>
      <c r="G25" s="14">
        <f>'Players by Team'!W28</f>
        <v>224</v>
      </c>
      <c r="H25" s="43">
        <f t="shared" si="0"/>
        <v>21</v>
      </c>
    </row>
    <row r="26" spans="2:8" x14ac:dyDescent="0.2">
      <c r="B26" s="14" t="str">
        <f>'Players by Team'!G10</f>
        <v>Alisha Rametra</v>
      </c>
      <c r="C26" s="12" t="str">
        <f>'Players by Team'!$G$9</f>
        <v>CENTENNIAL</v>
      </c>
      <c r="D26" s="14">
        <f>'Players by Team'!H10</f>
        <v>71</v>
      </c>
      <c r="E26" s="14">
        <f>'Players by Team'!I10</f>
        <v>76</v>
      </c>
      <c r="F26" s="14">
        <f>'Players by Team'!J10</f>
        <v>78</v>
      </c>
      <c r="G26" s="14">
        <f>'Players by Team'!K10</f>
        <v>225</v>
      </c>
      <c r="H26" s="43">
        <f t="shared" si="0"/>
        <v>22</v>
      </c>
    </row>
    <row r="27" spans="2:8" x14ac:dyDescent="0.2">
      <c r="B27" s="14" t="str">
        <f>'Players by Team'!A50</f>
        <v>Sarah Reed</v>
      </c>
      <c r="C27" s="12" t="str">
        <f>'Players by Team'!$A$49</f>
        <v>MIDLAND LEGACY</v>
      </c>
      <c r="D27" s="14">
        <f>'Players by Team'!B50</f>
        <v>70</v>
      </c>
      <c r="E27" s="14">
        <f>'Players by Team'!C50</f>
        <v>80</v>
      </c>
      <c r="F27" s="14">
        <f>'Players by Team'!D50</f>
        <v>75</v>
      </c>
      <c r="G27" s="14">
        <f>'Players by Team'!E50</f>
        <v>225</v>
      </c>
      <c r="H27" s="43">
        <f t="shared" si="0"/>
        <v>22</v>
      </c>
    </row>
    <row r="28" spans="2:8" x14ac:dyDescent="0.2">
      <c r="B28" s="14" t="str">
        <f>'Players by Team'!M18</f>
        <v>Chloe Sirkin</v>
      </c>
      <c r="C28" s="12" t="str">
        <f>'Players by Team'!$M$17</f>
        <v>GRAPEVINE</v>
      </c>
      <c r="D28" s="12">
        <f>'Players by Team'!N18</f>
        <v>75</v>
      </c>
      <c r="E28" s="12">
        <f>'Players by Team'!O18</f>
        <v>77</v>
      </c>
      <c r="F28" s="12">
        <f>'Players by Team'!P18</f>
        <v>73</v>
      </c>
      <c r="G28" s="12">
        <f>'Players by Team'!Q18</f>
        <v>225</v>
      </c>
      <c r="H28" s="43">
        <f t="shared" si="0"/>
        <v>22</v>
      </c>
    </row>
    <row r="29" spans="2:8" x14ac:dyDescent="0.2">
      <c r="B29" s="14" t="str">
        <f>'Players by Team'!A10</f>
        <v>Jordyn Arts</v>
      </c>
      <c r="C29" s="12" t="str">
        <f>'Players by Team'!$A$9</f>
        <v>BYRON NELSON</v>
      </c>
      <c r="D29" s="14">
        <f>'Players by Team'!B10</f>
        <v>73</v>
      </c>
      <c r="E29" s="14">
        <f>'Players by Team'!C10</f>
        <v>80</v>
      </c>
      <c r="F29" s="14">
        <f>'Players by Team'!D10</f>
        <v>72</v>
      </c>
      <c r="G29" s="14">
        <f>'Players by Team'!E10</f>
        <v>225</v>
      </c>
      <c r="H29" s="43">
        <f t="shared" si="0"/>
        <v>22</v>
      </c>
    </row>
    <row r="30" spans="2:8" x14ac:dyDescent="0.2">
      <c r="B30" s="14" t="str">
        <f>'Players by Team'!M11</f>
        <v>Rylie Allison</v>
      </c>
      <c r="C30" s="12" t="str">
        <f>'Players by Team'!$M$9</f>
        <v>COPPELL</v>
      </c>
      <c r="D30" s="12">
        <f>'Players by Team'!N11</f>
        <v>70</v>
      </c>
      <c r="E30" s="12">
        <f>'Players by Team'!O11</f>
        <v>80</v>
      </c>
      <c r="F30" s="12">
        <f>'Players by Team'!P11</f>
        <v>76</v>
      </c>
      <c r="G30" s="12">
        <f>'Players by Team'!Q11</f>
        <v>226</v>
      </c>
      <c r="H30" s="43">
        <f t="shared" si="0"/>
        <v>26</v>
      </c>
    </row>
    <row r="31" spans="2:8" x14ac:dyDescent="0.2">
      <c r="B31" s="14" t="str">
        <f>'Players by Team'!S10</f>
        <v>Kelly Peden</v>
      </c>
      <c r="C31" s="12" t="str">
        <f>'Players by Team'!$S$9</f>
        <v>EASTWOOD</v>
      </c>
      <c r="D31" s="14">
        <f>'Players by Team'!T10</f>
        <v>74</v>
      </c>
      <c r="E31" s="14">
        <f>'Players by Team'!U10</f>
        <v>77</v>
      </c>
      <c r="F31" s="14">
        <f>'Players by Team'!V10</f>
        <v>75</v>
      </c>
      <c r="G31" s="14">
        <f>'Players by Team'!W10</f>
        <v>226</v>
      </c>
      <c r="H31" s="43">
        <f t="shared" si="0"/>
        <v>26</v>
      </c>
    </row>
    <row r="32" spans="2:8" x14ac:dyDescent="0.2">
      <c r="B32" s="14" t="str">
        <f>'Players by Team'!A18</f>
        <v>Emile Chile</v>
      </c>
      <c r="C32" s="12" t="str">
        <f>'Players by Team'!$A$17</f>
        <v>FLOWER MOUND</v>
      </c>
      <c r="D32" s="14">
        <f>'Players by Team'!B18</f>
        <v>75</v>
      </c>
      <c r="E32" s="14">
        <f>'Players by Team'!C18</f>
        <v>76</v>
      </c>
      <c r="F32" s="14">
        <f>'Players by Team'!D18</f>
        <v>75</v>
      </c>
      <c r="G32" s="14">
        <f>'Players by Team'!E18</f>
        <v>226</v>
      </c>
      <c r="H32" s="43">
        <f t="shared" si="0"/>
        <v>26</v>
      </c>
    </row>
    <row r="33" spans="2:8" x14ac:dyDescent="0.2">
      <c r="B33" s="14" t="str">
        <f>'Players by Team'!S68</f>
        <v>Juju Peterson</v>
      </c>
      <c r="C33" s="12" t="s">
        <v>313</v>
      </c>
      <c r="D33" s="14">
        <f>'Players by Team'!T68</f>
        <v>76</v>
      </c>
      <c r="E33" s="14">
        <f>'Players by Team'!U68</f>
        <v>76</v>
      </c>
      <c r="F33" s="14">
        <f>'Players by Team'!V68</f>
        <v>74</v>
      </c>
      <c r="G33" s="14">
        <f>'Players by Team'!W68</f>
        <v>226</v>
      </c>
      <c r="H33" s="43">
        <f t="shared" si="0"/>
        <v>26</v>
      </c>
    </row>
    <row r="34" spans="2:8" x14ac:dyDescent="0.2">
      <c r="B34" s="14" t="str">
        <f>'Players by Team'!G58</f>
        <v>Kara Lee</v>
      </c>
      <c r="C34" s="12" t="str">
        <f>'Players by Team'!$G$57</f>
        <v>WAKELAND</v>
      </c>
      <c r="D34" s="14">
        <f>'Players by Team'!H58</f>
        <v>72</v>
      </c>
      <c r="E34" s="14">
        <f>'Players by Team'!I58</f>
        <v>74</v>
      </c>
      <c r="F34" s="14">
        <f>'Players by Team'!J58</f>
        <v>81</v>
      </c>
      <c r="G34" s="14">
        <f>'Players by Team'!K58</f>
        <v>227</v>
      </c>
      <c r="H34" s="43">
        <f t="shared" si="0"/>
        <v>30</v>
      </c>
    </row>
    <row r="35" spans="2:8" x14ac:dyDescent="0.2">
      <c r="B35" s="14" t="str">
        <f>'Players by Team'!A66</f>
        <v>Madison Ude</v>
      </c>
      <c r="C35" s="12" t="s">
        <v>310</v>
      </c>
      <c r="D35" s="14">
        <f>'Players by Team'!B66</f>
        <v>76</v>
      </c>
      <c r="E35" s="14">
        <f>'Players by Team'!C66</f>
        <v>76</v>
      </c>
      <c r="F35" s="14">
        <f>'Players by Team'!D66</f>
        <v>75</v>
      </c>
      <c r="G35" s="14">
        <f>'Players by Team'!E66</f>
        <v>227</v>
      </c>
      <c r="H35" s="43">
        <f t="shared" si="0"/>
        <v>30</v>
      </c>
    </row>
    <row r="36" spans="2:8" x14ac:dyDescent="0.2">
      <c r="B36" s="14" t="str">
        <f>'Players by Team'!G19</f>
        <v>Brooke Deebs</v>
      </c>
      <c r="C36" s="12" t="str">
        <f>'Players by Team'!$G$17</f>
        <v>GRAND OAKS</v>
      </c>
      <c r="D36" s="14">
        <f>'Players by Team'!H19</f>
        <v>74</v>
      </c>
      <c r="E36" s="14">
        <f>'Players by Team'!I19</f>
        <v>76</v>
      </c>
      <c r="F36" s="14">
        <f>'Players by Team'!J19</f>
        <v>78</v>
      </c>
      <c r="G36" s="14">
        <f>'Players by Team'!K19</f>
        <v>228</v>
      </c>
      <c r="H36" s="43">
        <f t="shared" si="0"/>
        <v>32</v>
      </c>
    </row>
    <row r="37" spans="2:8" x14ac:dyDescent="0.2">
      <c r="B37" s="14" t="str">
        <f>'Players by Team'!G27</f>
        <v>Preston Saiz</v>
      </c>
      <c r="C37" s="12" t="str">
        <f>'Players by Team'!$G$25</f>
        <v>JOHNSON</v>
      </c>
      <c r="D37" s="14">
        <f>'Players by Team'!H27</f>
        <v>80</v>
      </c>
      <c r="E37" s="14">
        <f>'Players by Team'!I27</f>
        <v>77</v>
      </c>
      <c r="F37" s="14">
        <f>'Players by Team'!J27</f>
        <v>71</v>
      </c>
      <c r="G37" s="14">
        <f>'Players by Team'!K27</f>
        <v>228</v>
      </c>
      <c r="H37" s="43">
        <f t="shared" ref="H37:H68" si="1">IF(G37="0","0",RANK(G37,G$5:G$167,1))</f>
        <v>32</v>
      </c>
    </row>
    <row r="38" spans="2:8" x14ac:dyDescent="0.2">
      <c r="B38" s="14" t="str">
        <f>'Players by Team'!A62</f>
        <v>Charlotte Stick</v>
      </c>
      <c r="C38" s="12" t="str">
        <f>'Players by Team'!$A$57</f>
        <v>THE WOODLANDS</v>
      </c>
      <c r="D38" s="14">
        <f>'Players by Team'!B62</f>
        <v>76</v>
      </c>
      <c r="E38" s="14">
        <f>'Players by Team'!C62</f>
        <v>79</v>
      </c>
      <c r="F38" s="14">
        <f>'Players by Team'!D62</f>
        <v>74</v>
      </c>
      <c r="G38" s="14">
        <f>'Players by Team'!E62</f>
        <v>229</v>
      </c>
      <c r="H38" s="43">
        <f t="shared" si="1"/>
        <v>34</v>
      </c>
    </row>
    <row r="39" spans="2:8" x14ac:dyDescent="0.2">
      <c r="B39" s="14" t="str">
        <f>'Players by Team'!M27</f>
        <v>Kelsey Kline</v>
      </c>
      <c r="C39" s="12" t="str">
        <f>'Players by Team'!$M$25</f>
        <v>KELLER</v>
      </c>
      <c r="D39" s="14">
        <f>'Players by Team'!N27</f>
        <v>73</v>
      </c>
      <c r="E39" s="14">
        <f>'Players by Team'!O27</f>
        <v>76</v>
      </c>
      <c r="F39" s="14">
        <f>'Players by Team'!P27</f>
        <v>81</v>
      </c>
      <c r="G39" s="14">
        <f>'Players by Team'!Q27</f>
        <v>230</v>
      </c>
      <c r="H39" s="43">
        <f t="shared" si="1"/>
        <v>35</v>
      </c>
    </row>
    <row r="40" spans="2:8" x14ac:dyDescent="0.2">
      <c r="B40" s="14" t="str">
        <f>'Players by Team'!M67</f>
        <v>Zoe Hobbs</v>
      </c>
      <c r="C40" s="12" t="s">
        <v>311</v>
      </c>
      <c r="D40" s="14">
        <f>'Players by Team'!N67</f>
        <v>78</v>
      </c>
      <c r="E40" s="14">
        <f>'Players by Team'!O67</f>
        <v>71</v>
      </c>
      <c r="F40" s="14">
        <f>'Players by Team'!P67</f>
        <v>81</v>
      </c>
      <c r="G40" s="14">
        <f>'Players by Team'!Q67</f>
        <v>230</v>
      </c>
      <c r="H40" s="43">
        <f t="shared" si="1"/>
        <v>35</v>
      </c>
    </row>
    <row r="41" spans="2:8" x14ac:dyDescent="0.2">
      <c r="B41" s="14" t="str">
        <f>'Players by Team'!A26</f>
        <v>Grace Heiss</v>
      </c>
      <c r="C41" s="12" t="str">
        <f>'Players by Team'!$A$25</f>
        <v>HIGHLAND PARK</v>
      </c>
      <c r="D41" s="12">
        <f>'Players by Team'!B26</f>
        <v>73</v>
      </c>
      <c r="E41" s="12">
        <f>'Players by Team'!C26</f>
        <v>80</v>
      </c>
      <c r="F41" s="12">
        <f>-'Players by Team'!D26</f>
        <v>-77</v>
      </c>
      <c r="G41" s="12">
        <f>'Players by Team'!E26</f>
        <v>230</v>
      </c>
      <c r="H41" s="43">
        <f t="shared" si="1"/>
        <v>35</v>
      </c>
    </row>
    <row r="42" spans="2:8" x14ac:dyDescent="0.2">
      <c r="B42" s="14" t="str">
        <f>'Players by Team'!M26</f>
        <v>Amelia Stankiewicz</v>
      </c>
      <c r="C42" s="12" t="str">
        <f>'Players by Team'!$M$25</f>
        <v>KELLER</v>
      </c>
      <c r="D42" s="14">
        <f>'Players by Team'!N26</f>
        <v>77</v>
      </c>
      <c r="E42" s="14">
        <f>'Players by Team'!O26</f>
        <v>77</v>
      </c>
      <c r="F42" s="14">
        <f>'Players by Team'!P26</f>
        <v>76</v>
      </c>
      <c r="G42" s="14">
        <f>'Players by Team'!Q26</f>
        <v>230</v>
      </c>
      <c r="H42" s="43">
        <f t="shared" si="1"/>
        <v>35</v>
      </c>
    </row>
    <row r="43" spans="2:8" x14ac:dyDescent="0.2">
      <c r="B43" s="14" t="str">
        <f>'Players by Team'!M51</f>
        <v>Lydia Portlock</v>
      </c>
      <c r="C43" s="12" t="str">
        <f>'Players by Team'!$M$49</f>
        <v>REAGAN</v>
      </c>
      <c r="D43" s="14">
        <f>'Players by Team'!N51</f>
        <v>80</v>
      </c>
      <c r="E43" s="14">
        <f>'Players by Team'!O51</f>
        <v>75</v>
      </c>
      <c r="F43" s="14">
        <f>'Players by Team'!P51</f>
        <v>75</v>
      </c>
      <c r="G43" s="14">
        <f>'Players by Team'!Q51</f>
        <v>230</v>
      </c>
      <c r="H43" s="43">
        <f t="shared" si="1"/>
        <v>35</v>
      </c>
    </row>
    <row r="44" spans="2:8" x14ac:dyDescent="0.2">
      <c r="B44" s="14" t="str">
        <f>'Players by Team'!M53</f>
        <v>Danielle Bailey</v>
      </c>
      <c r="C44" s="12" t="str">
        <f>'Players by Team'!$M$49</f>
        <v>REAGAN</v>
      </c>
      <c r="D44" s="14">
        <f>'Players by Team'!N53</f>
        <v>78</v>
      </c>
      <c r="E44" s="14">
        <f>'Players by Team'!O53</f>
        <v>78</v>
      </c>
      <c r="F44" s="14">
        <f>'Players by Team'!P53</f>
        <v>75</v>
      </c>
      <c r="G44" s="14">
        <f>'Players by Team'!Q53</f>
        <v>231</v>
      </c>
      <c r="H44" s="43">
        <f t="shared" si="1"/>
        <v>40</v>
      </c>
    </row>
    <row r="45" spans="2:8" x14ac:dyDescent="0.2">
      <c r="B45" s="14" t="str">
        <f>'Players by Team'!M54</f>
        <v>Marlo Zamora</v>
      </c>
      <c r="C45" s="12" t="str">
        <f>'Players by Team'!$M$49</f>
        <v>REAGAN</v>
      </c>
      <c r="D45" s="14">
        <f>'Players by Team'!N54</f>
        <v>74</v>
      </c>
      <c r="E45" s="14">
        <f>'Players by Team'!O54</f>
        <v>81</v>
      </c>
      <c r="F45" s="14">
        <f>'Players by Team'!P54</f>
        <v>77</v>
      </c>
      <c r="G45" s="14">
        <f>'Players by Team'!Q54</f>
        <v>232</v>
      </c>
      <c r="H45" s="43">
        <f t="shared" si="1"/>
        <v>41</v>
      </c>
    </row>
    <row r="46" spans="2:8" x14ac:dyDescent="0.2">
      <c r="B46" s="14" t="str">
        <f>'Players by Team'!A11</f>
        <v>Elle Pistana</v>
      </c>
      <c r="C46" s="12" t="str">
        <f>'Players by Team'!$A$9</f>
        <v>BYRON NELSON</v>
      </c>
      <c r="D46" s="14">
        <f>'Players by Team'!B11</f>
        <v>79</v>
      </c>
      <c r="E46" s="14">
        <f>'Players by Team'!C11</f>
        <v>78</v>
      </c>
      <c r="F46" s="14">
        <f>'Players by Team'!D11</f>
        <v>75</v>
      </c>
      <c r="G46" s="14">
        <f>'Players by Team'!E11</f>
        <v>232</v>
      </c>
      <c r="H46" s="43">
        <f t="shared" si="1"/>
        <v>41</v>
      </c>
    </row>
    <row r="47" spans="2:8" x14ac:dyDescent="0.2">
      <c r="B47" s="14" t="str">
        <f>'Players by Team'!M14</f>
        <v>Riya Bapna</v>
      </c>
      <c r="C47" s="12" t="str">
        <f>'Players by Team'!$M$9</f>
        <v>COPPELL</v>
      </c>
      <c r="D47" s="12">
        <f>'Players by Team'!N14</f>
        <v>80</v>
      </c>
      <c r="E47" s="12">
        <f>'Players by Team'!O14</f>
        <v>75</v>
      </c>
      <c r="F47" s="12">
        <f>'Players by Team'!P14</f>
        <v>78</v>
      </c>
      <c r="G47" s="12">
        <f>'Players by Team'!Q14</f>
        <v>233</v>
      </c>
      <c r="H47" s="43">
        <f t="shared" si="1"/>
        <v>43</v>
      </c>
    </row>
    <row r="48" spans="2:8" x14ac:dyDescent="0.2">
      <c r="B48" s="14" t="str">
        <f>'Players by Team'!A5</f>
        <v>Kat Salisbury</v>
      </c>
      <c r="C48" s="12" t="str">
        <f>'Players by Team'!$A$1</f>
        <v>ALAMO HEIGHTS BLUE</v>
      </c>
      <c r="D48" s="12">
        <f>'Players by Team'!B5</f>
        <v>79</v>
      </c>
      <c r="E48" s="12">
        <f>'Players by Team'!C5</f>
        <v>78</v>
      </c>
      <c r="F48" s="12">
        <f>'Players by Team'!D5</f>
        <v>76</v>
      </c>
      <c r="G48" s="12">
        <f>'Players by Team'!E5</f>
        <v>233</v>
      </c>
      <c r="H48" s="43">
        <f t="shared" si="1"/>
        <v>43</v>
      </c>
    </row>
    <row r="49" spans="2:8" x14ac:dyDescent="0.2">
      <c r="B49" s="14" t="str">
        <f>'Players by Team'!M66</f>
        <v>Allie Korfe</v>
      </c>
      <c r="C49" s="12" t="s">
        <v>312</v>
      </c>
      <c r="D49" s="14">
        <f>'Players by Team'!N66</f>
        <v>79</v>
      </c>
      <c r="E49" s="14">
        <f>'Players by Team'!O66</f>
        <v>79</v>
      </c>
      <c r="F49" s="14">
        <f>'Players by Team'!P66</f>
        <v>75</v>
      </c>
      <c r="G49" s="14">
        <f>'Players by Team'!Q66</f>
        <v>233</v>
      </c>
      <c r="H49" s="43">
        <f t="shared" si="1"/>
        <v>43</v>
      </c>
    </row>
    <row r="50" spans="2:8" x14ac:dyDescent="0.2">
      <c r="B50" s="14" t="str">
        <f>'Players by Team'!A27</f>
        <v>Landry Saylor</v>
      </c>
      <c r="C50" s="12" t="str">
        <f>'Players by Team'!$A$25</f>
        <v>HIGHLAND PARK</v>
      </c>
      <c r="D50" s="12">
        <f>'Players by Team'!B27</f>
        <v>78</v>
      </c>
      <c r="E50" s="12">
        <f>'Players by Team'!C27</f>
        <v>82</v>
      </c>
      <c r="F50" s="12">
        <f>-'Players by Team'!D27</f>
        <v>-73</v>
      </c>
      <c r="G50" s="12">
        <f>'Players by Team'!E27</f>
        <v>233</v>
      </c>
      <c r="H50" s="43">
        <f t="shared" si="1"/>
        <v>43</v>
      </c>
    </row>
    <row r="51" spans="2:8" x14ac:dyDescent="0.2">
      <c r="B51" s="14" t="str">
        <f>'Players by Team'!G30</f>
        <v>Sofia Wildeman</v>
      </c>
      <c r="C51" s="12" t="str">
        <f>'Players by Team'!$G$25</f>
        <v>JOHNSON</v>
      </c>
      <c r="D51" s="14">
        <f>'Players by Team'!H30</f>
        <v>80</v>
      </c>
      <c r="E51" s="14">
        <f>'Players by Team'!I30</f>
        <v>75</v>
      </c>
      <c r="F51" s="14">
        <f>'Players by Team'!J30</f>
        <v>79</v>
      </c>
      <c r="G51" s="14">
        <f>'Players by Team'!K30</f>
        <v>234</v>
      </c>
      <c r="H51" s="43">
        <f t="shared" si="1"/>
        <v>47</v>
      </c>
    </row>
    <row r="52" spans="2:8" x14ac:dyDescent="0.2">
      <c r="B52" s="14" t="str">
        <f>'Players by Team'!G36</f>
        <v>Gabby Roth</v>
      </c>
      <c r="C52" s="12" t="str">
        <f>'Players by Team'!$G$33</f>
        <v>LAKE TRAVIS</v>
      </c>
      <c r="D52" s="14">
        <f>'Players by Team'!H36</f>
        <v>78</v>
      </c>
      <c r="E52" s="14">
        <f>'Players by Team'!I36</f>
        <v>79</v>
      </c>
      <c r="F52" s="14">
        <f>'Players by Team'!J36</f>
        <v>77</v>
      </c>
      <c r="G52" s="14">
        <f>'Players by Team'!K36</f>
        <v>234</v>
      </c>
      <c r="H52" s="43">
        <f t="shared" si="1"/>
        <v>47</v>
      </c>
    </row>
    <row r="53" spans="2:8" x14ac:dyDescent="0.2">
      <c r="B53" s="14" t="str">
        <f>'Players by Team'!A70</f>
        <v>Lauren Patterson</v>
      </c>
      <c r="C53" s="12" t="s">
        <v>58</v>
      </c>
      <c r="D53" s="14">
        <f>'Players by Team'!B70</f>
        <v>84</v>
      </c>
      <c r="E53" s="14">
        <f>'Players by Team'!C70</f>
        <v>74</v>
      </c>
      <c r="F53" s="14">
        <f>'Players by Team'!D70</f>
        <v>77</v>
      </c>
      <c r="G53" s="14">
        <f>'Players by Team'!E70</f>
        <v>235</v>
      </c>
      <c r="H53" s="43">
        <f t="shared" si="1"/>
        <v>49</v>
      </c>
    </row>
    <row r="54" spans="2:8" x14ac:dyDescent="0.2">
      <c r="B54" s="14" t="str">
        <f>'Players by Team'!S29</f>
        <v>Kate Hartnett</v>
      </c>
      <c r="C54" s="12" t="str">
        <f>'Players by Team'!$S$25</f>
        <v>KINGWOOD</v>
      </c>
      <c r="D54" s="14">
        <f>'Players by Team'!T29</f>
        <v>79</v>
      </c>
      <c r="E54" s="14">
        <f>'Players by Team'!U29</f>
        <v>77</v>
      </c>
      <c r="F54" s="14">
        <f>'Players by Team'!V29</f>
        <v>79</v>
      </c>
      <c r="G54" s="14">
        <f>'Players by Team'!W29</f>
        <v>235</v>
      </c>
      <c r="H54" s="43">
        <f t="shared" si="1"/>
        <v>49</v>
      </c>
    </row>
    <row r="55" spans="2:8" x14ac:dyDescent="0.2">
      <c r="B55" s="14" t="str">
        <f>'Players by Team'!G37</f>
        <v>Paris Dufresne</v>
      </c>
      <c r="C55" s="12" t="str">
        <f>'Players by Team'!$G$33</f>
        <v>LAKE TRAVIS</v>
      </c>
      <c r="D55" s="14">
        <f>'Players by Team'!H37</f>
        <v>80</v>
      </c>
      <c r="E55" s="14">
        <f>'Players by Team'!I37</f>
        <v>76</v>
      </c>
      <c r="F55" s="14">
        <f>'Players by Team'!J37</f>
        <v>79</v>
      </c>
      <c r="G55" s="14">
        <f>'Players by Team'!K37</f>
        <v>235</v>
      </c>
      <c r="H55" s="43">
        <f t="shared" si="1"/>
        <v>49</v>
      </c>
    </row>
    <row r="56" spans="2:8" x14ac:dyDescent="0.2">
      <c r="B56" s="14" t="str">
        <f>'Players by Team'!S2</f>
        <v>Charlee Thacker</v>
      </c>
      <c r="C56" s="12" t="str">
        <f>'Players by Team'!$S$1</f>
        <v>AMARILLO</v>
      </c>
      <c r="D56" s="14">
        <f>'Players by Team'!T2</f>
        <v>78</v>
      </c>
      <c r="E56" s="14">
        <f>'Players by Team'!U2</f>
        <v>80</v>
      </c>
      <c r="F56" s="14">
        <f>'Players by Team'!V2</f>
        <v>77</v>
      </c>
      <c r="G56" s="14">
        <f>'Players by Team'!W2</f>
        <v>235</v>
      </c>
      <c r="H56" s="43">
        <f t="shared" si="1"/>
        <v>49</v>
      </c>
    </row>
    <row r="57" spans="2:8" x14ac:dyDescent="0.2">
      <c r="B57" s="14" t="str">
        <f>'Players by Team'!G18</f>
        <v>London Fowlkes</v>
      </c>
      <c r="C57" s="12" t="str">
        <f>'Players by Team'!$G$17</f>
        <v>GRAND OAKS</v>
      </c>
      <c r="D57" s="14">
        <f>'Players by Team'!H18</f>
        <v>78</v>
      </c>
      <c r="E57" s="14">
        <f>'Players by Team'!I18</f>
        <v>81</v>
      </c>
      <c r="F57" s="14">
        <f>'Players by Team'!J18</f>
        <v>76</v>
      </c>
      <c r="G57" s="14">
        <f>'Players by Team'!K18</f>
        <v>235</v>
      </c>
      <c r="H57" s="43">
        <f t="shared" si="1"/>
        <v>49</v>
      </c>
    </row>
    <row r="58" spans="2:8" x14ac:dyDescent="0.2">
      <c r="B58" s="14" t="str">
        <f>'Players by Team'!A6</f>
        <v>Charlotte Gnam</v>
      </c>
      <c r="C58" s="12" t="str">
        <f>'Players by Team'!$A$1</f>
        <v>ALAMO HEIGHTS BLUE</v>
      </c>
      <c r="D58" s="12">
        <f>'Players by Team'!B6</f>
        <v>80</v>
      </c>
      <c r="E58" s="12">
        <f>'Players by Team'!C6</f>
        <v>80</v>
      </c>
      <c r="F58" s="12">
        <f>'Players by Team'!D6</f>
        <v>75</v>
      </c>
      <c r="G58" s="12">
        <f>'Players by Team'!E6</f>
        <v>235</v>
      </c>
      <c r="H58" s="43">
        <f t="shared" si="1"/>
        <v>49</v>
      </c>
    </row>
    <row r="59" spans="2:8" x14ac:dyDescent="0.2">
      <c r="B59" s="14" t="str">
        <f>'Players by Team'!G29</f>
        <v>Sejal Novak</v>
      </c>
      <c r="C59" s="12" t="str">
        <f>'Players by Team'!$G$25</f>
        <v>JOHNSON</v>
      </c>
      <c r="D59" s="14">
        <f>'Players by Team'!H29</f>
        <v>78</v>
      </c>
      <c r="E59" s="14">
        <f>'Players by Team'!I29</f>
        <v>77</v>
      </c>
      <c r="F59" s="14">
        <f>'Players by Team'!J29</f>
        <v>81</v>
      </c>
      <c r="G59" s="14">
        <f>'Players by Team'!K29</f>
        <v>236</v>
      </c>
      <c r="H59" s="43">
        <f t="shared" si="1"/>
        <v>55</v>
      </c>
    </row>
    <row r="60" spans="2:8" x14ac:dyDescent="0.2">
      <c r="B60" s="14" t="str">
        <f>'Players by Team'!A75</f>
        <v>Jamie Miller</v>
      </c>
      <c r="C60" s="12" t="s">
        <v>54</v>
      </c>
      <c r="D60" s="14">
        <f>'Players by Team'!B75</f>
        <v>79</v>
      </c>
      <c r="E60" s="14">
        <f>'Players by Team'!C75</f>
        <v>76</v>
      </c>
      <c r="F60" s="14">
        <f>'Players by Team'!D75</f>
        <v>81</v>
      </c>
      <c r="G60" s="14">
        <f>'Players by Team'!E75</f>
        <v>236</v>
      </c>
      <c r="H60" s="43">
        <f t="shared" si="1"/>
        <v>55</v>
      </c>
    </row>
    <row r="61" spans="2:8" x14ac:dyDescent="0.2">
      <c r="B61" s="14" t="str">
        <f>'Players by Team'!A42</f>
        <v>Abby Hirtzel</v>
      </c>
      <c r="C61" s="12" t="str">
        <f>'Players by Team'!$A$41</f>
        <v>MANSFIELD</v>
      </c>
      <c r="D61" s="14">
        <f>'Players by Team'!B42</f>
        <v>77</v>
      </c>
      <c r="E61" s="14">
        <f>'Players by Team'!C42</f>
        <v>81</v>
      </c>
      <c r="F61" s="14">
        <f>'Players by Team'!D42</f>
        <v>78</v>
      </c>
      <c r="G61" s="14">
        <f>'Players by Team'!E42</f>
        <v>236</v>
      </c>
      <c r="H61" s="43">
        <f t="shared" si="1"/>
        <v>55</v>
      </c>
    </row>
    <row r="62" spans="2:8" x14ac:dyDescent="0.2">
      <c r="B62" s="14" t="str">
        <f>'Players by Team'!M43</f>
        <v>Grace Wu</v>
      </c>
      <c r="C62" s="12" t="str">
        <f>'Players by Team'!$M$41</f>
        <v>MEMORIAL</v>
      </c>
      <c r="D62" s="14">
        <f>'Players by Team'!N43</f>
        <v>79</v>
      </c>
      <c r="E62" s="14">
        <f>'Players by Team'!O43</f>
        <v>80</v>
      </c>
      <c r="F62" s="14">
        <f>'Players by Team'!P43</f>
        <v>77</v>
      </c>
      <c r="G62" s="14">
        <f>'Players by Team'!Q43</f>
        <v>236</v>
      </c>
      <c r="H62" s="43">
        <f t="shared" si="1"/>
        <v>55</v>
      </c>
    </row>
    <row r="63" spans="2:8" x14ac:dyDescent="0.2">
      <c r="B63" s="14" t="str">
        <f>'Players by Team'!G11</f>
        <v>Tarini Bhoga</v>
      </c>
      <c r="C63" s="12" t="str">
        <f>'Players by Team'!$G$9</f>
        <v>CENTENNIAL</v>
      </c>
      <c r="D63" s="14">
        <f>'Players by Team'!H11</f>
        <v>83</v>
      </c>
      <c r="E63" s="14">
        <f>'Players by Team'!I11</f>
        <v>77</v>
      </c>
      <c r="F63" s="14">
        <f>'Players by Team'!J11</f>
        <v>77</v>
      </c>
      <c r="G63" s="14">
        <f>'Players by Team'!K11</f>
        <v>237</v>
      </c>
      <c r="H63" s="43">
        <f t="shared" si="1"/>
        <v>59</v>
      </c>
    </row>
    <row r="64" spans="2:8" x14ac:dyDescent="0.2">
      <c r="B64" s="14" t="str">
        <f>'Players by Team'!G42</f>
        <v>Kaetie Samuels</v>
      </c>
      <c r="C64" s="12" t="str">
        <f>'Players by Team'!$G$41</f>
        <v>MARCUS</v>
      </c>
      <c r="D64" s="14">
        <f>'Players by Team'!H42</f>
        <v>81</v>
      </c>
      <c r="E64" s="14">
        <f>'Players by Team'!I42</f>
        <v>79</v>
      </c>
      <c r="F64" s="14">
        <f>'Players by Team'!J42</f>
        <v>77</v>
      </c>
      <c r="G64" s="14">
        <f>'Players by Team'!K42</f>
        <v>237</v>
      </c>
      <c r="H64" s="43">
        <f t="shared" si="1"/>
        <v>59</v>
      </c>
    </row>
    <row r="65" spans="2:8" x14ac:dyDescent="0.2">
      <c r="B65" s="14" t="str">
        <f>'Players by Team'!A60</f>
        <v>Sofia Bastidas</v>
      </c>
      <c r="C65" s="12" t="str">
        <f>'Players by Team'!$A$57</f>
        <v>THE WOODLANDS</v>
      </c>
      <c r="D65" s="14">
        <f>'Players by Team'!B60</f>
        <v>82</v>
      </c>
      <c r="E65" s="14">
        <f>'Players by Team'!C60</f>
        <v>78</v>
      </c>
      <c r="F65" s="14">
        <f>'Players by Team'!D60</f>
        <v>77</v>
      </c>
      <c r="G65" s="14">
        <f>'Players by Team'!E60</f>
        <v>237</v>
      </c>
      <c r="H65" s="43">
        <f t="shared" si="1"/>
        <v>59</v>
      </c>
    </row>
    <row r="66" spans="2:8" x14ac:dyDescent="0.2">
      <c r="B66" s="14" t="str">
        <f>'Players by Team'!G12</f>
        <v>Kara Kim</v>
      </c>
      <c r="C66" s="12" t="str">
        <f>'Players by Team'!$G$9</f>
        <v>CENTENNIAL</v>
      </c>
      <c r="D66" s="14">
        <f>'Players by Team'!H12</f>
        <v>77</v>
      </c>
      <c r="E66" s="14">
        <f>'Players by Team'!I12</f>
        <v>78</v>
      </c>
      <c r="F66" s="14">
        <f>'Players by Team'!J12</f>
        <v>83</v>
      </c>
      <c r="G66" s="14">
        <f>'Players by Team'!K12</f>
        <v>238</v>
      </c>
      <c r="H66" s="43">
        <f t="shared" si="1"/>
        <v>62</v>
      </c>
    </row>
    <row r="67" spans="2:8" x14ac:dyDescent="0.2">
      <c r="B67" s="14" t="str">
        <f>'Players by Team'!M34</f>
        <v>Erica Kim</v>
      </c>
      <c r="C67" s="12" t="str">
        <f>'Players by Team'!$M$33</f>
        <v>LEBANON TRAIL</v>
      </c>
      <c r="D67" s="14">
        <f>'Players by Team'!N34</f>
        <v>80</v>
      </c>
      <c r="E67" s="14">
        <f>'Players by Team'!O34</f>
        <v>79</v>
      </c>
      <c r="F67" s="14">
        <f>'Players by Team'!P34</f>
        <v>79</v>
      </c>
      <c r="G67" s="14">
        <f>'Players by Team'!Q34</f>
        <v>238</v>
      </c>
      <c r="H67" s="43">
        <f t="shared" si="1"/>
        <v>62</v>
      </c>
    </row>
    <row r="68" spans="2:8" x14ac:dyDescent="0.2">
      <c r="B68" s="14" t="str">
        <f>'Players by Team'!A21</f>
        <v>Riya Kana</v>
      </c>
      <c r="C68" s="12" t="str">
        <f>'Players by Team'!$A$17</f>
        <v>FLOWER MOUND</v>
      </c>
      <c r="D68" s="14">
        <f>'Players by Team'!B21</f>
        <v>81</v>
      </c>
      <c r="E68" s="14">
        <f>'Players by Team'!C21</f>
        <v>78</v>
      </c>
      <c r="F68" s="14">
        <f>'Players by Team'!D21</f>
        <v>81</v>
      </c>
      <c r="G68" s="14">
        <f>'Players by Team'!E21</f>
        <v>240</v>
      </c>
      <c r="H68" s="43">
        <f t="shared" si="1"/>
        <v>64</v>
      </c>
    </row>
    <row r="69" spans="2:8" x14ac:dyDescent="0.2">
      <c r="B69" s="14" t="str">
        <f>'Players by Team'!A20</f>
        <v>Olivia Santiago</v>
      </c>
      <c r="C69" s="12" t="str">
        <f>'Players by Team'!$A$17</f>
        <v>FLOWER MOUND</v>
      </c>
      <c r="D69" s="14">
        <f>'Players by Team'!B20</f>
        <v>79</v>
      </c>
      <c r="E69" s="14">
        <f>'Players by Team'!C20</f>
        <v>80</v>
      </c>
      <c r="F69" s="14">
        <f>'Players by Team'!D20</f>
        <v>81</v>
      </c>
      <c r="G69" s="14">
        <f>'Players by Team'!E20</f>
        <v>240</v>
      </c>
      <c r="H69" s="43">
        <f t="shared" ref="H69:H100" si="2">IF(G69="0","0",RANK(G69,G$5:G$167,1))</f>
        <v>64</v>
      </c>
    </row>
    <row r="70" spans="2:8" x14ac:dyDescent="0.2">
      <c r="B70" s="14" t="str">
        <f>'Players by Team'!G28</f>
        <v>Abby Jimenez</v>
      </c>
      <c r="C70" s="12" t="str">
        <f>'Players by Team'!$G$25</f>
        <v>JOHNSON</v>
      </c>
      <c r="D70" s="14">
        <f>'Players by Team'!H28</f>
        <v>80</v>
      </c>
      <c r="E70" s="14">
        <f>'Players by Team'!I28</f>
        <v>80</v>
      </c>
      <c r="F70" s="14">
        <f>'Players by Team'!J28</f>
        <v>81</v>
      </c>
      <c r="G70" s="14">
        <f>'Players by Team'!K28</f>
        <v>241</v>
      </c>
      <c r="H70" s="43">
        <f t="shared" si="2"/>
        <v>66</v>
      </c>
    </row>
    <row r="71" spans="2:8" x14ac:dyDescent="0.2">
      <c r="B71" s="14" t="str">
        <f>'Players by Team'!S54</f>
        <v>Tyler Burtnett</v>
      </c>
      <c r="C71" s="12" t="s">
        <v>36</v>
      </c>
      <c r="D71" s="14">
        <f>'Players by Team'!T54</f>
        <v>85</v>
      </c>
      <c r="E71" s="14">
        <f>'Players by Team'!U54</f>
        <v>78</v>
      </c>
      <c r="F71" s="14">
        <f>'Players by Team'!V54</f>
        <v>78</v>
      </c>
      <c r="G71" s="14">
        <f>'Players by Team'!W54</f>
        <v>241</v>
      </c>
      <c r="H71" s="43">
        <f t="shared" si="2"/>
        <v>66</v>
      </c>
    </row>
    <row r="72" spans="2:8" x14ac:dyDescent="0.2">
      <c r="B72" s="14" t="str">
        <f>'Players by Team'!G3</f>
        <v>Jordan Sandoval</v>
      </c>
      <c r="C72" s="12" t="str">
        <f>'Players by Team'!$G$1</f>
        <v>ALAMO HEIGHTS GOLD</v>
      </c>
      <c r="D72" s="12">
        <f>'Players by Team'!H3</f>
        <v>82</v>
      </c>
      <c r="E72" s="12">
        <f>'Players by Team'!I3</f>
        <v>80</v>
      </c>
      <c r="F72" s="12">
        <f>'Players by Team'!J3</f>
        <v>81</v>
      </c>
      <c r="G72" s="12">
        <f>'Players by Team'!K3</f>
        <v>243</v>
      </c>
      <c r="H72" s="43">
        <f t="shared" si="2"/>
        <v>68</v>
      </c>
    </row>
    <row r="73" spans="2:8" x14ac:dyDescent="0.2">
      <c r="B73" s="14" t="str">
        <f>'Players by Team'!A43</f>
        <v>Addison Furtick</v>
      </c>
      <c r="C73" s="12" t="str">
        <f>'Players by Team'!$A$41</f>
        <v>MANSFIELD</v>
      </c>
      <c r="D73" s="14">
        <f>'Players by Team'!B43</f>
        <v>85</v>
      </c>
      <c r="E73" s="14">
        <f>'Players by Team'!C43</f>
        <v>78</v>
      </c>
      <c r="F73" s="14">
        <f>'Players by Team'!D43</f>
        <v>80</v>
      </c>
      <c r="G73" s="14">
        <f>'Players by Team'!E43</f>
        <v>243</v>
      </c>
      <c r="H73" s="43">
        <f t="shared" si="2"/>
        <v>68</v>
      </c>
    </row>
    <row r="74" spans="2:8" x14ac:dyDescent="0.2">
      <c r="B74" s="14" t="str">
        <f>'Players by Team'!M69</f>
        <v>Marianna Hernandez</v>
      </c>
      <c r="C74" s="12" t="s">
        <v>250</v>
      </c>
      <c r="D74" s="14">
        <f>'Players by Team'!N69</f>
        <v>86</v>
      </c>
      <c r="E74" s="14">
        <f>'Players by Team'!O69</f>
        <v>78</v>
      </c>
      <c r="F74" s="14">
        <f>'Players by Team'!P69</f>
        <v>79</v>
      </c>
      <c r="G74" s="14">
        <f>'Players by Team'!Q69</f>
        <v>243</v>
      </c>
      <c r="H74" s="43">
        <f t="shared" si="2"/>
        <v>68</v>
      </c>
    </row>
    <row r="75" spans="2:8" x14ac:dyDescent="0.2">
      <c r="B75" s="14" t="str">
        <f>'Players by Team'!S30</f>
        <v>Cameron Stewart</v>
      </c>
      <c r="C75" s="12" t="str">
        <f>'Players by Team'!$S$25</f>
        <v>KINGWOOD</v>
      </c>
      <c r="D75" s="14">
        <f>'Players by Team'!T30</f>
        <v>76</v>
      </c>
      <c r="E75" s="14">
        <f>'Players by Team'!U30</f>
        <v>84</v>
      </c>
      <c r="F75" s="14">
        <f>'Players by Team'!V30</f>
        <v>84</v>
      </c>
      <c r="G75" s="14">
        <f>'Players by Team'!W30</f>
        <v>244</v>
      </c>
      <c r="H75" s="43">
        <f t="shared" si="2"/>
        <v>71</v>
      </c>
    </row>
    <row r="76" spans="2:8" x14ac:dyDescent="0.2">
      <c r="B76" s="14" t="str">
        <f>'Players by Team'!G52</f>
        <v>Erica Lee</v>
      </c>
      <c r="C76" s="12" t="str">
        <f>'Players by Team'!$G$49</f>
        <v>PROSPER</v>
      </c>
      <c r="D76" s="14">
        <f>'Players by Team'!H52</f>
        <v>84</v>
      </c>
      <c r="E76" s="14">
        <f>'Players by Team'!I52</f>
        <v>86</v>
      </c>
      <c r="F76" s="14">
        <f>'Players by Team'!J52</f>
        <v>74</v>
      </c>
      <c r="G76" s="14">
        <f>'Players by Team'!K52</f>
        <v>244</v>
      </c>
      <c r="H76" s="43">
        <f t="shared" si="2"/>
        <v>71</v>
      </c>
    </row>
    <row r="77" spans="2:8" x14ac:dyDescent="0.2">
      <c r="B77" s="14" t="str">
        <f>'Players by Team'!M3</f>
        <v>Natalie Quintana</v>
      </c>
      <c r="C77" s="12" t="str">
        <f>'Players by Team'!$M$1</f>
        <v xml:space="preserve">ALLEN </v>
      </c>
      <c r="D77" s="12">
        <f>'Players by Team'!N3</f>
        <v>81</v>
      </c>
      <c r="E77" s="12">
        <f>'Players by Team'!O3</f>
        <v>85</v>
      </c>
      <c r="F77" s="12">
        <f>'Players by Team'!P3</f>
        <v>80</v>
      </c>
      <c r="G77" s="12">
        <f>'Players by Team'!Q3</f>
        <v>246</v>
      </c>
      <c r="H77" s="43">
        <f t="shared" si="2"/>
        <v>73</v>
      </c>
    </row>
    <row r="78" spans="2:8" x14ac:dyDescent="0.2">
      <c r="B78" s="14" t="str">
        <f>'Players by Team'!S19</f>
        <v>Grace Simonsen</v>
      </c>
      <c r="C78" s="12" t="str">
        <f>'Players by Team'!$S$17</f>
        <v>HEBRON</v>
      </c>
      <c r="D78" s="14">
        <f>'Players by Team'!T19</f>
        <v>88</v>
      </c>
      <c r="E78" s="14">
        <f>'Players by Team'!U19</f>
        <v>78</v>
      </c>
      <c r="F78" s="14">
        <f>'Players by Team'!V19</f>
        <v>80</v>
      </c>
      <c r="G78" s="14">
        <f>'Players by Team'!W19</f>
        <v>246</v>
      </c>
      <c r="H78" s="43">
        <f t="shared" si="2"/>
        <v>73</v>
      </c>
    </row>
    <row r="79" spans="2:8" x14ac:dyDescent="0.2">
      <c r="B79" s="14" t="str">
        <f>'Players by Team'!A46</f>
        <v>Maggie Pham</v>
      </c>
      <c r="C79" s="12" t="s">
        <v>194</v>
      </c>
      <c r="D79" s="14">
        <f>'Players by Team'!B46</f>
        <v>80</v>
      </c>
      <c r="E79" s="14">
        <f>'Players by Team'!C46</f>
        <v>80</v>
      </c>
      <c r="F79" s="14">
        <f>'Players by Team'!D46</f>
        <v>87</v>
      </c>
      <c r="G79" s="14">
        <f>'Players by Team'!E46</f>
        <v>247</v>
      </c>
      <c r="H79" s="43">
        <f t="shared" si="2"/>
        <v>75</v>
      </c>
    </row>
    <row r="80" spans="2:8" x14ac:dyDescent="0.2">
      <c r="B80" s="14" t="str">
        <f>'Players by Team'!G2</f>
        <v>Jule Mahan</v>
      </c>
      <c r="C80" s="12" t="str">
        <f>'Players by Team'!$G$1</f>
        <v>ALAMO HEIGHTS GOLD</v>
      </c>
      <c r="D80" s="12">
        <f>'Players by Team'!H2</f>
        <v>83</v>
      </c>
      <c r="E80" s="12">
        <f>'Players by Team'!I2</f>
        <v>78</v>
      </c>
      <c r="F80" s="12">
        <f>'Players by Team'!J2</f>
        <v>86</v>
      </c>
      <c r="G80" s="12">
        <f>'Players by Team'!K2</f>
        <v>247</v>
      </c>
      <c r="H80" s="43">
        <f t="shared" si="2"/>
        <v>75</v>
      </c>
    </row>
    <row r="81" spans="2:8" x14ac:dyDescent="0.2">
      <c r="B81" s="14" t="str">
        <f>'Players by Team'!M4</f>
        <v>Maddie Wong</v>
      </c>
      <c r="C81" s="12" t="str">
        <f>'Players by Team'!$M$1</f>
        <v xml:space="preserve">ALLEN </v>
      </c>
      <c r="D81" s="12">
        <f>'Players by Team'!N4</f>
        <v>74</v>
      </c>
      <c r="E81" s="12">
        <f>'Players by Team'!O4</f>
        <v>87</v>
      </c>
      <c r="F81" s="12">
        <f>'Players by Team'!P4</f>
        <v>86</v>
      </c>
      <c r="G81" s="12">
        <f>'Players by Team'!Q4</f>
        <v>247</v>
      </c>
      <c r="H81" s="43">
        <f t="shared" si="2"/>
        <v>75</v>
      </c>
    </row>
    <row r="82" spans="2:8" x14ac:dyDescent="0.2">
      <c r="B82" s="14" t="str">
        <f>'Players by Team'!G70</f>
        <v>Emma Kunsky</v>
      </c>
      <c r="C82" s="12" t="s">
        <v>46</v>
      </c>
      <c r="D82" s="14">
        <f>'Players by Team'!H70</f>
        <v>81</v>
      </c>
      <c r="E82" s="14">
        <f>'Players by Team'!I70</f>
        <v>86</v>
      </c>
      <c r="F82" s="14">
        <f>'Players by Team'!J70</f>
        <v>80</v>
      </c>
      <c r="G82" s="14">
        <f>'Players by Team'!K70</f>
        <v>247</v>
      </c>
      <c r="H82" s="43">
        <f t="shared" si="2"/>
        <v>75</v>
      </c>
    </row>
    <row r="83" spans="2:8" x14ac:dyDescent="0.2">
      <c r="B83" s="14" t="str">
        <f>'Players by Team'!A19</f>
        <v>Tiara Pimentel</v>
      </c>
      <c r="C83" s="12" t="str">
        <f>'Players by Team'!$A$17</f>
        <v>FLOWER MOUND</v>
      </c>
      <c r="D83" s="14">
        <f>'Players by Team'!B19</f>
        <v>82</v>
      </c>
      <c r="E83" s="14">
        <f>'Players by Team'!C19</f>
        <v>80</v>
      </c>
      <c r="F83" s="14">
        <f>'Players by Team'!D19</f>
        <v>86</v>
      </c>
      <c r="G83" s="14">
        <f>'Players by Team'!E19</f>
        <v>248</v>
      </c>
      <c r="H83" s="43">
        <f t="shared" si="2"/>
        <v>79</v>
      </c>
    </row>
    <row r="84" spans="2:8" x14ac:dyDescent="0.2">
      <c r="B84" s="14" t="str">
        <f>'Players by Team'!S3</f>
        <v>Tyler Held</v>
      </c>
      <c r="C84" s="12" t="str">
        <f>'Players by Team'!$S$1</f>
        <v>AMARILLO</v>
      </c>
      <c r="D84" s="14">
        <f>'Players by Team'!T3</f>
        <v>81</v>
      </c>
      <c r="E84" s="14">
        <f>'Players by Team'!U3</f>
        <v>83</v>
      </c>
      <c r="F84" s="14">
        <f>'Players by Team'!V3</f>
        <v>84</v>
      </c>
      <c r="G84" s="14">
        <f>'Players by Team'!W3</f>
        <v>248</v>
      </c>
      <c r="H84" s="43">
        <f t="shared" si="2"/>
        <v>79</v>
      </c>
    </row>
    <row r="85" spans="2:8" x14ac:dyDescent="0.2">
      <c r="B85" s="14" t="str">
        <f>'Players by Team'!A22</f>
        <v>Addison Jennings</v>
      </c>
      <c r="C85" s="12" t="str">
        <f>'Players by Team'!$A$17</f>
        <v>FLOWER MOUND</v>
      </c>
      <c r="D85" s="14">
        <f>'Players by Team'!B22</f>
        <v>83</v>
      </c>
      <c r="E85" s="14">
        <f>'Players by Team'!C22</f>
        <v>83</v>
      </c>
      <c r="F85" s="14">
        <f>'Players by Team'!D22</f>
        <v>82</v>
      </c>
      <c r="G85" s="14">
        <f>'Players by Team'!E22</f>
        <v>248</v>
      </c>
      <c r="H85" s="43">
        <f t="shared" si="2"/>
        <v>79</v>
      </c>
    </row>
    <row r="86" spans="2:8" x14ac:dyDescent="0.2">
      <c r="B86" s="14" t="str">
        <f>'Players by Team'!S53</f>
        <v>Aubrie Nolen</v>
      </c>
      <c r="C86" s="12" t="str">
        <f>'Players by Team'!$S$49</f>
        <v xml:space="preserve">SOUTHLAKE </v>
      </c>
      <c r="D86" s="14">
        <f>'Players by Team'!T53</f>
        <v>89</v>
      </c>
      <c r="E86" s="14">
        <f>'Players by Team'!U53</f>
        <v>77</v>
      </c>
      <c r="F86" s="14">
        <f>'Players by Team'!V53</f>
        <v>82</v>
      </c>
      <c r="G86" s="14">
        <f>'Players by Team'!W53</f>
        <v>248</v>
      </c>
      <c r="H86" s="43">
        <f t="shared" si="2"/>
        <v>79</v>
      </c>
    </row>
    <row r="87" spans="2:8" x14ac:dyDescent="0.2">
      <c r="B87" s="14" t="str">
        <f>'Players by Team'!A28</f>
        <v>Iris Song</v>
      </c>
      <c r="C87" s="12" t="str">
        <f>'Players by Team'!$A$25</f>
        <v>HIGHLAND PARK</v>
      </c>
      <c r="D87" s="12">
        <f>'Players by Team'!B28</f>
        <v>82</v>
      </c>
      <c r="E87" s="12">
        <f>'Players by Team'!C28</f>
        <v>78</v>
      </c>
      <c r="F87" s="12">
        <f>-'Players by Team'!D28</f>
        <v>-89</v>
      </c>
      <c r="G87" s="12">
        <f>'Players by Team'!E28</f>
        <v>249</v>
      </c>
      <c r="H87" s="43">
        <f t="shared" si="2"/>
        <v>83</v>
      </c>
    </row>
    <row r="88" spans="2:8" x14ac:dyDescent="0.2">
      <c r="B88" s="14" t="str">
        <f>'Players by Team'!A67</f>
        <v>Ava Schone</v>
      </c>
      <c r="C88" s="12" t="s">
        <v>310</v>
      </c>
      <c r="D88" s="14">
        <f>'Players by Team'!B67</f>
        <v>85</v>
      </c>
      <c r="E88" s="14">
        <f>'Players by Team'!C67</f>
        <v>82</v>
      </c>
      <c r="F88" s="14">
        <f>'Players by Team'!D67</f>
        <v>82</v>
      </c>
      <c r="G88" s="14">
        <f>'Players by Team'!E67</f>
        <v>249</v>
      </c>
      <c r="H88" s="43">
        <f t="shared" si="2"/>
        <v>83</v>
      </c>
    </row>
    <row r="89" spans="2:8" x14ac:dyDescent="0.2">
      <c r="B89" s="14" t="str">
        <f>'Players by Team'!M5</f>
        <v>Jaelin Sun</v>
      </c>
      <c r="C89" s="12" t="str">
        <f>'Players by Team'!$M$1</f>
        <v xml:space="preserve">ALLEN </v>
      </c>
      <c r="D89" s="12">
        <f>'Players by Team'!N5</f>
        <v>83</v>
      </c>
      <c r="E89" s="12">
        <f>'Players by Team'!O5</f>
        <v>82</v>
      </c>
      <c r="F89" s="12">
        <f>'Players by Team'!P5</f>
        <v>85</v>
      </c>
      <c r="G89" s="12">
        <f>'Players by Team'!Q5</f>
        <v>250</v>
      </c>
      <c r="H89" s="43">
        <f t="shared" si="2"/>
        <v>86</v>
      </c>
    </row>
    <row r="90" spans="2:8" x14ac:dyDescent="0.2">
      <c r="B90" s="14" t="str">
        <f>'Players by Team'!M6</f>
        <v>Diya Reddy</v>
      </c>
      <c r="C90" s="12" t="str">
        <f>'Players by Team'!$M$1</f>
        <v xml:space="preserve">ALLEN </v>
      </c>
      <c r="D90" s="12">
        <f>'Players by Team'!N6</f>
        <v>82</v>
      </c>
      <c r="E90" s="12">
        <f>'Players by Team'!O6</f>
        <v>84</v>
      </c>
      <c r="F90" s="12">
        <f>'Players by Team'!P6</f>
        <v>84</v>
      </c>
      <c r="G90" s="12">
        <f>'Players by Team'!Q6</f>
        <v>250</v>
      </c>
      <c r="H90" s="43">
        <f t="shared" si="2"/>
        <v>86</v>
      </c>
    </row>
    <row r="91" spans="2:8" x14ac:dyDescent="0.2">
      <c r="B91" s="14" t="str">
        <f>'Players by Team'!M2</f>
        <v>Abigail Inocian</v>
      </c>
      <c r="C91" s="12" t="str">
        <f>'Players by Team'!$M$1</f>
        <v xml:space="preserve">ALLEN </v>
      </c>
      <c r="D91" s="12">
        <f>'Players by Team'!N2</f>
        <v>83</v>
      </c>
      <c r="E91" s="12">
        <f>'Players by Team'!O2</f>
        <v>80</v>
      </c>
      <c r="F91" s="12">
        <f>'Players by Team'!P2</f>
        <v>88</v>
      </c>
      <c r="G91" s="12">
        <f>'Players by Team'!Q2</f>
        <v>251</v>
      </c>
      <c r="H91" s="43">
        <f t="shared" si="2"/>
        <v>88</v>
      </c>
    </row>
    <row r="92" spans="2:8" x14ac:dyDescent="0.2">
      <c r="B92" s="14" t="str">
        <f>'Players by Team'!G69</f>
        <v>Divya Madireddi</v>
      </c>
      <c r="C92" s="12" t="s">
        <v>46</v>
      </c>
      <c r="D92" s="14">
        <f>'Players by Team'!H69</f>
        <v>84</v>
      </c>
      <c r="E92" s="14">
        <f>'Players by Team'!I69</f>
        <v>81</v>
      </c>
      <c r="F92" s="14">
        <f>'Players by Team'!J69</f>
        <v>84</v>
      </c>
      <c r="G92" s="14">
        <f>'Players by Team'!K69</f>
        <v>249</v>
      </c>
      <c r="H92" s="43">
        <f t="shared" si="2"/>
        <v>83</v>
      </c>
    </row>
    <row r="93" spans="2:8" x14ac:dyDescent="0.2">
      <c r="B93" s="14" t="str">
        <f>'Players by Team'!G38</f>
        <v>Grace Hall</v>
      </c>
      <c r="C93" s="12" t="str">
        <f>'Players by Team'!$G$33</f>
        <v>LAKE TRAVIS</v>
      </c>
      <c r="D93" s="14">
        <f>'Players by Team'!H38</f>
        <v>91</v>
      </c>
      <c r="E93" s="14">
        <f>'Players by Team'!I38</f>
        <v>77</v>
      </c>
      <c r="F93" s="14">
        <f>'Players by Team'!J38</f>
        <v>83</v>
      </c>
      <c r="G93" s="14">
        <f>'Players by Team'!K38</f>
        <v>251</v>
      </c>
      <c r="H93" s="43">
        <f t="shared" si="2"/>
        <v>88</v>
      </c>
    </row>
    <row r="94" spans="2:8" x14ac:dyDescent="0.2">
      <c r="B94" s="14" t="str">
        <f>'Players by Team'!G59</f>
        <v>Grace Kalina</v>
      </c>
      <c r="C94" s="12" t="str">
        <f>'Players by Team'!$G$57</f>
        <v>WAKELAND</v>
      </c>
      <c r="D94" s="14">
        <f>'Players by Team'!H59</f>
        <v>83</v>
      </c>
      <c r="E94" s="14">
        <f>'Players by Team'!I59</f>
        <v>89</v>
      </c>
      <c r="F94" s="14">
        <f>'Players by Team'!J59</f>
        <v>79</v>
      </c>
      <c r="G94" s="14">
        <f>'Players by Team'!K59</f>
        <v>251</v>
      </c>
      <c r="H94" s="43">
        <f t="shared" si="2"/>
        <v>88</v>
      </c>
    </row>
    <row r="95" spans="2:8" x14ac:dyDescent="0.2">
      <c r="B95" s="14" t="str">
        <f>'Players by Team'!S52</f>
        <v>Caroline Crump</v>
      </c>
      <c r="C95" s="12" t="str">
        <f>'Players by Team'!$S$49</f>
        <v xml:space="preserve">SOUTHLAKE </v>
      </c>
      <c r="D95" s="14">
        <f>'Players by Team'!T52</f>
        <v>87</v>
      </c>
      <c r="E95" s="14">
        <f>'Players by Team'!U52</f>
        <v>82</v>
      </c>
      <c r="F95" s="14">
        <f>'Players by Team'!V52</f>
        <v>83</v>
      </c>
      <c r="G95" s="14">
        <f>'Players by Team'!W52</f>
        <v>252</v>
      </c>
      <c r="H95" s="43">
        <f t="shared" si="2"/>
        <v>91</v>
      </c>
    </row>
    <row r="96" spans="2:8" x14ac:dyDescent="0.2">
      <c r="B96" s="14" t="str">
        <f>'Players by Team'!G60</f>
        <v>Avery Necciai</v>
      </c>
      <c r="C96" s="12" t="str">
        <f>'Players by Team'!$G$57</f>
        <v>WAKELAND</v>
      </c>
      <c r="D96" s="14">
        <f>'Players by Team'!H60</f>
        <v>82</v>
      </c>
      <c r="E96" s="14">
        <f>'Players by Team'!I60</f>
        <v>89</v>
      </c>
      <c r="F96" s="14">
        <f>'Players by Team'!J60</f>
        <v>81</v>
      </c>
      <c r="G96" s="14">
        <f>'Players by Team'!K60</f>
        <v>252</v>
      </c>
      <c r="H96" s="43">
        <f t="shared" si="2"/>
        <v>91</v>
      </c>
    </row>
    <row r="97" spans="2:8" x14ac:dyDescent="0.2">
      <c r="B97" s="14" t="str">
        <f>'Players by Team'!A29</f>
        <v>Claire Wiebe</v>
      </c>
      <c r="C97" s="12" t="str">
        <f>'Players by Team'!$A$25</f>
        <v>HIGHLAND PARK</v>
      </c>
      <c r="D97" s="12">
        <f>'Players by Team'!B29</f>
        <v>83</v>
      </c>
      <c r="E97" s="12">
        <f>'Players by Team'!C29</f>
        <v>84</v>
      </c>
      <c r="F97" s="12">
        <f>-'Players by Team'!D29</f>
        <v>-86</v>
      </c>
      <c r="G97" s="12">
        <f>'Players by Team'!E29</f>
        <v>253</v>
      </c>
      <c r="H97" s="43">
        <f t="shared" si="2"/>
        <v>93</v>
      </c>
    </row>
    <row r="98" spans="2:8" x14ac:dyDescent="0.2">
      <c r="B98" s="14" t="str">
        <f>'Players by Team'!M70</f>
        <v>Lindy Gaither</v>
      </c>
      <c r="C98" s="12" t="s">
        <v>309</v>
      </c>
      <c r="D98" s="14">
        <f>'Players by Team'!N70</f>
        <v>86</v>
      </c>
      <c r="E98" s="14">
        <f>'Players by Team'!O70</f>
        <v>81</v>
      </c>
      <c r="F98" s="14">
        <f>'Players by Team'!P70</f>
        <v>86</v>
      </c>
      <c r="G98" s="14">
        <f>'Players by Team'!Q70</f>
        <v>253</v>
      </c>
      <c r="H98" s="43">
        <f t="shared" si="2"/>
        <v>93</v>
      </c>
    </row>
    <row r="99" spans="2:8" x14ac:dyDescent="0.2">
      <c r="B99" s="14" t="str">
        <f>'Players by Team'!A44</f>
        <v>Corrina Haros</v>
      </c>
      <c r="C99" s="12" t="str">
        <f>'Players by Team'!$A$41</f>
        <v>MANSFIELD</v>
      </c>
      <c r="D99" s="14">
        <f>'Players by Team'!B44</f>
        <v>85</v>
      </c>
      <c r="E99" s="14">
        <f>'Players by Team'!C44</f>
        <v>88</v>
      </c>
      <c r="F99" s="14">
        <f>'Players by Team'!D44</f>
        <v>80</v>
      </c>
      <c r="G99" s="14">
        <f>'Players by Team'!E44</f>
        <v>253</v>
      </c>
      <c r="H99" s="43">
        <f t="shared" si="2"/>
        <v>93</v>
      </c>
    </row>
    <row r="100" spans="2:8" x14ac:dyDescent="0.2">
      <c r="B100" s="14" t="str">
        <f>'Players by Team'!G20</f>
        <v>Kendall Ward</v>
      </c>
      <c r="C100" s="12" t="str">
        <f>'Players by Team'!$G$17</f>
        <v>GRAND OAKS</v>
      </c>
      <c r="D100" s="14">
        <f>'Players by Team'!H20</f>
        <v>85</v>
      </c>
      <c r="E100" s="14">
        <f>'Players by Team'!I20</f>
        <v>80</v>
      </c>
      <c r="F100" s="14">
        <f>'Players by Team'!J20</f>
        <v>89</v>
      </c>
      <c r="G100" s="14">
        <f>'Players by Team'!K20</f>
        <v>254</v>
      </c>
      <c r="H100" s="43">
        <f t="shared" si="2"/>
        <v>96</v>
      </c>
    </row>
    <row r="101" spans="2:8" x14ac:dyDescent="0.2">
      <c r="B101" s="14" t="str">
        <f>'Players by Team'!S11</f>
        <v>Priscilla Padilla</v>
      </c>
      <c r="C101" s="12" t="str">
        <f>'Players by Team'!$S$9</f>
        <v>EASTWOOD</v>
      </c>
      <c r="D101" s="14">
        <f>'Players by Team'!T11</f>
        <v>83</v>
      </c>
      <c r="E101" s="14">
        <f>'Players by Team'!U11</f>
        <v>90</v>
      </c>
      <c r="F101" s="14">
        <f>'Players by Team'!V11</f>
        <v>81</v>
      </c>
      <c r="G101" s="14">
        <f>'Players by Team'!W11</f>
        <v>254</v>
      </c>
      <c r="H101" s="43">
        <f t="shared" ref="H101:H132" si="3">IF(G101="0","0",RANK(G101,G$5:G$167,1))</f>
        <v>96</v>
      </c>
    </row>
    <row r="102" spans="2:8" x14ac:dyDescent="0.2">
      <c r="B102" s="14" t="str">
        <f>'Players by Team'!G43</f>
        <v>Abby Wright</v>
      </c>
      <c r="C102" s="12" t="str">
        <f>'Players by Team'!$G$41</f>
        <v>MARCUS</v>
      </c>
      <c r="D102" s="14">
        <f>'Players by Team'!H43</f>
        <v>85</v>
      </c>
      <c r="E102" s="14">
        <f>'Players by Team'!I43</f>
        <v>89</v>
      </c>
      <c r="F102" s="14">
        <f>'Players by Team'!J43</f>
        <v>80</v>
      </c>
      <c r="G102" s="14">
        <f>'Players by Team'!K43</f>
        <v>254</v>
      </c>
      <c r="H102" s="43">
        <f t="shared" si="3"/>
        <v>96</v>
      </c>
    </row>
    <row r="103" spans="2:8" x14ac:dyDescent="0.2">
      <c r="B103" s="14" t="str">
        <f>'Players by Team'!G4</f>
        <v>Chelsea Simpson</v>
      </c>
      <c r="C103" s="12" t="str">
        <f>'Players by Team'!$G$1</f>
        <v>ALAMO HEIGHTS GOLD</v>
      </c>
      <c r="D103" s="12">
        <f>'Players by Team'!H4</f>
        <v>86</v>
      </c>
      <c r="E103" s="12">
        <f>'Players by Team'!I4</f>
        <v>85</v>
      </c>
      <c r="F103" s="12">
        <f>'Players by Team'!J4</f>
        <v>84</v>
      </c>
      <c r="G103" s="12">
        <f>'Players by Team'!K4</f>
        <v>255</v>
      </c>
      <c r="H103" s="43">
        <f t="shared" si="3"/>
        <v>99</v>
      </c>
    </row>
    <row r="104" spans="2:8" x14ac:dyDescent="0.2">
      <c r="B104" s="14" t="str">
        <f>'Players by Team'!S14</f>
        <v>Sophie Vidal</v>
      </c>
      <c r="C104" s="12" t="str">
        <f>'Players by Team'!$S$9</f>
        <v>EASTWOOD</v>
      </c>
      <c r="D104" s="14">
        <f>'Players by Team'!T14</f>
        <v>87</v>
      </c>
      <c r="E104" s="14">
        <f>'Players by Team'!U14</f>
        <v>84</v>
      </c>
      <c r="F104" s="14">
        <f>'Players by Team'!V14</f>
        <v>84</v>
      </c>
      <c r="G104" s="14">
        <f>'Players by Team'!W14</f>
        <v>255</v>
      </c>
      <c r="H104" s="43">
        <f t="shared" si="3"/>
        <v>99</v>
      </c>
    </row>
    <row r="105" spans="2:8" x14ac:dyDescent="0.2">
      <c r="B105" s="14" t="str">
        <f>'Players by Team'!M36</f>
        <v>Esther Santos</v>
      </c>
      <c r="C105" s="12" t="str">
        <f>'Players by Team'!$M$33</f>
        <v>LEBANON TRAIL</v>
      </c>
      <c r="D105" s="14">
        <f>'Players by Team'!N36</f>
        <v>86</v>
      </c>
      <c r="E105" s="14">
        <f>'Players by Team'!O36</f>
        <v>86</v>
      </c>
      <c r="F105" s="14">
        <f>'Players by Team'!P36</f>
        <v>83</v>
      </c>
      <c r="G105" s="14">
        <f>'Players by Team'!Q36</f>
        <v>255</v>
      </c>
      <c r="H105" s="43">
        <f t="shared" si="3"/>
        <v>99</v>
      </c>
    </row>
    <row r="106" spans="2:8" x14ac:dyDescent="0.2">
      <c r="B106" s="14" t="str">
        <f>'Players by Team'!A74</f>
        <v>Kendall Simms</v>
      </c>
      <c r="C106" s="12" t="s">
        <v>277</v>
      </c>
      <c r="D106" s="14">
        <f>'Players by Team'!B74</f>
        <v>88</v>
      </c>
      <c r="E106" s="14">
        <f>'Players by Team'!C74</f>
        <v>84</v>
      </c>
      <c r="F106" s="14">
        <f>'Players by Team'!D74</f>
        <v>83</v>
      </c>
      <c r="G106" s="14">
        <f>'Players by Team'!E74</f>
        <v>255</v>
      </c>
      <c r="H106" s="43">
        <f t="shared" si="3"/>
        <v>99</v>
      </c>
    </row>
    <row r="107" spans="2:8" x14ac:dyDescent="0.2">
      <c r="B107" s="14" t="str">
        <f>'Players by Team'!S20</f>
        <v>Layla Horton</v>
      </c>
      <c r="C107" s="12" t="str">
        <f>'Players by Team'!$S$17</f>
        <v>HEBRON</v>
      </c>
      <c r="D107" s="14">
        <f>'Players by Team'!T20</f>
        <v>82</v>
      </c>
      <c r="E107" s="14">
        <f>'Players by Team'!U20</f>
        <v>89</v>
      </c>
      <c r="F107" s="14">
        <f>'Players by Team'!V20</f>
        <v>85</v>
      </c>
      <c r="G107" s="14">
        <f>'Players by Team'!W20</f>
        <v>256</v>
      </c>
      <c r="H107" s="43">
        <f t="shared" si="3"/>
        <v>103</v>
      </c>
    </row>
    <row r="108" spans="2:8" x14ac:dyDescent="0.2">
      <c r="B108" s="14" t="str">
        <f>'Players by Team'!G5</f>
        <v>Jorie Losack</v>
      </c>
      <c r="C108" s="12" t="str">
        <f>'Players by Team'!$G$1</f>
        <v>ALAMO HEIGHTS GOLD</v>
      </c>
      <c r="D108" s="12">
        <f>'Players by Team'!H5</f>
        <v>87</v>
      </c>
      <c r="E108" s="12">
        <f>'Players by Team'!I5</f>
        <v>89</v>
      </c>
      <c r="F108" s="12">
        <f>'Players by Team'!J5</f>
        <v>81</v>
      </c>
      <c r="G108" s="12">
        <f>'Players by Team'!K5</f>
        <v>257</v>
      </c>
      <c r="H108" s="43">
        <f t="shared" si="3"/>
        <v>104</v>
      </c>
    </row>
    <row r="109" spans="2:8" x14ac:dyDescent="0.2">
      <c r="B109" s="14" t="str">
        <f>'Players by Team'!A12</f>
        <v>McKenna Campbell</v>
      </c>
      <c r="C109" s="12" t="str">
        <f>'Players by Team'!$A$9</f>
        <v>BYRON NELSON</v>
      </c>
      <c r="D109" s="14">
        <f>'Players by Team'!B12</f>
        <v>93</v>
      </c>
      <c r="E109" s="14">
        <f>'Players by Team'!C12</f>
        <v>82</v>
      </c>
      <c r="F109" s="14">
        <f>'Players by Team'!D12</f>
        <v>84</v>
      </c>
      <c r="G109" s="14">
        <f>'Players by Team'!E12</f>
        <v>259</v>
      </c>
      <c r="H109" s="43">
        <f t="shared" si="3"/>
        <v>105</v>
      </c>
    </row>
    <row r="110" spans="2:8" x14ac:dyDescent="0.2">
      <c r="B110" s="14" t="str">
        <f>'Players by Team'!M35</f>
        <v>Grace Kim</v>
      </c>
      <c r="C110" s="12" t="str">
        <f>'Players by Team'!$M$33</f>
        <v>LEBANON TRAIL</v>
      </c>
      <c r="D110" s="14">
        <f>'Players by Team'!N35</f>
        <v>91</v>
      </c>
      <c r="E110" s="14">
        <f>'Players by Team'!O35</f>
        <v>85</v>
      </c>
      <c r="F110" s="14">
        <f>'Players by Team'!P35</f>
        <v>83</v>
      </c>
      <c r="G110" s="14">
        <f>'Players by Team'!Q35</f>
        <v>259</v>
      </c>
      <c r="H110" s="43">
        <f t="shared" si="3"/>
        <v>105</v>
      </c>
    </row>
    <row r="111" spans="2:8" x14ac:dyDescent="0.2">
      <c r="B111" s="14" t="str">
        <f>'Players by Team'!M44</f>
        <v>Claire Cagle</v>
      </c>
      <c r="C111" s="12" t="str">
        <f>'Players by Team'!$M$41</f>
        <v>MEMORIAL</v>
      </c>
      <c r="D111" s="14">
        <f>'Players by Team'!N44</f>
        <v>93</v>
      </c>
      <c r="E111" s="14">
        <f>'Players by Team'!O44</f>
        <v>84</v>
      </c>
      <c r="F111" s="14">
        <f>'Players by Team'!P44</f>
        <v>82</v>
      </c>
      <c r="G111" s="14">
        <f>'Players by Team'!Q44</f>
        <v>259</v>
      </c>
      <c r="H111" s="43">
        <f t="shared" si="3"/>
        <v>105</v>
      </c>
    </row>
    <row r="112" spans="2:8" x14ac:dyDescent="0.2">
      <c r="B112" s="14" t="str">
        <f>'Players by Team'!S67</f>
        <v>Abigail Lee</v>
      </c>
      <c r="C112" s="12" t="s">
        <v>42</v>
      </c>
      <c r="D112" s="14">
        <f>'Players by Team'!T67</f>
        <v>94</v>
      </c>
      <c r="E112" s="14">
        <f>'Players by Team'!U67</f>
        <v>86</v>
      </c>
      <c r="F112" s="14">
        <f>'Players by Team'!V67</f>
        <v>79</v>
      </c>
      <c r="G112" s="14">
        <f>'Players by Team'!W67</f>
        <v>259</v>
      </c>
      <c r="H112" s="43">
        <f t="shared" si="3"/>
        <v>105</v>
      </c>
    </row>
    <row r="113" spans="2:8" x14ac:dyDescent="0.2">
      <c r="B113" s="14" t="str">
        <f>'Players by Team'!S12</f>
        <v>Sofia Chavez</v>
      </c>
      <c r="C113" s="12" t="str">
        <f>'Players by Team'!$S$9</f>
        <v>EASTWOOD</v>
      </c>
      <c r="D113" s="14">
        <f>'Players by Team'!T12</f>
        <v>86</v>
      </c>
      <c r="E113" s="14">
        <f>'Players by Team'!U12</f>
        <v>84</v>
      </c>
      <c r="F113" s="14">
        <f>'Players by Team'!V12</f>
        <v>92</v>
      </c>
      <c r="G113" s="14">
        <f>'Players by Team'!W12</f>
        <v>262</v>
      </c>
      <c r="H113" s="43">
        <f t="shared" si="3"/>
        <v>109</v>
      </c>
    </row>
    <row r="114" spans="2:8" x14ac:dyDescent="0.2">
      <c r="B114" s="14" t="str">
        <f>'Players by Team'!M28</f>
        <v>Ava Knez</v>
      </c>
      <c r="C114" s="12" t="str">
        <f>'Players by Team'!$M$25</f>
        <v>KELLER</v>
      </c>
      <c r="D114" s="14">
        <f>'Players by Team'!N28</f>
        <v>86</v>
      </c>
      <c r="E114" s="14">
        <f>'Players by Team'!O28</f>
        <v>85</v>
      </c>
      <c r="F114" s="14">
        <f>'Players by Team'!P28</f>
        <v>91</v>
      </c>
      <c r="G114" s="14">
        <f>'Players by Team'!Q28</f>
        <v>262</v>
      </c>
      <c r="H114" s="43">
        <f t="shared" si="3"/>
        <v>109</v>
      </c>
    </row>
    <row r="115" spans="2:8" x14ac:dyDescent="0.2">
      <c r="B115" s="14" t="str">
        <f>'Players by Team'!S34</f>
        <v>Alex Haney</v>
      </c>
      <c r="C115" s="12" t="str">
        <f>'Players by Team'!$S$33</f>
        <v>LUFKIN</v>
      </c>
      <c r="D115" s="14">
        <f>'Players by Team'!T34</f>
        <v>81</v>
      </c>
      <c r="E115" s="14">
        <f>'Players by Team'!U34</f>
        <v>96</v>
      </c>
      <c r="F115" s="14">
        <f>'Players by Team'!V34</f>
        <v>85</v>
      </c>
      <c r="G115" s="14">
        <f>'Players by Team'!W34</f>
        <v>262</v>
      </c>
      <c r="H115" s="43">
        <f t="shared" si="3"/>
        <v>109</v>
      </c>
    </row>
    <row r="116" spans="2:8" x14ac:dyDescent="0.2">
      <c r="B116" s="14" t="str">
        <f>'Players by Team'!A53</f>
        <v>Gracie O'Brien</v>
      </c>
      <c r="C116" s="12" t="str">
        <f>'Players by Team'!$A$49</f>
        <v>MIDLAND LEGACY</v>
      </c>
      <c r="D116" s="14">
        <f>'Players by Team'!B53</f>
        <v>83</v>
      </c>
      <c r="E116" s="14">
        <f>'Players by Team'!C53</f>
        <v>91</v>
      </c>
      <c r="F116" s="14">
        <f>'Players by Team'!D53</f>
        <v>90</v>
      </c>
      <c r="G116" s="14">
        <f>'Players by Team'!E53</f>
        <v>264</v>
      </c>
      <c r="H116" s="43">
        <f t="shared" si="3"/>
        <v>112</v>
      </c>
    </row>
    <row r="117" spans="2:8" x14ac:dyDescent="0.2">
      <c r="B117" s="14" t="str">
        <f>'Players by Team'!G67</f>
        <v>Adaline Ochoa</v>
      </c>
      <c r="C117" s="12" t="s">
        <v>130</v>
      </c>
      <c r="D117" s="14">
        <f>'Players by Team'!H67</f>
        <v>84</v>
      </c>
      <c r="E117" s="14">
        <f>'Players by Team'!I67</f>
        <v>94</v>
      </c>
      <c r="F117" s="14">
        <f>'Players by Team'!J67</f>
        <v>86</v>
      </c>
      <c r="G117" s="14">
        <f>'Players by Team'!K67</f>
        <v>264</v>
      </c>
      <c r="H117" s="43">
        <f t="shared" si="3"/>
        <v>112</v>
      </c>
    </row>
    <row r="118" spans="2:8" x14ac:dyDescent="0.2">
      <c r="B118" s="14" t="str">
        <f>'Players by Team'!G61</f>
        <v>Adelina Toba</v>
      </c>
      <c r="C118" s="12" t="str">
        <f>'Players by Team'!$G$57</f>
        <v>WAKELAND</v>
      </c>
      <c r="D118" s="14">
        <f>'Players by Team'!H61</f>
        <v>96</v>
      </c>
      <c r="E118" s="14">
        <f>'Players by Team'!I61</f>
        <v>83</v>
      </c>
      <c r="F118" s="14">
        <f>'Players by Team'!J61</f>
        <v>85</v>
      </c>
      <c r="G118" s="14">
        <f>'Players by Team'!K61</f>
        <v>264</v>
      </c>
      <c r="H118" s="43">
        <f t="shared" si="3"/>
        <v>112</v>
      </c>
    </row>
    <row r="119" spans="2:8" x14ac:dyDescent="0.2">
      <c r="B119" s="14" t="str">
        <f>'Players by Team'!S21</f>
        <v>Avery Nguyen</v>
      </c>
      <c r="C119" s="12" t="str">
        <f>'Players by Team'!$S$17</f>
        <v>HEBRON</v>
      </c>
      <c r="D119" s="14">
        <f>'Players by Team'!T21</f>
        <v>87</v>
      </c>
      <c r="E119" s="14">
        <f>'Players by Team'!U21</f>
        <v>91</v>
      </c>
      <c r="F119" s="14">
        <f>'Players by Team'!V21</f>
        <v>87</v>
      </c>
      <c r="G119" s="14">
        <f>'Players by Team'!W21</f>
        <v>265</v>
      </c>
      <c r="H119" s="43">
        <f t="shared" si="3"/>
        <v>115</v>
      </c>
    </row>
    <row r="120" spans="2:8" x14ac:dyDescent="0.2">
      <c r="B120" s="14" t="str">
        <f>'Players by Team'!S66</f>
        <v>Lilly Sills</v>
      </c>
      <c r="C120" s="12" t="s">
        <v>309</v>
      </c>
      <c r="D120" s="14">
        <f>'Players by Team'!T66</f>
        <v>89</v>
      </c>
      <c r="E120" s="14">
        <f>'Players by Team'!U66</f>
        <v>87</v>
      </c>
      <c r="F120" s="14">
        <f>'Players by Team'!V66</f>
        <v>90</v>
      </c>
      <c r="G120" s="14">
        <f>'Players by Team'!W66</f>
        <v>266</v>
      </c>
      <c r="H120" s="43">
        <f t="shared" si="3"/>
        <v>116</v>
      </c>
    </row>
    <row r="121" spans="2:8" x14ac:dyDescent="0.2">
      <c r="B121" s="14" t="str">
        <f>'Players by Team'!M20</f>
        <v>Jules Moore</v>
      </c>
      <c r="C121" s="12" t="str">
        <f>'Players by Team'!$M$17</f>
        <v>GRAPEVINE</v>
      </c>
      <c r="D121" s="12">
        <f>'Players by Team'!N20</f>
        <v>80</v>
      </c>
      <c r="E121" s="12">
        <f>'Players by Team'!O20</f>
        <v>98</v>
      </c>
      <c r="F121" s="12">
        <f>'Players by Team'!P20</f>
        <v>88</v>
      </c>
      <c r="G121" s="12">
        <f>'Players by Team'!Q20</f>
        <v>266</v>
      </c>
      <c r="H121" s="43">
        <f t="shared" si="3"/>
        <v>116</v>
      </c>
    </row>
    <row r="122" spans="2:8" x14ac:dyDescent="0.2">
      <c r="B122" s="14" t="str">
        <f>'Players by Team'!A14</f>
        <v>Julie Mikulova</v>
      </c>
      <c r="C122" s="12" t="str">
        <f>'Players by Team'!$A$9</f>
        <v>BYRON NELSON</v>
      </c>
      <c r="D122" s="14">
        <f>'Players by Team'!B14</f>
        <v>96</v>
      </c>
      <c r="E122" s="14">
        <f>'Players by Team'!C14</f>
        <v>88</v>
      </c>
      <c r="F122" s="14">
        <f>'Players by Team'!D14</f>
        <v>82</v>
      </c>
      <c r="G122" s="14">
        <f>'Players by Team'!E14</f>
        <v>266</v>
      </c>
      <c r="H122" s="43">
        <f t="shared" si="3"/>
        <v>116</v>
      </c>
    </row>
    <row r="123" spans="2:8" x14ac:dyDescent="0.2">
      <c r="B123" s="14" t="str">
        <f>'Players by Team'!G22</f>
        <v>Emma Cook</v>
      </c>
      <c r="C123" s="12" t="str">
        <f>'Players by Team'!$G$17</f>
        <v>GRAND OAKS</v>
      </c>
      <c r="D123" s="14">
        <f>'Players by Team'!H22</f>
        <v>85</v>
      </c>
      <c r="E123" s="14">
        <f>'Players by Team'!I22</f>
        <v>86</v>
      </c>
      <c r="F123" s="14">
        <f>'Players by Team'!J22</f>
        <v>96</v>
      </c>
      <c r="G123" s="14">
        <f>'Players by Team'!K22</f>
        <v>267</v>
      </c>
      <c r="H123" s="43">
        <f t="shared" si="3"/>
        <v>119</v>
      </c>
    </row>
    <row r="124" spans="2:8" x14ac:dyDescent="0.2">
      <c r="B124" s="14" t="str">
        <f>'Players by Team'!M12</f>
        <v>Rachel Pryor</v>
      </c>
      <c r="C124" s="12" t="str">
        <f>'Players by Team'!$M$9</f>
        <v>COPPELL</v>
      </c>
      <c r="D124" s="12">
        <f>'Players by Team'!N12</f>
        <v>88</v>
      </c>
      <c r="E124" s="12">
        <f>'Players by Team'!O12</f>
        <v>88</v>
      </c>
      <c r="F124" s="12">
        <f>'Players by Team'!P12</f>
        <v>91</v>
      </c>
      <c r="G124" s="12">
        <f>'Players by Team'!Q12</f>
        <v>267</v>
      </c>
      <c r="H124" s="43">
        <f t="shared" si="3"/>
        <v>119</v>
      </c>
    </row>
    <row r="125" spans="2:8" x14ac:dyDescent="0.2">
      <c r="B125" s="14" t="str">
        <f>'Players by Team'!A30</f>
        <v>Allison McCain</v>
      </c>
      <c r="C125" s="12" t="str">
        <f>'Players by Team'!$A$25</f>
        <v>HIGHLAND PARK</v>
      </c>
      <c r="D125" s="12">
        <f>'Players by Team'!B30</f>
        <v>91</v>
      </c>
      <c r="E125" s="12">
        <f>'Players by Team'!C30</f>
        <v>91</v>
      </c>
      <c r="F125" s="12">
        <f>-'Players by Team'!D30</f>
        <v>-85</v>
      </c>
      <c r="G125" s="12">
        <f>'Players by Team'!E30</f>
        <v>267</v>
      </c>
      <c r="H125" s="43">
        <f t="shared" si="3"/>
        <v>119</v>
      </c>
    </row>
    <row r="126" spans="2:8" x14ac:dyDescent="0.2">
      <c r="B126" s="14" t="str">
        <f>'Players by Team'!S4</f>
        <v>Christie Jones</v>
      </c>
      <c r="C126" s="12" t="str">
        <f>'Players by Team'!$S$1</f>
        <v>AMARILLO</v>
      </c>
      <c r="D126" s="14">
        <f>'Players by Team'!T4</f>
        <v>87</v>
      </c>
      <c r="E126" s="14">
        <f>'Players by Team'!U4</f>
        <v>93</v>
      </c>
      <c r="F126" s="14">
        <f>'Players by Team'!V4</f>
        <v>88</v>
      </c>
      <c r="G126" s="14">
        <f>'Players by Team'!W4</f>
        <v>268</v>
      </c>
      <c r="H126" s="43">
        <f t="shared" si="3"/>
        <v>122</v>
      </c>
    </row>
    <row r="127" spans="2:8" x14ac:dyDescent="0.2">
      <c r="B127" s="14" t="str">
        <f>'Players by Team'!A35</f>
        <v>Libby Thomson</v>
      </c>
      <c r="C127" s="12" t="str">
        <f>'Players by Team'!$A$33</f>
        <v>LAKE DALLAS</v>
      </c>
      <c r="D127" s="14">
        <f>'Players by Team'!B35</f>
        <v>98</v>
      </c>
      <c r="E127" s="14">
        <f>'Players by Team'!C35</f>
        <v>83</v>
      </c>
      <c r="F127" s="14">
        <f>'Players by Team'!D35</f>
        <v>87</v>
      </c>
      <c r="G127" s="14">
        <f>'Players by Team'!E35</f>
        <v>268</v>
      </c>
      <c r="H127" s="43">
        <f t="shared" si="3"/>
        <v>122</v>
      </c>
    </row>
    <row r="128" spans="2:8" x14ac:dyDescent="0.2">
      <c r="B128" s="14" t="str">
        <f>'Players by Team'!G53</f>
        <v>Savannah Bowers</v>
      </c>
      <c r="C128" s="12" t="str">
        <f>'Players by Team'!$G$49</f>
        <v>PROSPER</v>
      </c>
      <c r="D128" s="14">
        <f>'Players by Team'!H53</f>
        <v>96</v>
      </c>
      <c r="E128" s="14">
        <f>'Players by Team'!I53</f>
        <v>86</v>
      </c>
      <c r="F128" s="14">
        <f>'Players by Team'!J53</f>
        <v>86</v>
      </c>
      <c r="G128" s="14">
        <f>'Players by Team'!K53</f>
        <v>268</v>
      </c>
      <c r="H128" s="43">
        <f t="shared" si="3"/>
        <v>122</v>
      </c>
    </row>
    <row r="129" spans="2:8" x14ac:dyDescent="0.2">
      <c r="B129" s="14" t="str">
        <f>'Players by Team'!M19</f>
        <v>Karelyn Hong</v>
      </c>
      <c r="C129" s="12" t="str">
        <f>'Players by Team'!$M$17</f>
        <v>GRAPEVINE</v>
      </c>
      <c r="D129" s="12">
        <f>'Players by Team'!N19</f>
        <v>88</v>
      </c>
      <c r="E129" s="12">
        <f>'Players by Team'!O19</f>
        <v>93</v>
      </c>
      <c r="F129" s="12">
        <f>'Players by Team'!P19</f>
        <v>88</v>
      </c>
      <c r="G129" s="12">
        <f>'Players by Team'!Q19</f>
        <v>269</v>
      </c>
      <c r="H129" s="43">
        <f t="shared" si="3"/>
        <v>125</v>
      </c>
    </row>
    <row r="130" spans="2:8" x14ac:dyDescent="0.2">
      <c r="B130" s="14" t="str">
        <f>'Players by Team'!A51</f>
        <v>Natalie Armenta</v>
      </c>
      <c r="C130" s="12" t="str">
        <f>'Players by Team'!$A$49</f>
        <v>MIDLAND LEGACY</v>
      </c>
      <c r="D130" s="14">
        <f>'Players by Team'!B51</f>
        <v>85</v>
      </c>
      <c r="E130" s="14">
        <f>'Players by Team'!C51</f>
        <v>99</v>
      </c>
      <c r="F130" s="14">
        <f>'Players by Team'!D51</f>
        <v>85</v>
      </c>
      <c r="G130" s="14">
        <f>'Players by Team'!E51</f>
        <v>269</v>
      </c>
      <c r="H130" s="43">
        <f t="shared" si="3"/>
        <v>125</v>
      </c>
    </row>
    <row r="131" spans="2:8" x14ac:dyDescent="0.2">
      <c r="B131" s="14" t="str">
        <f>'Players by Team'!A52</f>
        <v>Ashley Kruse</v>
      </c>
      <c r="C131" s="12" t="str">
        <f>'Players by Team'!$A$49</f>
        <v>MIDLAND LEGACY</v>
      </c>
      <c r="D131" s="14">
        <f>'Players by Team'!B52</f>
        <v>95</v>
      </c>
      <c r="E131" s="14">
        <f>'Players by Team'!C52</f>
        <v>89</v>
      </c>
      <c r="F131" s="14">
        <f>'Players by Team'!D52</f>
        <v>85</v>
      </c>
      <c r="G131" s="14">
        <f>'Players by Team'!E52</f>
        <v>269</v>
      </c>
      <c r="H131" s="43">
        <f t="shared" si="3"/>
        <v>125</v>
      </c>
    </row>
    <row r="132" spans="2:8" x14ac:dyDescent="0.2">
      <c r="B132" s="14" t="str">
        <f>'Players by Team'!M29</f>
        <v>Issy Scalabrino</v>
      </c>
      <c r="C132" s="12" t="str">
        <f>'Players by Team'!$M$25</f>
        <v>KELLER</v>
      </c>
      <c r="D132" s="14">
        <f>'Players by Team'!N29</f>
        <v>90</v>
      </c>
      <c r="E132" s="14">
        <f>'Players by Team'!O29</f>
        <v>88</v>
      </c>
      <c r="F132" s="14">
        <f>'Players by Team'!P29</f>
        <v>92</v>
      </c>
      <c r="G132" s="14">
        <f>'Players by Team'!Q29</f>
        <v>270</v>
      </c>
      <c r="H132" s="43">
        <f t="shared" si="3"/>
        <v>128</v>
      </c>
    </row>
    <row r="133" spans="2:8" x14ac:dyDescent="0.2">
      <c r="B133" s="14" t="str">
        <f>'Players by Team'!G21</f>
        <v>Gabby Vargas</v>
      </c>
      <c r="C133" s="12" t="str">
        <f>'Players by Team'!$G$17</f>
        <v>GRAND OAKS</v>
      </c>
      <c r="D133" s="14">
        <f>'Players by Team'!H21</f>
        <v>99</v>
      </c>
      <c r="E133" s="14">
        <f>'Players by Team'!I21</f>
        <v>85</v>
      </c>
      <c r="F133" s="14">
        <f>'Players by Team'!J21</f>
        <v>87</v>
      </c>
      <c r="G133" s="14">
        <f>'Players by Team'!K21</f>
        <v>271</v>
      </c>
      <c r="H133" s="43">
        <f t="shared" ref="H133:H164" si="4">IF(G133="0","0",RANK(G133,G$5:G$167,1))</f>
        <v>129</v>
      </c>
    </row>
    <row r="134" spans="2:8" x14ac:dyDescent="0.2">
      <c r="B134" s="14" t="str">
        <f>'Players by Team'!G62</f>
        <v>Veronica Escalona</v>
      </c>
      <c r="C134" s="12" t="str">
        <f>'Players by Team'!$G$57</f>
        <v>WAKELAND</v>
      </c>
      <c r="D134" s="14">
        <f>'Players by Team'!H62</f>
        <v>94</v>
      </c>
      <c r="E134" s="14">
        <f>'Players by Team'!I62</f>
        <v>87</v>
      </c>
      <c r="F134" s="14">
        <f>'Players by Team'!J62</f>
        <v>91</v>
      </c>
      <c r="G134" s="14">
        <f>'Players by Team'!K62</f>
        <v>272</v>
      </c>
      <c r="H134" s="43">
        <f t="shared" si="4"/>
        <v>130</v>
      </c>
    </row>
    <row r="135" spans="2:8" x14ac:dyDescent="0.2">
      <c r="B135" s="14" t="str">
        <f>'Players by Team'!G54</f>
        <v>Kelsey Milburn</v>
      </c>
      <c r="C135" s="12" t="str">
        <f>'Players by Team'!$G$49</f>
        <v>PROSPER</v>
      </c>
      <c r="D135" s="14">
        <f>'Players by Team'!H54</f>
        <v>96</v>
      </c>
      <c r="E135" s="14">
        <f>'Players by Team'!I54</f>
        <v>87</v>
      </c>
      <c r="F135" s="14">
        <f>'Players by Team'!J54</f>
        <v>90</v>
      </c>
      <c r="G135" s="14">
        <f>'Players by Team'!K54</f>
        <v>273</v>
      </c>
      <c r="H135" s="43">
        <f t="shared" si="4"/>
        <v>131</v>
      </c>
    </row>
    <row r="136" spans="2:8" x14ac:dyDescent="0.2">
      <c r="B136" s="14" t="str">
        <f>'Players by Team'!M45</f>
        <v>Arwen Settipalli</v>
      </c>
      <c r="C136" s="12" t="str">
        <f>'Players by Team'!$M$41</f>
        <v>MEMORIAL</v>
      </c>
      <c r="D136" s="14">
        <f>'Players by Team'!N45</f>
        <v>98</v>
      </c>
      <c r="E136" s="14">
        <f>'Players by Team'!O45</f>
        <v>86</v>
      </c>
      <c r="F136" s="14">
        <f>'Players by Team'!P45</f>
        <v>90</v>
      </c>
      <c r="G136" s="14">
        <f>'Players by Team'!Q45</f>
        <v>274</v>
      </c>
      <c r="H136" s="43">
        <f t="shared" si="4"/>
        <v>132</v>
      </c>
    </row>
    <row r="137" spans="2:8" x14ac:dyDescent="0.2">
      <c r="B137" s="14" t="str">
        <f>'Players by Team'!G44</f>
        <v>Kyndle Gable</v>
      </c>
      <c r="C137" s="12" t="str">
        <f>'Players by Team'!$G$41</f>
        <v>MARCUS</v>
      </c>
      <c r="D137" s="14">
        <f>'Players by Team'!H44</f>
        <v>97</v>
      </c>
      <c r="E137" s="14">
        <f>'Players by Team'!I44</f>
        <v>89</v>
      </c>
      <c r="F137" s="14">
        <f>'Players by Team'!J44</f>
        <v>88</v>
      </c>
      <c r="G137" s="14">
        <f>'Players by Team'!K44</f>
        <v>274</v>
      </c>
      <c r="H137" s="43">
        <f t="shared" si="4"/>
        <v>132</v>
      </c>
    </row>
    <row r="138" spans="2:8" x14ac:dyDescent="0.2">
      <c r="B138" s="14" t="str">
        <f>'Players by Team'!S13</f>
        <v>Amanda Imai</v>
      </c>
      <c r="C138" s="12" t="str">
        <f>'Players by Team'!$S$9</f>
        <v>EASTWOOD</v>
      </c>
      <c r="D138" s="14">
        <f>'Players by Team'!T13</f>
        <v>94</v>
      </c>
      <c r="E138" s="14">
        <f>'Players by Team'!U13</f>
        <v>93</v>
      </c>
      <c r="F138" s="14">
        <f>'Players by Team'!V13</f>
        <v>88</v>
      </c>
      <c r="G138" s="14">
        <f>'Players by Team'!W13</f>
        <v>275</v>
      </c>
      <c r="H138" s="43">
        <f t="shared" si="4"/>
        <v>134</v>
      </c>
    </row>
    <row r="139" spans="2:8" x14ac:dyDescent="0.2">
      <c r="B139" s="14" t="str">
        <f>'Players by Team'!S22</f>
        <v>Emma Sayre</v>
      </c>
      <c r="C139" s="12" t="str">
        <f>'Players by Team'!$S$17</f>
        <v>HEBRON</v>
      </c>
      <c r="D139" s="14">
        <f>'Players by Team'!T22</f>
        <v>98</v>
      </c>
      <c r="E139" s="14">
        <f>'Players by Team'!U22</f>
        <v>90</v>
      </c>
      <c r="F139" s="14">
        <f>'Players by Team'!V22</f>
        <v>87</v>
      </c>
      <c r="G139" s="14">
        <f>'Players by Team'!W22</f>
        <v>275</v>
      </c>
      <c r="H139" s="43">
        <f t="shared" si="4"/>
        <v>134</v>
      </c>
    </row>
    <row r="140" spans="2:8" x14ac:dyDescent="0.2">
      <c r="B140" s="14" t="str">
        <f>'Players by Team'!G66</f>
        <v>Madison Venegas</v>
      </c>
      <c r="C140" s="12" t="s">
        <v>130</v>
      </c>
      <c r="D140" s="14">
        <f>'Players by Team'!H66</f>
        <v>98</v>
      </c>
      <c r="E140" s="14">
        <f>'Players by Team'!I66</f>
        <v>91</v>
      </c>
      <c r="F140" s="14">
        <f>'Players by Team'!J66</f>
        <v>93</v>
      </c>
      <c r="G140" s="14">
        <f>'Players by Team'!K66</f>
        <v>282</v>
      </c>
      <c r="H140" s="43">
        <f t="shared" si="4"/>
        <v>136</v>
      </c>
    </row>
    <row r="141" spans="2:8" x14ac:dyDescent="0.2">
      <c r="B141" s="14" t="str">
        <f>'Players by Team'!S35</f>
        <v>Delaney Neal</v>
      </c>
      <c r="C141" s="12" t="str">
        <f>'Players by Team'!$S$33</f>
        <v>LUFKIN</v>
      </c>
      <c r="D141" s="14">
        <f>'Players by Team'!T35</f>
        <v>92</v>
      </c>
      <c r="E141" s="14">
        <f>'Players by Team'!U35</f>
        <v>100</v>
      </c>
      <c r="F141" s="14">
        <f>'Players by Team'!V35</f>
        <v>92</v>
      </c>
      <c r="G141" s="14">
        <f>'Players by Team'!W35</f>
        <v>284</v>
      </c>
      <c r="H141" s="43">
        <f t="shared" si="4"/>
        <v>137</v>
      </c>
    </row>
    <row r="142" spans="2:8" x14ac:dyDescent="0.2">
      <c r="B142" s="14" t="str">
        <f>'Players by Team'!A54</f>
        <v>Sierra Snapp</v>
      </c>
      <c r="C142" s="12" t="str">
        <f>'Players by Team'!$A$49</f>
        <v>MIDLAND LEGACY</v>
      </c>
      <c r="D142" s="14">
        <f>'Players by Team'!B54</f>
        <v>93</v>
      </c>
      <c r="E142" s="14">
        <f>'Players by Team'!C54</f>
        <v>103</v>
      </c>
      <c r="F142" s="14">
        <f>'Players by Team'!D54</f>
        <v>88</v>
      </c>
      <c r="G142" s="14">
        <f>'Players by Team'!E54</f>
        <v>284</v>
      </c>
      <c r="H142" s="43">
        <f t="shared" si="4"/>
        <v>137</v>
      </c>
    </row>
    <row r="143" spans="2:8" x14ac:dyDescent="0.2">
      <c r="B143" s="14" t="str">
        <f>'Players by Team'!G14</f>
        <v>Kennedy Brandstetter</v>
      </c>
      <c r="C143" s="12" t="str">
        <f>'Players by Team'!$G$9</f>
        <v>CENTENNIAL</v>
      </c>
      <c r="D143" s="14">
        <f>'Players by Team'!H14</f>
        <v>89</v>
      </c>
      <c r="E143" s="14">
        <f>'Players by Team'!I14</f>
        <v>101</v>
      </c>
      <c r="F143" s="14">
        <f>'Players by Team'!J14</f>
        <v>96</v>
      </c>
      <c r="G143" s="14">
        <f>'Players by Team'!K14</f>
        <v>286</v>
      </c>
      <c r="H143" s="43">
        <f t="shared" si="4"/>
        <v>139</v>
      </c>
    </row>
    <row r="144" spans="2:8" x14ac:dyDescent="0.2">
      <c r="B144" s="14" t="str">
        <f>'Players by Team'!M21</f>
        <v>Katie Brown</v>
      </c>
      <c r="C144" s="12" t="str">
        <f>'Players by Team'!$M$17</f>
        <v>GRAPEVINE</v>
      </c>
      <c r="D144" s="12">
        <f>'Players by Team'!N21</f>
        <v>94</v>
      </c>
      <c r="E144" s="12">
        <f>'Players by Team'!O21</f>
        <v>93</v>
      </c>
      <c r="F144" s="12">
        <f>'Players by Team'!P21</f>
        <v>100</v>
      </c>
      <c r="G144" s="12">
        <f>'Players by Team'!Q21</f>
        <v>287</v>
      </c>
      <c r="H144" s="43">
        <f t="shared" si="4"/>
        <v>140</v>
      </c>
    </row>
    <row r="145" spans="2:8" x14ac:dyDescent="0.2">
      <c r="B145" s="14" t="str">
        <f>'Players by Team'!S38</f>
        <v>Bella Chong</v>
      </c>
      <c r="C145" s="12" t="str">
        <f>'Players by Team'!$S$33</f>
        <v>LUFKIN</v>
      </c>
      <c r="D145" s="14">
        <f>'Players by Team'!T38</f>
        <v>93</v>
      </c>
      <c r="E145" s="14">
        <f>'Players by Team'!U38</f>
        <v>97</v>
      </c>
      <c r="F145" s="14">
        <f>'Players by Team'!V38</f>
        <v>98</v>
      </c>
      <c r="G145" s="14">
        <f>'Players by Team'!W38</f>
        <v>288</v>
      </c>
      <c r="H145" s="43">
        <f t="shared" si="4"/>
        <v>141</v>
      </c>
    </row>
    <row r="146" spans="2:8" x14ac:dyDescent="0.2">
      <c r="B146" s="14" t="str">
        <f>'Players by Team'!G13</f>
        <v>Vibha Datla</v>
      </c>
      <c r="C146" s="12" t="str">
        <f>'Players by Team'!$G$9</f>
        <v>CENTENNIAL</v>
      </c>
      <c r="D146" s="14">
        <f>'Players by Team'!H13</f>
        <v>99</v>
      </c>
      <c r="E146" s="14">
        <f>'Players by Team'!I13</f>
        <v>96</v>
      </c>
      <c r="F146" s="14">
        <f>'Players by Team'!J13</f>
        <v>93</v>
      </c>
      <c r="G146" s="14">
        <f>'Players by Team'!K13</f>
        <v>288</v>
      </c>
      <c r="H146" s="43">
        <f t="shared" si="4"/>
        <v>141</v>
      </c>
    </row>
    <row r="147" spans="2:8" x14ac:dyDescent="0.2">
      <c r="B147" s="14" t="str">
        <f>'Players by Team'!M22</f>
        <v>Arya Oberg</v>
      </c>
      <c r="C147" s="12" t="str">
        <f>'Players by Team'!$M$17</f>
        <v>GRAPEVINE</v>
      </c>
      <c r="D147" s="12">
        <f>'Players by Team'!N22</f>
        <v>97</v>
      </c>
      <c r="E147" s="12">
        <f>'Players by Team'!O22</f>
        <v>102</v>
      </c>
      <c r="F147" s="12">
        <f>'Players by Team'!P22</f>
        <v>89</v>
      </c>
      <c r="G147" s="12">
        <f>'Players by Team'!Q22</f>
        <v>288</v>
      </c>
      <c r="H147" s="43">
        <f t="shared" si="4"/>
        <v>141</v>
      </c>
    </row>
    <row r="148" spans="2:8" x14ac:dyDescent="0.2">
      <c r="B148" s="14" t="str">
        <f>'Players by Team'!M30</f>
        <v>Gabi Zang</v>
      </c>
      <c r="C148" s="12" t="str">
        <f>'Players by Team'!$M$25</f>
        <v>KELLER</v>
      </c>
      <c r="D148" s="14">
        <f>'Players by Team'!N30</f>
        <v>94</v>
      </c>
      <c r="E148" s="14">
        <f>'Players by Team'!O30</f>
        <v>101</v>
      </c>
      <c r="F148" s="14">
        <f>'Players by Team'!P30</f>
        <v>95</v>
      </c>
      <c r="G148" s="14">
        <f>'Players by Team'!Q30</f>
        <v>290</v>
      </c>
      <c r="H148" s="43">
        <f t="shared" si="4"/>
        <v>144</v>
      </c>
    </row>
    <row r="149" spans="2:8" x14ac:dyDescent="0.2">
      <c r="B149" s="14" t="str">
        <f>'Players by Team'!M37</f>
        <v>Emma Anderson</v>
      </c>
      <c r="C149" s="12" t="str">
        <f>'Players by Team'!$M$33</f>
        <v>LEBANON TRAIL</v>
      </c>
      <c r="D149" s="14">
        <f>'Players by Team'!N37</f>
        <v>98</v>
      </c>
      <c r="E149" s="14">
        <f>'Players by Team'!O37</f>
        <v>99</v>
      </c>
      <c r="F149" s="14">
        <f>'Players by Team'!P37</f>
        <v>94</v>
      </c>
      <c r="G149" s="14">
        <f>'Players by Team'!Q37</f>
        <v>291</v>
      </c>
      <c r="H149" s="43">
        <f t="shared" si="4"/>
        <v>145</v>
      </c>
    </row>
    <row r="150" spans="2:8" x14ac:dyDescent="0.2">
      <c r="B150" s="14" t="str">
        <f>'Players by Team'!S37</f>
        <v>Kathryn Teague</v>
      </c>
      <c r="C150" s="12" t="str">
        <f>'Players by Team'!$S$33</f>
        <v>LUFKIN</v>
      </c>
      <c r="D150" s="14">
        <f>'Players by Team'!T37</f>
        <v>98</v>
      </c>
      <c r="E150" s="14">
        <f>'Players by Team'!U37</f>
        <v>100</v>
      </c>
      <c r="F150" s="14">
        <f>'Players by Team'!V37</f>
        <v>93</v>
      </c>
      <c r="G150" s="14">
        <f>'Players by Team'!W37</f>
        <v>291</v>
      </c>
      <c r="H150" s="43">
        <f t="shared" si="4"/>
        <v>145</v>
      </c>
    </row>
    <row r="151" spans="2:8" x14ac:dyDescent="0.2">
      <c r="B151" s="14" t="str">
        <f>'Players by Team'!A36</f>
        <v>Aniston Harrell</v>
      </c>
      <c r="C151" s="12" t="str">
        <f>'Players by Team'!$A$33</f>
        <v>LAKE DALLAS</v>
      </c>
      <c r="D151" s="14">
        <f>'Players by Team'!B36</f>
        <v>100</v>
      </c>
      <c r="E151" s="14">
        <f>'Players by Team'!C36</f>
        <v>99</v>
      </c>
      <c r="F151" s="14">
        <f>'Players by Team'!D36</f>
        <v>93</v>
      </c>
      <c r="G151" s="14">
        <f>'Players by Team'!E36</f>
        <v>292</v>
      </c>
      <c r="H151" s="43">
        <f t="shared" si="4"/>
        <v>147</v>
      </c>
    </row>
    <row r="152" spans="2:8" x14ac:dyDescent="0.2">
      <c r="B152" s="14" t="str">
        <f>'Players by Team'!M46</f>
        <v>Kaitlyn Stoehr</v>
      </c>
      <c r="C152" s="12" t="str">
        <f>'Players by Team'!$M$41</f>
        <v>MEMORIAL</v>
      </c>
      <c r="D152" s="14">
        <f>'Players by Team'!N46</f>
        <v>101</v>
      </c>
      <c r="E152" s="14">
        <f>'Players by Team'!O46</f>
        <v>97</v>
      </c>
      <c r="F152" s="14">
        <f>'Players by Team'!P46</f>
        <v>96</v>
      </c>
      <c r="G152" s="14">
        <f>'Players by Team'!Q46</f>
        <v>294</v>
      </c>
      <c r="H152" s="43">
        <f t="shared" si="4"/>
        <v>148</v>
      </c>
    </row>
    <row r="153" spans="2:8" x14ac:dyDescent="0.2">
      <c r="B153" s="14" t="str">
        <f>'Players by Team'!A13</f>
        <v>Reagan Franzke</v>
      </c>
      <c r="C153" s="12" t="str">
        <f>'Players by Team'!$A$9</f>
        <v>BYRON NELSON</v>
      </c>
      <c r="D153" s="14">
        <f>'Players by Team'!B13</f>
        <v>98</v>
      </c>
      <c r="E153" s="14">
        <f>'Players by Team'!C13</f>
        <v>101</v>
      </c>
      <c r="F153" s="14">
        <f>'Players by Team'!D13</f>
        <v>95</v>
      </c>
      <c r="G153" s="14">
        <f>'Players by Team'!E13</f>
        <v>294</v>
      </c>
      <c r="H153" s="43">
        <f t="shared" si="4"/>
        <v>148</v>
      </c>
    </row>
    <row r="154" spans="2:8" x14ac:dyDescent="0.2">
      <c r="B154" s="14" t="str">
        <f>'Players by Team'!G68</f>
        <v>Aurora Bolding</v>
      </c>
      <c r="C154" s="12" t="s">
        <v>130</v>
      </c>
      <c r="D154" s="14">
        <f>'Players by Team'!H68</f>
        <v>97</v>
      </c>
      <c r="E154" s="14">
        <f>'Players by Team'!I68</f>
        <v>100</v>
      </c>
      <c r="F154" s="14">
        <f>'Players by Team'!J68</f>
        <v>98</v>
      </c>
      <c r="G154" s="14">
        <f>'Players by Team'!K68</f>
        <v>295</v>
      </c>
      <c r="H154" s="43">
        <f t="shared" si="4"/>
        <v>150</v>
      </c>
    </row>
    <row r="155" spans="2:8" x14ac:dyDescent="0.2">
      <c r="B155" s="14" t="str">
        <f>'Players by Team'!A69</f>
        <v>Jordan Bianco</v>
      </c>
      <c r="C155" s="12" t="s">
        <v>241</v>
      </c>
      <c r="D155" s="14">
        <f>'Players by Team'!B69</f>
        <v>104</v>
      </c>
      <c r="E155" s="14">
        <f>'Players by Team'!C69</f>
        <v>108</v>
      </c>
      <c r="F155" s="14">
        <f>'Players by Team'!D69</f>
        <v>95</v>
      </c>
      <c r="G155" s="14">
        <f>'Players by Team'!E69</f>
        <v>307</v>
      </c>
      <c r="H155" s="43">
        <f t="shared" si="4"/>
        <v>151</v>
      </c>
    </row>
    <row r="156" spans="2:8" x14ac:dyDescent="0.2">
      <c r="B156" s="14" t="str">
        <f>'Players by Team'!G26</f>
        <v>Bella Saenz</v>
      </c>
      <c r="C156" s="12" t="str">
        <f>'Players by Team'!$G$25</f>
        <v>JOHNSON</v>
      </c>
      <c r="D156" s="14">
        <f>'Players by Team'!H26</f>
        <v>162</v>
      </c>
      <c r="E156" s="14">
        <f>'Players by Team'!I26</f>
        <v>75</v>
      </c>
      <c r="F156" s="14">
        <f>'Players by Team'!J26</f>
        <v>72</v>
      </c>
      <c r="G156" s="14">
        <f>'Players by Team'!K26</f>
        <v>309</v>
      </c>
      <c r="H156" s="43">
        <f t="shared" si="4"/>
        <v>152</v>
      </c>
    </row>
    <row r="157" spans="2:8" x14ac:dyDescent="0.2">
      <c r="B157" s="14" t="str">
        <f>'Players by Team'!S36</f>
        <v>Victoria Vanderleest</v>
      </c>
      <c r="C157" s="12" t="str">
        <f>'Players by Team'!$S$33</f>
        <v>LUFKIN</v>
      </c>
      <c r="D157" s="14">
        <f>'Players by Team'!T36</f>
        <v>106</v>
      </c>
      <c r="E157" s="14">
        <f>'Players by Team'!U36</f>
        <v>107</v>
      </c>
      <c r="F157" s="14">
        <f>'Players by Team'!V36</f>
        <v>101</v>
      </c>
      <c r="G157" s="14">
        <f>'Players by Team'!W36</f>
        <v>314</v>
      </c>
      <c r="H157" s="43">
        <f t="shared" si="4"/>
        <v>153</v>
      </c>
    </row>
    <row r="158" spans="2:8" x14ac:dyDescent="0.2">
      <c r="B158" s="14" t="str">
        <f>'Players by Team'!S5</f>
        <v>Avery Hudson</v>
      </c>
      <c r="C158" s="12" t="str">
        <f>'Players by Team'!$S$1</f>
        <v>AMARILLO</v>
      </c>
      <c r="D158" s="14">
        <f>'Players by Team'!T5</f>
        <v>108</v>
      </c>
      <c r="E158" s="14">
        <f>'Players by Team'!U5</f>
        <v>110</v>
      </c>
      <c r="F158" s="14">
        <f>'Players by Team'!V5</f>
        <v>96</v>
      </c>
      <c r="G158" s="14">
        <f>'Players by Team'!W5</f>
        <v>314</v>
      </c>
      <c r="H158" s="43">
        <f t="shared" si="4"/>
        <v>153</v>
      </c>
    </row>
    <row r="159" spans="2:8" x14ac:dyDescent="0.2">
      <c r="B159" s="14" t="str">
        <f>'Players by Team'!G51</f>
        <v>Hannah Fisch</v>
      </c>
      <c r="C159" s="12" t="str">
        <f>'Players by Team'!$G$49</f>
        <v>PROSPER</v>
      </c>
      <c r="D159" s="14">
        <f>'Players by Team'!H51</f>
        <v>85</v>
      </c>
      <c r="E159" s="14">
        <f>'Players by Team'!I51</f>
        <v>162</v>
      </c>
      <c r="F159" s="14">
        <f>'Players by Team'!J51</f>
        <v>78</v>
      </c>
      <c r="G159" s="14">
        <f>'Players by Team'!K51</f>
        <v>325</v>
      </c>
      <c r="H159" s="43">
        <f t="shared" si="4"/>
        <v>155</v>
      </c>
    </row>
    <row r="160" spans="2:8" x14ac:dyDescent="0.2">
      <c r="B160" s="14" t="str">
        <f>'Players by Team'!S6</f>
        <v>Kylee Demetro</v>
      </c>
      <c r="C160" s="12" t="str">
        <f>'Players by Team'!$S$1</f>
        <v>AMARILLO</v>
      </c>
      <c r="D160" s="14">
        <f>'Players by Team'!T6</f>
        <v>115</v>
      </c>
      <c r="E160" s="14">
        <f>'Players by Team'!U6</f>
        <v>117</v>
      </c>
      <c r="F160" s="14">
        <f>'Players by Team'!V6</f>
        <v>100</v>
      </c>
      <c r="G160" s="14">
        <f>'Players by Team'!W6</f>
        <v>332</v>
      </c>
      <c r="H160" s="43">
        <f t="shared" si="4"/>
        <v>156</v>
      </c>
    </row>
    <row r="161" spans="2:8" x14ac:dyDescent="0.2">
      <c r="B161" s="14" t="str">
        <f>'Players by Team'!A38</f>
        <v>Savannah Carter</v>
      </c>
      <c r="C161" s="12" t="str">
        <f>'Players by Team'!$A$33</f>
        <v>LAKE DALLAS</v>
      </c>
      <c r="D161" s="14">
        <f>'Players by Team'!B38</f>
        <v>109</v>
      </c>
      <c r="E161" s="14">
        <f>'Players by Team'!C38</f>
        <v>109</v>
      </c>
      <c r="F161" s="14">
        <f>'Players by Team'!D38</f>
        <v>118</v>
      </c>
      <c r="G161" s="14">
        <f>'Players by Team'!E38</f>
        <v>336</v>
      </c>
      <c r="H161" s="43">
        <f t="shared" si="4"/>
        <v>157</v>
      </c>
    </row>
    <row r="162" spans="2:8" x14ac:dyDescent="0.2">
      <c r="B162" s="14" t="str">
        <f>'Players by Team'!A45</f>
        <v>Avery Hill</v>
      </c>
      <c r="C162" s="12" t="str">
        <f>'Players by Team'!$A$41</f>
        <v>MANSFIELD</v>
      </c>
      <c r="D162" s="14">
        <f>'Players by Team'!B45</f>
        <v>87</v>
      </c>
      <c r="E162" s="14">
        <f>'Players by Team'!C45</f>
        <v>162</v>
      </c>
      <c r="F162" s="14">
        <f>'Players by Team'!D45</f>
        <v>88</v>
      </c>
      <c r="G162" s="14">
        <f>'Players by Team'!E45</f>
        <v>337</v>
      </c>
      <c r="H162" s="43">
        <f t="shared" si="4"/>
        <v>158</v>
      </c>
    </row>
    <row r="163" spans="2:8" x14ac:dyDescent="0.2">
      <c r="B163" s="14" t="str">
        <f>'Players by Team'!A68</f>
        <v>Grace Po</v>
      </c>
      <c r="C163" s="12" t="s">
        <v>241</v>
      </c>
      <c r="D163" s="14">
        <f>'Players by Team'!B68</f>
        <v>127</v>
      </c>
      <c r="E163" s="14">
        <f>'Players by Team'!C68</f>
        <v>127</v>
      </c>
      <c r="F163" s="14">
        <f>'Players by Team'!D68</f>
        <v>121</v>
      </c>
      <c r="G163" s="14">
        <f>'Players by Team'!E68</f>
        <v>375</v>
      </c>
      <c r="H163" s="43">
        <f t="shared" si="4"/>
        <v>159</v>
      </c>
    </row>
    <row r="164" spans="2:8" x14ac:dyDescent="0.2">
      <c r="B164" s="14" t="str">
        <f>'Players by Team'!A37</f>
        <v>Marisa Hughes</v>
      </c>
      <c r="C164" s="12" t="str">
        <f>'Players by Team'!$A$33</f>
        <v>LAKE DALLAS</v>
      </c>
      <c r="D164" s="14">
        <f>'Players by Team'!B37</f>
        <v>122</v>
      </c>
      <c r="E164" s="14">
        <f>'Players by Team'!C37</f>
        <v>128</v>
      </c>
      <c r="F164" s="14">
        <f>'Players by Team'!D37</f>
        <v>127</v>
      </c>
      <c r="G164" s="14">
        <f>'Players by Team'!E37</f>
        <v>377</v>
      </c>
      <c r="H164" s="43">
        <f t="shared" si="4"/>
        <v>160</v>
      </c>
    </row>
    <row r="165" spans="2:8" x14ac:dyDescent="0.2">
      <c r="B165" s="14" t="str">
        <f>'Players by Team'!A34</f>
        <v>Waverly Harper</v>
      </c>
      <c r="C165" s="12" t="str">
        <f>'Players by Team'!$A$33</f>
        <v>LAKE DALLAS</v>
      </c>
      <c r="D165" s="14">
        <f>'Players by Team'!B34</f>
        <v>94</v>
      </c>
      <c r="E165" s="14">
        <f>'Players by Team'!C34</f>
        <v>86</v>
      </c>
      <c r="F165" s="14">
        <f>'Players by Team'!D34</f>
        <v>199</v>
      </c>
      <c r="G165" s="14">
        <f>'Players by Team'!E34</f>
        <v>379</v>
      </c>
      <c r="H165" s="43">
        <f t="shared" ref="H165:H196" si="5">IF(G165="0","0",RANK(G165,G$5:G$167,1))</f>
        <v>161</v>
      </c>
    </row>
    <row r="166" spans="2:8" x14ac:dyDescent="0.2">
      <c r="B166" s="14" t="str">
        <f>'Players by Team'!S27</f>
        <v>Bella Flores</v>
      </c>
      <c r="C166" s="12" t="str">
        <f>'Players by Team'!$S$25</f>
        <v>KINGWOOD</v>
      </c>
      <c r="D166" s="14">
        <f>'Players by Team'!T27</f>
        <v>162</v>
      </c>
      <c r="E166" s="14">
        <f>'Players by Team'!U27</f>
        <v>162</v>
      </c>
      <c r="F166" s="14">
        <f>'Players by Team'!V27</f>
        <v>73</v>
      </c>
      <c r="G166" s="14">
        <f>'Players by Team'!W27</f>
        <v>397</v>
      </c>
      <c r="H166" s="43">
        <f t="shared" si="5"/>
        <v>162</v>
      </c>
    </row>
    <row r="167" spans="2:8" x14ac:dyDescent="0.2">
      <c r="B167" s="14" t="str">
        <f>'Players by Team'!G45</f>
        <v>Rhyan Wachal</v>
      </c>
      <c r="C167" s="12" t="str">
        <f>'Players by Team'!$G$41</f>
        <v>MARCUS</v>
      </c>
      <c r="D167" s="14">
        <f>'Players by Team'!H45</f>
        <v>123</v>
      </c>
      <c r="E167" s="14">
        <f>'Players by Team'!I45</f>
        <v>125</v>
      </c>
      <c r="F167" s="14">
        <f>'Players by Team'!J45</f>
        <v>162</v>
      </c>
      <c r="G167" s="14">
        <f>'Players by Team'!K45</f>
        <v>410</v>
      </c>
      <c r="H167" s="43">
        <f t="shared" si="5"/>
        <v>163</v>
      </c>
    </row>
    <row r="169" spans="2:8" ht="15.75" x14ac:dyDescent="0.25">
      <c r="C169" s="25" t="s">
        <v>17</v>
      </c>
      <c r="D169" s="26">
        <f>AVERAGE(D5:D159)</f>
        <v>84.045161290322582</v>
      </c>
      <c r="E169" s="26">
        <f>AVERAGE(E5:E159)</f>
        <v>83.658064516129031</v>
      </c>
      <c r="F169" s="26">
        <f>AVERAGE(F5:F159)</f>
        <v>76.832258064516125</v>
      </c>
      <c r="G169" s="26">
        <f>AVERAGE(G5:G159)</f>
        <v>249.82580645161289</v>
      </c>
    </row>
    <row r="170" spans="2:8" ht="15.75" x14ac:dyDescent="0.25">
      <c r="C170" s="10"/>
      <c r="D170" s="27" t="s">
        <v>29</v>
      </c>
      <c r="E170" s="27" t="s">
        <v>30</v>
      </c>
      <c r="F170" s="27" t="s">
        <v>31</v>
      </c>
      <c r="G170" s="24"/>
    </row>
  </sheetData>
  <sheetProtection algorithmName="SHA-512" hashValue="ynoShA6AW5GsqOcb8d2Yvr8JToYkBfvxAg792xFOdgSWYygVdBkT/RAWpGu8qzKc5KX4N8RKSr0BrDcTYAzZTA==" saltValue="NssoUKWce+g82J+bRoWSRA==" spinCount="100000" sheet="1" scenarios="1" selectLockedCells="1" selectUnlockedCells="1"/>
  <sortState ref="B5:H167">
    <sortCondition ref="H5:H167"/>
  </sortState>
  <mergeCells count="1">
    <mergeCell ref="A1:H2"/>
  </mergeCells>
  <phoneticPr fontId="2" type="noConversion"/>
  <conditionalFormatting sqref="D63:F77 D145:F152 D59:G62 D78:G81 D82:F90 D5:F58 D121:G124">
    <cfRule type="cellIs" dxfId="29" priority="74" operator="equal">
      <formula>72</formula>
    </cfRule>
    <cfRule type="cellIs" dxfId="28" priority="75" operator="lessThan">
      <formula>72</formula>
    </cfRule>
  </conditionalFormatting>
  <conditionalFormatting sqref="G63:G77 G145:G152 G82:G90 G5:G58">
    <cfRule type="cellIs" dxfId="27" priority="70" operator="equal">
      <formula>216</formula>
    </cfRule>
    <cfRule type="cellIs" dxfId="26" priority="71" operator="lessThan">
      <formula>216</formula>
    </cfRule>
  </conditionalFormatting>
  <conditionalFormatting sqref="D91:F100">
    <cfRule type="cellIs" dxfId="25" priority="63" operator="equal">
      <formula>72</formula>
    </cfRule>
    <cfRule type="cellIs" dxfId="24" priority="64" operator="lessThan">
      <formula>72</formula>
    </cfRule>
  </conditionalFormatting>
  <conditionalFormatting sqref="G91:G100">
    <cfRule type="cellIs" dxfId="23" priority="61" operator="equal">
      <formula>216</formula>
    </cfRule>
    <cfRule type="cellIs" dxfId="22" priority="62" operator="lessThan">
      <formula>216</formula>
    </cfRule>
  </conditionalFormatting>
  <conditionalFormatting sqref="D101:F110">
    <cfRule type="cellIs" dxfId="21" priority="59" operator="equal">
      <formula>72</formula>
    </cfRule>
    <cfRule type="cellIs" dxfId="20" priority="60" operator="lessThan">
      <formula>72</formula>
    </cfRule>
  </conditionalFormatting>
  <conditionalFormatting sqref="G101:G110">
    <cfRule type="cellIs" dxfId="19" priority="57" operator="equal">
      <formula>216</formula>
    </cfRule>
    <cfRule type="cellIs" dxfId="18" priority="58" operator="lessThan">
      <formula>216</formula>
    </cfRule>
  </conditionalFormatting>
  <conditionalFormatting sqref="D111:F120">
    <cfRule type="cellIs" dxfId="17" priority="55" operator="equal">
      <formula>72</formula>
    </cfRule>
    <cfRule type="cellIs" dxfId="16" priority="56" operator="lessThan">
      <formula>72</formula>
    </cfRule>
  </conditionalFormatting>
  <conditionalFormatting sqref="G111:G120">
    <cfRule type="cellIs" dxfId="15" priority="53" operator="equal">
      <formula>216</formula>
    </cfRule>
    <cfRule type="cellIs" dxfId="14" priority="54" operator="lessThan">
      <formula>216</formula>
    </cfRule>
  </conditionalFormatting>
  <conditionalFormatting sqref="D125:F129">
    <cfRule type="cellIs" dxfId="13" priority="51" operator="equal">
      <formula>72</formula>
    </cfRule>
    <cfRule type="cellIs" dxfId="12" priority="52" operator="lessThan">
      <formula>72</formula>
    </cfRule>
  </conditionalFormatting>
  <conditionalFormatting sqref="G125:G129">
    <cfRule type="cellIs" dxfId="11" priority="49" operator="equal">
      <formula>216</formula>
    </cfRule>
    <cfRule type="cellIs" dxfId="10" priority="50" operator="lessThan">
      <formula>216</formula>
    </cfRule>
  </conditionalFormatting>
  <conditionalFormatting sqref="D130:F134">
    <cfRule type="cellIs" dxfId="9" priority="47" operator="equal">
      <formula>72</formula>
    </cfRule>
    <cfRule type="cellIs" dxfId="8" priority="48" operator="lessThan">
      <formula>72</formula>
    </cfRule>
  </conditionalFormatting>
  <conditionalFormatting sqref="G130:G134">
    <cfRule type="cellIs" dxfId="7" priority="45" operator="equal">
      <formula>216</formula>
    </cfRule>
    <cfRule type="cellIs" dxfId="6" priority="46" operator="lessThan">
      <formula>216</formula>
    </cfRule>
  </conditionalFormatting>
  <conditionalFormatting sqref="D135:F144">
    <cfRule type="cellIs" dxfId="5" priority="43" operator="equal">
      <formula>72</formula>
    </cfRule>
    <cfRule type="cellIs" dxfId="4" priority="44" operator="lessThan">
      <formula>72</formula>
    </cfRule>
  </conditionalFormatting>
  <conditionalFormatting sqref="G135:G144">
    <cfRule type="cellIs" dxfId="3" priority="41" operator="equal">
      <formula>216</formula>
    </cfRule>
    <cfRule type="cellIs" dxfId="2" priority="42" operator="lessThan">
      <formula>216</formula>
    </cfRule>
  </conditionalFormatting>
  <conditionalFormatting sqref="D153:G167">
    <cfRule type="cellIs" dxfId="1" priority="11" operator="equal">
      <formula>72</formula>
    </cfRule>
    <cfRule type="cellIs" dxfId="0" priority="12" operator="lessThan">
      <formula>72</formula>
    </cfRule>
  </conditionalFormatting>
  <pageMargins left="0.5" right="0.5" top="0.5" bottom="0.5" header="0.5" footer="0.5"/>
  <pageSetup scale="7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4"/>
  <sheetViews>
    <sheetView zoomScale="70" zoomScaleNormal="70" workbookViewId="0">
      <selection sqref="A1:D2"/>
    </sheetView>
  </sheetViews>
  <sheetFormatPr defaultColWidth="8.6640625" defaultRowHeight="15" x14ac:dyDescent="0.2"/>
  <cols>
    <col min="1" max="1" width="7.44140625" style="14" bestFit="1" customWidth="1"/>
    <col min="2" max="4" width="23.5546875" style="12" customWidth="1"/>
  </cols>
  <sheetData>
    <row r="1" spans="1:5" ht="20.25" customHeight="1" x14ac:dyDescent="0.2">
      <c r="A1" s="145"/>
      <c r="B1" s="145"/>
      <c r="C1" s="145"/>
      <c r="D1" s="145"/>
    </row>
    <row r="2" spans="1:5" ht="33.75" customHeight="1" x14ac:dyDescent="0.2">
      <c r="A2" s="145"/>
      <c r="B2" s="145"/>
      <c r="C2" s="145"/>
      <c r="D2" s="145"/>
    </row>
    <row r="3" spans="1:5" ht="21" thickBot="1" x14ac:dyDescent="0.35">
      <c r="A3" s="15"/>
      <c r="B3" s="14"/>
      <c r="C3" s="14"/>
      <c r="D3" s="14"/>
    </row>
    <row r="4" spans="1:5" s="13" customFormat="1" ht="18" x14ac:dyDescent="0.25">
      <c r="A4" s="73" t="s">
        <v>62</v>
      </c>
      <c r="B4" s="74" t="s">
        <v>63</v>
      </c>
      <c r="C4" s="74" t="s">
        <v>63</v>
      </c>
      <c r="D4" s="74" t="s">
        <v>63</v>
      </c>
    </row>
    <row r="5" spans="1:5" ht="16.5" customHeight="1" thickBot="1" x14ac:dyDescent="0.25">
      <c r="A5" s="96" t="s">
        <v>85</v>
      </c>
      <c r="B5" s="146" t="s">
        <v>46</v>
      </c>
      <c r="C5" s="146" t="s">
        <v>194</v>
      </c>
      <c r="D5" s="146" t="s">
        <v>60</v>
      </c>
    </row>
    <row r="6" spans="1:5" ht="16.5" thickBot="1" x14ac:dyDescent="0.25">
      <c r="A6" s="96" t="s">
        <v>86</v>
      </c>
      <c r="B6" s="140"/>
      <c r="C6" s="140"/>
      <c r="D6" s="140"/>
    </row>
    <row r="7" spans="1:5" ht="16.5" thickBot="1" x14ac:dyDescent="0.25">
      <c r="A7" s="96">
        <v>18</v>
      </c>
      <c r="B7" s="140"/>
      <c r="C7" s="140"/>
      <c r="D7" s="140"/>
    </row>
    <row r="8" spans="1:5" ht="16.5" thickBot="1" x14ac:dyDescent="0.25">
      <c r="A8" s="96" t="s">
        <v>87</v>
      </c>
      <c r="B8" s="140"/>
      <c r="C8" s="140"/>
      <c r="D8" s="140"/>
    </row>
    <row r="9" spans="1:5" ht="16.5" thickBot="1" x14ac:dyDescent="0.25">
      <c r="A9" s="96" t="s">
        <v>88</v>
      </c>
      <c r="B9" s="141"/>
      <c r="C9" s="141"/>
      <c r="D9" s="141"/>
    </row>
    <row r="10" spans="1:5" ht="16.5" thickBot="1" x14ac:dyDescent="0.25">
      <c r="A10" s="96" t="s">
        <v>89</v>
      </c>
      <c r="B10" s="139" t="s">
        <v>54</v>
      </c>
      <c r="C10" s="139" t="s">
        <v>52</v>
      </c>
      <c r="D10" s="139" t="s">
        <v>50</v>
      </c>
      <c r="E10" s="97"/>
    </row>
    <row r="11" spans="1:5" ht="16.5" thickBot="1" x14ac:dyDescent="0.25">
      <c r="A11" s="96" t="s">
        <v>90</v>
      </c>
      <c r="B11" s="140"/>
      <c r="C11" s="140"/>
      <c r="D11" s="140"/>
      <c r="E11" s="97"/>
    </row>
    <row r="12" spans="1:5" ht="16.5" thickBot="1" x14ac:dyDescent="0.25">
      <c r="A12" s="96">
        <v>15</v>
      </c>
      <c r="B12" s="140"/>
      <c r="C12" s="140"/>
      <c r="D12" s="140"/>
      <c r="E12" s="97"/>
    </row>
    <row r="13" spans="1:5" ht="16.5" thickBot="1" x14ac:dyDescent="0.25">
      <c r="A13" s="96" t="s">
        <v>109</v>
      </c>
      <c r="B13" s="140"/>
      <c r="C13" s="140"/>
      <c r="D13" s="140"/>
      <c r="E13" s="97"/>
    </row>
    <row r="14" spans="1:5" ht="16.5" thickBot="1" x14ac:dyDescent="0.25">
      <c r="A14" s="96" t="s">
        <v>110</v>
      </c>
      <c r="B14" s="141"/>
      <c r="C14" s="141"/>
      <c r="D14" s="141"/>
      <c r="E14" s="97"/>
    </row>
    <row r="15" spans="1:5" ht="16.5" customHeight="1" thickBot="1" x14ac:dyDescent="0.25">
      <c r="A15" s="96" t="s">
        <v>64</v>
      </c>
      <c r="B15" s="136" t="s">
        <v>33</v>
      </c>
      <c r="C15" s="136" t="s">
        <v>49</v>
      </c>
      <c r="D15" s="139" t="s">
        <v>56</v>
      </c>
      <c r="E15" s="97"/>
    </row>
    <row r="16" spans="1:5" ht="16.5" thickBot="1" x14ac:dyDescent="0.25">
      <c r="A16" s="96" t="s">
        <v>65</v>
      </c>
      <c r="B16" s="137"/>
      <c r="C16" s="137"/>
      <c r="D16" s="140"/>
      <c r="E16" s="97"/>
    </row>
    <row r="17" spans="1:5" ht="16.5" thickBot="1" x14ac:dyDescent="0.25">
      <c r="A17" s="96" t="s">
        <v>91</v>
      </c>
      <c r="B17" s="137"/>
      <c r="C17" s="137"/>
      <c r="D17" s="140"/>
      <c r="E17" s="97"/>
    </row>
    <row r="18" spans="1:5" ht="16.5" thickBot="1" x14ac:dyDescent="0.25">
      <c r="A18" s="96" t="s">
        <v>92</v>
      </c>
      <c r="B18" s="137"/>
      <c r="C18" s="137"/>
      <c r="D18" s="140"/>
      <c r="E18" s="97"/>
    </row>
    <row r="19" spans="1:5" ht="16.5" thickBot="1" x14ac:dyDescent="0.25">
      <c r="A19" s="96" t="s">
        <v>93</v>
      </c>
      <c r="B19" s="138"/>
      <c r="C19" s="138"/>
      <c r="D19" s="141"/>
      <c r="E19" s="97"/>
    </row>
    <row r="20" spans="1:5" ht="16.5" thickBot="1" x14ac:dyDescent="0.25">
      <c r="A20" s="96" t="s">
        <v>94</v>
      </c>
      <c r="B20" s="136" t="s">
        <v>193</v>
      </c>
      <c r="C20" s="136" t="s">
        <v>57</v>
      </c>
      <c r="D20" s="139" t="s">
        <v>196</v>
      </c>
      <c r="E20" s="97"/>
    </row>
    <row r="21" spans="1:5" ht="16.5" thickBot="1" x14ac:dyDescent="0.25">
      <c r="A21" s="96" t="s">
        <v>95</v>
      </c>
      <c r="B21" s="137"/>
      <c r="C21" s="137"/>
      <c r="D21" s="140"/>
      <c r="E21" s="97"/>
    </row>
    <row r="22" spans="1:5" ht="16.5" thickBot="1" x14ac:dyDescent="0.25">
      <c r="A22" s="96" t="s">
        <v>96</v>
      </c>
      <c r="B22" s="137"/>
      <c r="C22" s="137"/>
      <c r="D22" s="140"/>
      <c r="E22" s="97"/>
    </row>
    <row r="23" spans="1:5" ht="16.5" thickBot="1" x14ac:dyDescent="0.25">
      <c r="A23" s="96" t="s">
        <v>97</v>
      </c>
      <c r="B23" s="137"/>
      <c r="C23" s="137"/>
      <c r="D23" s="140"/>
      <c r="E23" s="97"/>
    </row>
    <row r="24" spans="1:5" ht="16.5" thickBot="1" x14ac:dyDescent="0.25">
      <c r="A24" s="96" t="s">
        <v>98</v>
      </c>
      <c r="B24" s="118" t="s">
        <v>195</v>
      </c>
      <c r="C24" s="138"/>
      <c r="D24" s="141"/>
      <c r="E24" s="97"/>
    </row>
    <row r="25" spans="1:5" ht="16.5" thickBot="1" x14ac:dyDescent="0.25">
      <c r="A25" s="96" t="s">
        <v>99</v>
      </c>
      <c r="B25" s="136" t="s">
        <v>130</v>
      </c>
      <c r="C25" s="139" t="s">
        <v>40</v>
      </c>
      <c r="D25" s="119" t="s">
        <v>198</v>
      </c>
      <c r="E25" s="97"/>
    </row>
    <row r="26" spans="1:5" ht="16.5" thickBot="1" x14ac:dyDescent="0.25">
      <c r="A26" s="96" t="s">
        <v>100</v>
      </c>
      <c r="B26" s="137"/>
      <c r="C26" s="140"/>
      <c r="D26" s="98" t="s">
        <v>198</v>
      </c>
      <c r="E26" s="97"/>
    </row>
    <row r="27" spans="1:5" ht="16.5" thickBot="1" x14ac:dyDescent="0.25">
      <c r="A27" s="96">
        <v>7</v>
      </c>
      <c r="B27" s="137"/>
      <c r="C27" s="140"/>
      <c r="D27" s="98" t="s">
        <v>198</v>
      </c>
      <c r="E27" s="97"/>
    </row>
    <row r="28" spans="1:5" ht="16.5" thickBot="1" x14ac:dyDescent="0.25">
      <c r="A28" s="96" t="s">
        <v>101</v>
      </c>
      <c r="B28" s="137"/>
      <c r="C28" s="140"/>
      <c r="D28" s="98" t="s">
        <v>111</v>
      </c>
      <c r="E28" s="97"/>
    </row>
    <row r="29" spans="1:5" ht="16.5" thickBot="1" x14ac:dyDescent="0.25">
      <c r="A29" s="96" t="s">
        <v>102</v>
      </c>
      <c r="B29" s="138"/>
      <c r="C29" s="141"/>
      <c r="D29" s="114" t="s">
        <v>197</v>
      </c>
      <c r="E29" s="97"/>
    </row>
    <row r="30" spans="1:5" ht="16.5" thickBot="1" x14ac:dyDescent="0.25">
      <c r="A30" s="96" t="s">
        <v>103</v>
      </c>
      <c r="B30" s="139"/>
      <c r="C30" s="112" t="s">
        <v>124</v>
      </c>
      <c r="D30" s="142" t="s">
        <v>42</v>
      </c>
      <c r="E30" s="97"/>
    </row>
    <row r="31" spans="1:5" ht="16.5" thickBot="1" x14ac:dyDescent="0.25">
      <c r="A31" s="96" t="s">
        <v>104</v>
      </c>
      <c r="B31" s="140"/>
      <c r="C31" s="113" t="s">
        <v>124</v>
      </c>
      <c r="D31" s="143"/>
      <c r="E31" s="97"/>
    </row>
    <row r="32" spans="1:5" ht="16.5" thickBot="1" x14ac:dyDescent="0.25">
      <c r="A32" s="96">
        <v>4</v>
      </c>
      <c r="B32" s="140"/>
      <c r="C32" s="113" t="s">
        <v>124</v>
      </c>
      <c r="D32" s="143"/>
      <c r="E32" s="97"/>
    </row>
    <row r="33" spans="1:5" ht="16.5" thickBot="1" x14ac:dyDescent="0.25">
      <c r="A33" s="96">
        <v>3</v>
      </c>
      <c r="B33" s="140"/>
      <c r="C33" s="113" t="s">
        <v>125</v>
      </c>
      <c r="D33" s="144"/>
      <c r="E33" s="97"/>
    </row>
    <row r="34" spans="1:5" ht="16.5" thickBot="1" x14ac:dyDescent="0.25">
      <c r="A34" s="96">
        <v>2</v>
      </c>
      <c r="B34" s="141"/>
      <c r="C34" s="113" t="s">
        <v>125</v>
      </c>
      <c r="D34" s="113" t="s">
        <v>126</v>
      </c>
      <c r="E34" s="97"/>
    </row>
  </sheetData>
  <mergeCells count="17">
    <mergeCell ref="A1:D2"/>
    <mergeCell ref="B5:B9"/>
    <mergeCell ref="C5:C9"/>
    <mergeCell ref="D5:D9"/>
    <mergeCell ref="B10:B14"/>
    <mergeCell ref="C10:C14"/>
    <mergeCell ref="D10:D14"/>
    <mergeCell ref="B25:B29"/>
    <mergeCell ref="C25:C29"/>
    <mergeCell ref="D30:D33"/>
    <mergeCell ref="B30:B34"/>
    <mergeCell ref="B15:B19"/>
    <mergeCell ref="C15:C19"/>
    <mergeCell ref="D15:D19"/>
    <mergeCell ref="C20:C24"/>
    <mergeCell ref="D20:D24"/>
    <mergeCell ref="B20:B23"/>
  </mergeCells>
  <pageMargins left="0.7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zoomScale="70" zoomScaleNormal="70" workbookViewId="0">
      <selection sqref="A1:D2"/>
    </sheetView>
  </sheetViews>
  <sheetFormatPr defaultColWidth="8.6640625" defaultRowHeight="15" x14ac:dyDescent="0.2"/>
  <cols>
    <col min="1" max="1" width="7.44140625" style="14" bestFit="1" customWidth="1"/>
    <col min="2" max="4" width="23.5546875" style="12" customWidth="1"/>
  </cols>
  <sheetData>
    <row r="1" spans="1:5" ht="20.25" customHeight="1" x14ac:dyDescent="0.2">
      <c r="A1" s="145" t="s">
        <v>68</v>
      </c>
      <c r="B1" s="145"/>
      <c r="C1" s="145"/>
      <c r="D1" s="145"/>
    </row>
    <row r="2" spans="1:5" ht="33.75" customHeight="1" x14ac:dyDescent="0.2">
      <c r="A2" s="145"/>
      <c r="B2" s="145"/>
      <c r="C2" s="145"/>
      <c r="D2" s="145"/>
    </row>
    <row r="3" spans="1:5" ht="21" thickBot="1" x14ac:dyDescent="0.35">
      <c r="A3" s="15"/>
      <c r="B3" s="14"/>
      <c r="C3" s="14"/>
      <c r="D3" s="14"/>
    </row>
    <row r="4" spans="1:5" s="13" customFormat="1" ht="18" x14ac:dyDescent="0.25">
      <c r="A4" s="73" t="s">
        <v>62</v>
      </c>
      <c r="B4" s="74" t="s">
        <v>63</v>
      </c>
      <c r="C4" s="74" t="s">
        <v>63</v>
      </c>
      <c r="D4" s="74" t="s">
        <v>63</v>
      </c>
    </row>
    <row r="5" spans="1:5" ht="16.5" customHeight="1" thickBot="1" x14ac:dyDescent="0.25">
      <c r="A5" s="96" t="s">
        <v>85</v>
      </c>
      <c r="B5" s="149" t="s">
        <v>37</v>
      </c>
      <c r="C5" s="149" t="s">
        <v>120</v>
      </c>
      <c r="D5" s="149" t="s">
        <v>51</v>
      </c>
      <c r="E5" s="97"/>
    </row>
    <row r="6" spans="1:5" ht="16.5" thickBot="1" x14ac:dyDescent="0.25">
      <c r="A6" s="96" t="s">
        <v>86</v>
      </c>
      <c r="B6" s="137"/>
      <c r="C6" s="137"/>
      <c r="D6" s="137"/>
      <c r="E6" s="97"/>
    </row>
    <row r="7" spans="1:5" ht="16.5" thickBot="1" x14ac:dyDescent="0.25">
      <c r="A7" s="96">
        <v>18</v>
      </c>
      <c r="B7" s="137"/>
      <c r="C7" s="137"/>
      <c r="D7" s="137"/>
      <c r="E7" s="97"/>
    </row>
    <row r="8" spans="1:5" ht="16.5" thickBot="1" x14ac:dyDescent="0.25">
      <c r="A8" s="96" t="s">
        <v>87</v>
      </c>
      <c r="B8" s="137"/>
      <c r="C8" s="137"/>
      <c r="D8" s="137"/>
      <c r="E8" s="97"/>
    </row>
    <row r="9" spans="1:5" ht="16.5" thickBot="1" x14ac:dyDescent="0.25">
      <c r="A9" s="96" t="s">
        <v>88</v>
      </c>
      <c r="B9" s="138"/>
      <c r="C9" s="138"/>
      <c r="D9" s="138"/>
      <c r="E9" s="97"/>
    </row>
    <row r="10" spans="1:5" ht="16.5" thickBot="1" x14ac:dyDescent="0.25">
      <c r="A10" s="96" t="s">
        <v>89</v>
      </c>
      <c r="B10" s="139" t="s">
        <v>48</v>
      </c>
      <c r="C10" s="139" t="s">
        <v>3</v>
      </c>
      <c r="D10" s="139" t="s">
        <v>58</v>
      </c>
      <c r="E10" s="97"/>
    </row>
    <row r="11" spans="1:5" ht="16.5" thickBot="1" x14ac:dyDescent="0.25">
      <c r="A11" s="96" t="s">
        <v>90</v>
      </c>
      <c r="B11" s="140"/>
      <c r="C11" s="140"/>
      <c r="D11" s="140"/>
      <c r="E11" s="97"/>
    </row>
    <row r="12" spans="1:5" ht="16.5" thickBot="1" x14ac:dyDescent="0.25">
      <c r="A12" s="96">
        <v>15</v>
      </c>
      <c r="B12" s="140"/>
      <c r="C12" s="140"/>
      <c r="D12" s="140"/>
      <c r="E12" s="97"/>
    </row>
    <row r="13" spans="1:5" ht="16.5" thickBot="1" x14ac:dyDescent="0.25">
      <c r="A13" s="96" t="s">
        <v>109</v>
      </c>
      <c r="B13" s="140"/>
      <c r="C13" s="140"/>
      <c r="D13" s="140"/>
      <c r="E13" s="97"/>
    </row>
    <row r="14" spans="1:5" ht="16.5" thickBot="1" x14ac:dyDescent="0.25">
      <c r="A14" s="96" t="s">
        <v>110</v>
      </c>
      <c r="B14" s="141"/>
      <c r="C14" s="141"/>
      <c r="D14" s="141"/>
      <c r="E14" s="97"/>
    </row>
    <row r="15" spans="1:5" ht="16.5" customHeight="1" thickBot="1" x14ac:dyDescent="0.25">
      <c r="A15" s="96" t="s">
        <v>64</v>
      </c>
      <c r="B15" s="139" t="s">
        <v>131</v>
      </c>
      <c r="C15" s="136" t="s">
        <v>41</v>
      </c>
      <c r="D15" s="139" t="s">
        <v>5</v>
      </c>
      <c r="E15" s="97"/>
    </row>
    <row r="16" spans="1:5" ht="16.5" thickBot="1" x14ac:dyDescent="0.25">
      <c r="A16" s="96" t="s">
        <v>65</v>
      </c>
      <c r="B16" s="140"/>
      <c r="C16" s="137"/>
      <c r="D16" s="140"/>
      <c r="E16" s="97"/>
    </row>
    <row r="17" spans="1:5" ht="16.5" thickBot="1" x14ac:dyDescent="0.25">
      <c r="A17" s="96">
        <v>12</v>
      </c>
      <c r="B17" s="140"/>
      <c r="C17" s="137"/>
      <c r="D17" s="140"/>
      <c r="E17" s="97"/>
    </row>
    <row r="18" spans="1:5" ht="16.5" thickBot="1" x14ac:dyDescent="0.25">
      <c r="A18" s="96" t="s">
        <v>93</v>
      </c>
      <c r="B18" s="140"/>
      <c r="C18" s="137"/>
      <c r="D18" s="140"/>
      <c r="E18" s="97"/>
    </row>
    <row r="19" spans="1:5" ht="16.5" thickBot="1" x14ac:dyDescent="0.25">
      <c r="A19" s="96" t="s">
        <v>94</v>
      </c>
      <c r="B19" s="141"/>
      <c r="C19" s="138"/>
      <c r="D19" s="141"/>
      <c r="E19" s="97"/>
    </row>
    <row r="20" spans="1:5" ht="16.5" thickBot="1" x14ac:dyDescent="0.25">
      <c r="A20" s="96" t="s">
        <v>95</v>
      </c>
      <c r="B20" s="136" t="s">
        <v>32</v>
      </c>
      <c r="C20" s="136" t="s">
        <v>34</v>
      </c>
      <c r="D20" s="139" t="s">
        <v>55</v>
      </c>
      <c r="E20" s="97"/>
    </row>
    <row r="21" spans="1:5" ht="16.5" thickBot="1" x14ac:dyDescent="0.25">
      <c r="A21" s="96" t="s">
        <v>96</v>
      </c>
      <c r="B21" s="137"/>
      <c r="C21" s="137"/>
      <c r="D21" s="140"/>
      <c r="E21" s="97"/>
    </row>
    <row r="22" spans="1:5" ht="16.5" thickBot="1" x14ac:dyDescent="0.25">
      <c r="A22" s="96" t="s">
        <v>97</v>
      </c>
      <c r="B22" s="137"/>
      <c r="C22" s="137"/>
      <c r="D22" s="140"/>
      <c r="E22" s="97"/>
    </row>
    <row r="23" spans="1:5" ht="16.5" thickBot="1" x14ac:dyDescent="0.25">
      <c r="A23" s="96" t="s">
        <v>98</v>
      </c>
      <c r="B23" s="137"/>
      <c r="C23" s="137"/>
      <c r="D23" s="140"/>
      <c r="E23" s="97"/>
    </row>
    <row r="24" spans="1:5" ht="16.5" thickBot="1" x14ac:dyDescent="0.25">
      <c r="A24" s="96">
        <v>8</v>
      </c>
      <c r="B24" s="138"/>
      <c r="C24" s="138"/>
      <c r="D24" s="141"/>
      <c r="E24" s="97"/>
    </row>
    <row r="25" spans="1:5" ht="16.5" thickBot="1" x14ac:dyDescent="0.25">
      <c r="A25" s="96" t="s">
        <v>66</v>
      </c>
      <c r="B25" s="136" t="s">
        <v>59</v>
      </c>
      <c r="C25" s="139" t="s">
        <v>39</v>
      </c>
      <c r="D25" s="139" t="s">
        <v>192</v>
      </c>
      <c r="E25" s="97"/>
    </row>
    <row r="26" spans="1:5" ht="16.5" thickBot="1" x14ac:dyDescent="0.25">
      <c r="A26" s="96" t="s">
        <v>67</v>
      </c>
      <c r="B26" s="137"/>
      <c r="C26" s="140"/>
      <c r="D26" s="140"/>
      <c r="E26" s="97"/>
    </row>
    <row r="27" spans="1:5" ht="16.5" thickBot="1" x14ac:dyDescent="0.25">
      <c r="A27" s="96">
        <v>6</v>
      </c>
      <c r="B27" s="137"/>
      <c r="C27" s="140"/>
      <c r="D27" s="140"/>
      <c r="E27" s="97"/>
    </row>
    <row r="28" spans="1:5" ht="16.5" thickBot="1" x14ac:dyDescent="0.25">
      <c r="A28" s="96" t="s">
        <v>103</v>
      </c>
      <c r="B28" s="137"/>
      <c r="C28" s="140"/>
      <c r="D28" s="140"/>
      <c r="E28" s="97"/>
    </row>
    <row r="29" spans="1:5" ht="16.5" thickBot="1" x14ac:dyDescent="0.25">
      <c r="A29" s="96" t="s">
        <v>104</v>
      </c>
      <c r="B29" s="138"/>
      <c r="C29" s="141"/>
      <c r="D29" s="141"/>
      <c r="E29" s="97"/>
    </row>
    <row r="30" spans="1:5" ht="16.5" thickBot="1" x14ac:dyDescent="0.25">
      <c r="A30" s="96" t="s">
        <v>105</v>
      </c>
      <c r="B30" s="139" t="s">
        <v>53</v>
      </c>
      <c r="C30" s="98" t="s">
        <v>128</v>
      </c>
      <c r="D30" s="98" t="s">
        <v>199</v>
      </c>
      <c r="E30" s="97"/>
    </row>
    <row r="31" spans="1:5" ht="16.5" thickBot="1" x14ac:dyDescent="0.25">
      <c r="A31" s="96" t="s">
        <v>106</v>
      </c>
      <c r="B31" s="140"/>
      <c r="C31" s="98" t="s">
        <v>128</v>
      </c>
      <c r="D31" s="147"/>
      <c r="E31" s="97"/>
    </row>
    <row r="32" spans="1:5" ht="16.5" thickBot="1" x14ac:dyDescent="0.25">
      <c r="A32" s="96" t="s">
        <v>107</v>
      </c>
      <c r="B32" s="140"/>
      <c r="C32" s="98" t="s">
        <v>200</v>
      </c>
      <c r="D32" s="140"/>
      <c r="E32" s="97"/>
    </row>
    <row r="33" spans="1:5" ht="16.5" thickBot="1" x14ac:dyDescent="0.25">
      <c r="A33" s="96" t="s">
        <v>108</v>
      </c>
      <c r="B33" s="140"/>
      <c r="C33" s="98" t="s">
        <v>119</v>
      </c>
      <c r="D33" s="140"/>
      <c r="E33" s="97"/>
    </row>
    <row r="34" spans="1:5" ht="16.5" thickBot="1" x14ac:dyDescent="0.25">
      <c r="A34" s="96">
        <v>2</v>
      </c>
      <c r="B34" s="141"/>
      <c r="C34" s="98" t="s">
        <v>201</v>
      </c>
      <c r="D34" s="148"/>
      <c r="E34" s="97"/>
    </row>
  </sheetData>
  <mergeCells count="18">
    <mergeCell ref="A1:D2"/>
    <mergeCell ref="B5:B9"/>
    <mergeCell ref="C5:C9"/>
    <mergeCell ref="D5:D9"/>
    <mergeCell ref="B10:B14"/>
    <mergeCell ref="C10:C14"/>
    <mergeCell ref="D10:D14"/>
    <mergeCell ref="B15:B19"/>
    <mergeCell ref="C15:C19"/>
    <mergeCell ref="D15:D19"/>
    <mergeCell ref="B20:B24"/>
    <mergeCell ref="C20:C24"/>
    <mergeCell ref="D20:D24"/>
    <mergeCell ref="B25:B29"/>
    <mergeCell ref="C25:C29"/>
    <mergeCell ref="D25:D29"/>
    <mergeCell ref="B30:B34"/>
    <mergeCell ref="D31:D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zoomScale="70" zoomScaleNormal="70" workbookViewId="0">
      <selection sqref="A1:D2"/>
    </sheetView>
  </sheetViews>
  <sheetFormatPr defaultColWidth="8.6640625" defaultRowHeight="15" x14ac:dyDescent="0.2"/>
  <cols>
    <col min="1" max="1" width="7.44140625" style="14" bestFit="1" customWidth="1"/>
    <col min="2" max="4" width="23.5546875" style="12" customWidth="1"/>
  </cols>
  <sheetData>
    <row r="1" spans="1:5" ht="20.25" customHeight="1" x14ac:dyDescent="0.2">
      <c r="A1" s="145" t="s">
        <v>113</v>
      </c>
      <c r="B1" s="145"/>
      <c r="C1" s="145"/>
      <c r="D1" s="145"/>
    </row>
    <row r="2" spans="1:5" ht="33.75" customHeight="1" x14ac:dyDescent="0.2">
      <c r="A2" s="145"/>
      <c r="B2" s="145"/>
      <c r="C2" s="145"/>
      <c r="D2" s="145"/>
    </row>
    <row r="3" spans="1:5" ht="21" thickBot="1" x14ac:dyDescent="0.35">
      <c r="A3" s="15"/>
      <c r="B3" s="14"/>
      <c r="C3" s="14"/>
      <c r="D3" s="14"/>
    </row>
    <row r="4" spans="1:5" s="13" customFormat="1" ht="18" x14ac:dyDescent="0.25">
      <c r="A4" s="73" t="s">
        <v>62</v>
      </c>
      <c r="B4" s="74" t="s">
        <v>63</v>
      </c>
      <c r="C4" s="74" t="s">
        <v>63</v>
      </c>
      <c r="D4" s="74" t="s">
        <v>63</v>
      </c>
    </row>
    <row r="5" spans="1:5" ht="16.5" customHeight="1" thickBot="1" x14ac:dyDescent="0.25">
      <c r="A5" s="96" t="s">
        <v>85</v>
      </c>
      <c r="B5" s="146" t="s">
        <v>53</v>
      </c>
      <c r="C5" s="146" t="s">
        <v>39</v>
      </c>
      <c r="D5" s="146" t="s">
        <v>58</v>
      </c>
    </row>
    <row r="6" spans="1:5" ht="16.5" thickBot="1" x14ac:dyDescent="0.25">
      <c r="A6" s="96" t="s">
        <v>86</v>
      </c>
      <c r="B6" s="140"/>
      <c r="C6" s="140"/>
      <c r="D6" s="140"/>
    </row>
    <row r="7" spans="1:5" ht="16.5" thickBot="1" x14ac:dyDescent="0.25">
      <c r="A7" s="96">
        <v>18</v>
      </c>
      <c r="B7" s="140"/>
      <c r="C7" s="140"/>
      <c r="D7" s="140"/>
    </row>
    <row r="8" spans="1:5" ht="16.5" thickBot="1" x14ac:dyDescent="0.25">
      <c r="A8" s="96" t="s">
        <v>87</v>
      </c>
      <c r="B8" s="140"/>
      <c r="C8" s="140"/>
      <c r="D8" s="140"/>
    </row>
    <row r="9" spans="1:5" ht="16.5" thickBot="1" x14ac:dyDescent="0.25">
      <c r="A9" s="96" t="s">
        <v>88</v>
      </c>
      <c r="B9" s="141"/>
      <c r="C9" s="141"/>
      <c r="D9" s="141"/>
    </row>
    <row r="10" spans="1:5" ht="16.5" thickBot="1" x14ac:dyDescent="0.25">
      <c r="A10" s="96" t="s">
        <v>89</v>
      </c>
      <c r="B10" s="139" t="s">
        <v>59</v>
      </c>
      <c r="C10" s="139" t="s">
        <v>34</v>
      </c>
      <c r="D10" s="139" t="s">
        <v>51</v>
      </c>
      <c r="E10" s="97"/>
    </row>
    <row r="11" spans="1:5" ht="16.5" thickBot="1" x14ac:dyDescent="0.25">
      <c r="A11" s="96" t="s">
        <v>90</v>
      </c>
      <c r="B11" s="140"/>
      <c r="C11" s="140"/>
      <c r="D11" s="140"/>
      <c r="E11" s="97"/>
    </row>
    <row r="12" spans="1:5" ht="16.5" thickBot="1" x14ac:dyDescent="0.25">
      <c r="A12" s="96">
        <v>15</v>
      </c>
      <c r="B12" s="140"/>
      <c r="C12" s="140"/>
      <c r="D12" s="140"/>
      <c r="E12" s="97"/>
    </row>
    <row r="13" spans="1:5" ht="16.5" thickBot="1" x14ac:dyDescent="0.25">
      <c r="A13" s="96" t="s">
        <v>109</v>
      </c>
      <c r="B13" s="140"/>
      <c r="C13" s="140"/>
      <c r="D13" s="140"/>
      <c r="E13" s="97"/>
    </row>
    <row r="14" spans="1:5" ht="16.5" thickBot="1" x14ac:dyDescent="0.25">
      <c r="A14" s="96" t="s">
        <v>110</v>
      </c>
      <c r="B14" s="141"/>
      <c r="C14" s="141"/>
      <c r="D14" s="141"/>
      <c r="E14" s="97"/>
    </row>
    <row r="15" spans="1:5" ht="16.5" customHeight="1" thickBot="1" x14ac:dyDescent="0.25">
      <c r="A15" s="96" t="s">
        <v>64</v>
      </c>
      <c r="B15" s="136" t="s">
        <v>37</v>
      </c>
      <c r="C15" s="136" t="s">
        <v>41</v>
      </c>
      <c r="D15" s="139" t="s">
        <v>55</v>
      </c>
      <c r="E15" s="97"/>
    </row>
    <row r="16" spans="1:5" ht="16.5" thickBot="1" x14ac:dyDescent="0.25">
      <c r="A16" s="96" t="s">
        <v>65</v>
      </c>
      <c r="B16" s="137"/>
      <c r="C16" s="137"/>
      <c r="D16" s="140"/>
      <c r="E16" s="97"/>
    </row>
    <row r="17" spans="1:5" ht="16.5" thickBot="1" x14ac:dyDescent="0.25">
      <c r="A17" s="96" t="s">
        <v>91</v>
      </c>
      <c r="B17" s="137"/>
      <c r="C17" s="137"/>
      <c r="D17" s="140"/>
      <c r="E17" s="97"/>
    </row>
    <row r="18" spans="1:5" ht="16.5" thickBot="1" x14ac:dyDescent="0.25">
      <c r="A18" s="96" t="s">
        <v>92</v>
      </c>
      <c r="B18" s="137"/>
      <c r="C18" s="137"/>
      <c r="D18" s="140"/>
      <c r="E18" s="97"/>
    </row>
    <row r="19" spans="1:5" ht="16.5" thickBot="1" x14ac:dyDescent="0.25">
      <c r="A19" s="96" t="s">
        <v>93</v>
      </c>
      <c r="B19" s="138"/>
      <c r="C19" s="138"/>
      <c r="D19" s="141"/>
      <c r="E19" s="97"/>
    </row>
    <row r="20" spans="1:5" ht="16.5" thickBot="1" x14ac:dyDescent="0.25">
      <c r="A20" s="96" t="s">
        <v>94</v>
      </c>
      <c r="B20" s="136" t="s">
        <v>48</v>
      </c>
      <c r="C20" s="136" t="s">
        <v>120</v>
      </c>
      <c r="D20" s="139" t="s">
        <v>5</v>
      </c>
      <c r="E20" s="97"/>
    </row>
    <row r="21" spans="1:5" ht="16.5" thickBot="1" x14ac:dyDescent="0.25">
      <c r="A21" s="96" t="s">
        <v>95</v>
      </c>
      <c r="B21" s="137"/>
      <c r="C21" s="137"/>
      <c r="D21" s="140"/>
      <c r="E21" s="97"/>
    </row>
    <row r="22" spans="1:5" ht="16.5" thickBot="1" x14ac:dyDescent="0.25">
      <c r="A22" s="96" t="s">
        <v>96</v>
      </c>
      <c r="B22" s="137"/>
      <c r="C22" s="137"/>
      <c r="D22" s="140"/>
      <c r="E22" s="97"/>
    </row>
    <row r="23" spans="1:5" ht="16.5" thickBot="1" x14ac:dyDescent="0.25">
      <c r="A23" s="96" t="s">
        <v>97</v>
      </c>
      <c r="B23" s="137"/>
      <c r="C23" s="137"/>
      <c r="D23" s="140"/>
      <c r="E23" s="97"/>
    </row>
    <row r="24" spans="1:5" ht="16.5" thickBot="1" x14ac:dyDescent="0.25">
      <c r="A24" s="96" t="s">
        <v>98</v>
      </c>
      <c r="B24" s="138"/>
      <c r="C24" s="138"/>
      <c r="D24" s="141"/>
      <c r="E24" s="97"/>
    </row>
    <row r="25" spans="1:5" ht="16.5" thickBot="1" x14ac:dyDescent="0.25">
      <c r="A25" s="96" t="s">
        <v>99</v>
      </c>
      <c r="B25" s="136" t="s">
        <v>131</v>
      </c>
      <c r="C25" s="139" t="s">
        <v>3</v>
      </c>
      <c r="D25" s="139" t="s">
        <v>192</v>
      </c>
      <c r="E25" s="97"/>
    </row>
    <row r="26" spans="1:5" ht="16.5" thickBot="1" x14ac:dyDescent="0.25">
      <c r="A26" s="96" t="s">
        <v>100</v>
      </c>
      <c r="B26" s="137"/>
      <c r="C26" s="140"/>
      <c r="D26" s="140"/>
      <c r="E26" s="97"/>
    </row>
    <row r="27" spans="1:5" ht="16.5" thickBot="1" x14ac:dyDescent="0.25">
      <c r="A27" s="96">
        <v>7</v>
      </c>
      <c r="B27" s="137"/>
      <c r="C27" s="140"/>
      <c r="D27" s="140"/>
      <c r="E27" s="97"/>
    </row>
    <row r="28" spans="1:5" ht="16.5" thickBot="1" x14ac:dyDescent="0.25">
      <c r="A28" s="96" t="s">
        <v>101</v>
      </c>
      <c r="B28" s="137"/>
      <c r="C28" s="140"/>
      <c r="D28" s="140"/>
      <c r="E28" s="97"/>
    </row>
    <row r="29" spans="1:5" ht="16.5" thickBot="1" x14ac:dyDescent="0.25">
      <c r="A29" s="96" t="s">
        <v>102</v>
      </c>
      <c r="B29" s="138"/>
      <c r="C29" s="141"/>
      <c r="D29" s="141"/>
      <c r="E29" s="97"/>
    </row>
    <row r="30" spans="1:5" ht="16.5" thickBot="1" x14ac:dyDescent="0.25">
      <c r="A30" s="96" t="s">
        <v>103</v>
      </c>
      <c r="B30" s="139" t="s">
        <v>32</v>
      </c>
      <c r="C30" s="98" t="s">
        <v>200</v>
      </c>
      <c r="D30" s="98" t="s">
        <v>199</v>
      </c>
      <c r="E30" s="97"/>
    </row>
    <row r="31" spans="1:5" ht="16.5" thickBot="1" x14ac:dyDescent="0.25">
      <c r="A31" s="96" t="s">
        <v>104</v>
      </c>
      <c r="B31" s="140"/>
      <c r="C31" s="98" t="s">
        <v>119</v>
      </c>
      <c r="D31" s="147"/>
      <c r="E31" s="97"/>
    </row>
    <row r="32" spans="1:5" ht="16.5" thickBot="1" x14ac:dyDescent="0.25">
      <c r="A32" s="96">
        <v>4</v>
      </c>
      <c r="B32" s="140"/>
      <c r="C32" s="98" t="s">
        <v>201</v>
      </c>
      <c r="D32" s="140"/>
      <c r="E32" s="97"/>
    </row>
    <row r="33" spans="1:5" ht="16.5" thickBot="1" x14ac:dyDescent="0.25">
      <c r="A33" s="96">
        <v>3</v>
      </c>
      <c r="B33" s="140"/>
      <c r="C33" s="98" t="s">
        <v>128</v>
      </c>
      <c r="D33" s="140"/>
      <c r="E33" s="97"/>
    </row>
    <row r="34" spans="1:5" ht="16.5" thickBot="1" x14ac:dyDescent="0.25">
      <c r="A34" s="96">
        <v>2</v>
      </c>
      <c r="B34" s="141"/>
      <c r="C34" s="98" t="s">
        <v>128</v>
      </c>
      <c r="D34" s="148"/>
      <c r="E34" s="97"/>
    </row>
  </sheetData>
  <mergeCells count="18">
    <mergeCell ref="A1:D2"/>
    <mergeCell ref="B5:B9"/>
    <mergeCell ref="C5:C9"/>
    <mergeCell ref="D5:D9"/>
    <mergeCell ref="B10:B14"/>
    <mergeCell ref="C10:C14"/>
    <mergeCell ref="D10:D14"/>
    <mergeCell ref="B25:B29"/>
    <mergeCell ref="C25:C29"/>
    <mergeCell ref="D25:D29"/>
    <mergeCell ref="B30:B34"/>
    <mergeCell ref="B15:B19"/>
    <mergeCell ref="C15:C19"/>
    <mergeCell ref="D15:D19"/>
    <mergeCell ref="B20:B24"/>
    <mergeCell ref="C20:C24"/>
    <mergeCell ref="D20:D24"/>
    <mergeCell ref="D31:D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topLeftCell="A2" zoomScale="70" zoomScaleNormal="70" workbookViewId="0">
      <selection sqref="A1:D2"/>
    </sheetView>
  </sheetViews>
  <sheetFormatPr defaultColWidth="8.6640625" defaultRowHeight="15" x14ac:dyDescent="0.2"/>
  <cols>
    <col min="1" max="1" width="7.44140625" style="14" bestFit="1" customWidth="1"/>
    <col min="2" max="4" width="23.5546875" style="12" customWidth="1"/>
  </cols>
  <sheetData>
    <row r="1" spans="1:5" ht="20.25" customHeight="1" x14ac:dyDescent="0.2">
      <c r="A1" s="145" t="s">
        <v>114</v>
      </c>
      <c r="B1" s="145"/>
      <c r="C1" s="145"/>
      <c r="D1" s="145"/>
    </row>
    <row r="2" spans="1:5" ht="33.75" customHeight="1" x14ac:dyDescent="0.2">
      <c r="A2" s="145"/>
      <c r="B2" s="145"/>
      <c r="C2" s="145"/>
      <c r="D2" s="145"/>
    </row>
    <row r="3" spans="1:5" ht="21" thickBot="1" x14ac:dyDescent="0.35">
      <c r="A3" s="15"/>
      <c r="B3" s="14"/>
      <c r="C3" s="14"/>
      <c r="D3" s="14"/>
    </row>
    <row r="4" spans="1:5" s="13" customFormat="1" ht="18.75" thickBot="1" x14ac:dyDescent="0.3">
      <c r="A4" s="73" t="s">
        <v>62</v>
      </c>
      <c r="B4" s="74" t="s">
        <v>63</v>
      </c>
      <c r="C4" s="74" t="s">
        <v>63</v>
      </c>
      <c r="D4" s="74" t="s">
        <v>63</v>
      </c>
    </row>
    <row r="5" spans="1:5" ht="16.5" customHeight="1" thickBot="1" x14ac:dyDescent="0.25">
      <c r="A5" s="96" t="s">
        <v>85</v>
      </c>
      <c r="B5" s="149" t="s">
        <v>33</v>
      </c>
      <c r="C5" s="149" t="s">
        <v>40</v>
      </c>
      <c r="D5" s="142" t="s">
        <v>42</v>
      </c>
      <c r="E5" s="97"/>
    </row>
    <row r="6" spans="1:5" ht="16.5" thickBot="1" x14ac:dyDescent="0.25">
      <c r="A6" s="96" t="s">
        <v>86</v>
      </c>
      <c r="B6" s="137"/>
      <c r="C6" s="137"/>
      <c r="D6" s="143"/>
      <c r="E6" s="97"/>
    </row>
    <row r="7" spans="1:5" ht="16.5" thickBot="1" x14ac:dyDescent="0.25">
      <c r="A7" s="96">
        <v>18</v>
      </c>
      <c r="B7" s="137"/>
      <c r="C7" s="137"/>
      <c r="D7" s="143"/>
      <c r="E7" s="97"/>
    </row>
    <row r="8" spans="1:5" ht="16.5" thickBot="1" x14ac:dyDescent="0.25">
      <c r="A8" s="96" t="s">
        <v>87</v>
      </c>
      <c r="B8" s="137"/>
      <c r="C8" s="137"/>
      <c r="D8" s="144"/>
      <c r="E8" s="97"/>
    </row>
    <row r="9" spans="1:5" ht="16.5" thickBot="1" x14ac:dyDescent="0.25">
      <c r="A9" s="96" t="s">
        <v>88</v>
      </c>
      <c r="B9" s="138"/>
      <c r="C9" s="138"/>
      <c r="D9" s="113" t="s">
        <v>126</v>
      </c>
      <c r="E9" s="97"/>
    </row>
    <row r="10" spans="1:5" ht="16.5" thickBot="1" x14ac:dyDescent="0.25">
      <c r="A10" s="96" t="s">
        <v>89</v>
      </c>
      <c r="B10" s="139" t="s">
        <v>54</v>
      </c>
      <c r="C10" s="139" t="s">
        <v>49</v>
      </c>
      <c r="D10" s="139" t="s">
        <v>60</v>
      </c>
      <c r="E10" s="97"/>
    </row>
    <row r="11" spans="1:5" ht="16.5" thickBot="1" x14ac:dyDescent="0.25">
      <c r="A11" s="96" t="s">
        <v>90</v>
      </c>
      <c r="B11" s="140"/>
      <c r="C11" s="140"/>
      <c r="D11" s="140"/>
      <c r="E11" s="97"/>
    </row>
    <row r="12" spans="1:5" ht="16.5" thickBot="1" x14ac:dyDescent="0.25">
      <c r="A12" s="96">
        <v>15</v>
      </c>
      <c r="B12" s="140"/>
      <c r="C12" s="140"/>
      <c r="D12" s="140"/>
      <c r="E12" s="97"/>
    </row>
    <row r="13" spans="1:5" ht="16.5" thickBot="1" x14ac:dyDescent="0.25">
      <c r="A13" s="96" t="s">
        <v>109</v>
      </c>
      <c r="B13" s="140"/>
      <c r="C13" s="140"/>
      <c r="D13" s="140"/>
      <c r="E13" s="97"/>
    </row>
    <row r="14" spans="1:5" ht="16.5" thickBot="1" x14ac:dyDescent="0.25">
      <c r="A14" s="96" t="s">
        <v>110</v>
      </c>
      <c r="B14" s="141"/>
      <c r="C14" s="141"/>
      <c r="D14" s="141"/>
      <c r="E14" s="97"/>
    </row>
    <row r="15" spans="1:5" ht="16.5" customHeight="1" thickBot="1" x14ac:dyDescent="0.25">
      <c r="A15" s="96" t="s">
        <v>64</v>
      </c>
      <c r="B15" s="139" t="s">
        <v>46</v>
      </c>
      <c r="C15" s="136" t="s">
        <v>52</v>
      </c>
      <c r="D15" s="139" t="s">
        <v>56</v>
      </c>
      <c r="E15" s="97"/>
    </row>
    <row r="16" spans="1:5" ht="16.5" thickBot="1" x14ac:dyDescent="0.25">
      <c r="A16" s="96" t="s">
        <v>65</v>
      </c>
      <c r="B16" s="140"/>
      <c r="C16" s="137"/>
      <c r="D16" s="140"/>
      <c r="E16" s="97"/>
    </row>
    <row r="17" spans="1:5" ht="16.5" thickBot="1" x14ac:dyDescent="0.25">
      <c r="A17" s="96">
        <v>12</v>
      </c>
      <c r="B17" s="140"/>
      <c r="C17" s="137"/>
      <c r="D17" s="140"/>
      <c r="E17" s="97"/>
    </row>
    <row r="18" spans="1:5" ht="16.5" thickBot="1" x14ac:dyDescent="0.25">
      <c r="A18" s="96" t="s">
        <v>93</v>
      </c>
      <c r="B18" s="140"/>
      <c r="C18" s="137"/>
      <c r="D18" s="140"/>
      <c r="E18" s="97"/>
    </row>
    <row r="19" spans="1:5" ht="16.5" thickBot="1" x14ac:dyDescent="0.25">
      <c r="A19" s="96" t="s">
        <v>94</v>
      </c>
      <c r="B19" s="141"/>
      <c r="C19" s="138"/>
      <c r="D19" s="141"/>
      <c r="E19" s="97"/>
    </row>
    <row r="20" spans="1:5" ht="16.5" thickBot="1" x14ac:dyDescent="0.25">
      <c r="A20" s="96" t="s">
        <v>95</v>
      </c>
      <c r="B20" s="136" t="s">
        <v>193</v>
      </c>
      <c r="C20" s="136" t="s">
        <v>57</v>
      </c>
      <c r="D20" s="139" t="s">
        <v>196</v>
      </c>
      <c r="E20" s="97"/>
    </row>
    <row r="21" spans="1:5" ht="16.5" thickBot="1" x14ac:dyDescent="0.25">
      <c r="A21" s="96" t="s">
        <v>96</v>
      </c>
      <c r="B21" s="137"/>
      <c r="C21" s="137"/>
      <c r="D21" s="140"/>
      <c r="E21" s="97"/>
    </row>
    <row r="22" spans="1:5" ht="16.5" thickBot="1" x14ac:dyDescent="0.25">
      <c r="A22" s="96" t="s">
        <v>97</v>
      </c>
      <c r="B22" s="137"/>
      <c r="C22" s="137"/>
      <c r="D22" s="140"/>
      <c r="E22" s="97"/>
    </row>
    <row r="23" spans="1:5" ht="16.5" thickBot="1" x14ac:dyDescent="0.25">
      <c r="A23" s="96" t="s">
        <v>98</v>
      </c>
      <c r="B23" s="137"/>
      <c r="C23" s="137"/>
      <c r="D23" s="140"/>
      <c r="E23" s="97"/>
    </row>
    <row r="24" spans="1:5" ht="16.5" thickBot="1" x14ac:dyDescent="0.25">
      <c r="A24" s="96">
        <v>8</v>
      </c>
      <c r="B24" s="118" t="s">
        <v>195</v>
      </c>
      <c r="C24" s="138"/>
      <c r="D24" s="141"/>
      <c r="E24" s="97"/>
    </row>
    <row r="25" spans="1:5" ht="16.5" thickBot="1" x14ac:dyDescent="0.25">
      <c r="A25" s="96" t="s">
        <v>66</v>
      </c>
      <c r="B25" s="136" t="s">
        <v>130</v>
      </c>
      <c r="C25" s="139" t="s">
        <v>194</v>
      </c>
      <c r="D25" s="139" t="s">
        <v>50</v>
      </c>
      <c r="E25" s="97"/>
    </row>
    <row r="26" spans="1:5" ht="16.5" thickBot="1" x14ac:dyDescent="0.25">
      <c r="A26" s="96" t="s">
        <v>67</v>
      </c>
      <c r="B26" s="137"/>
      <c r="C26" s="140"/>
      <c r="D26" s="140"/>
      <c r="E26" s="97"/>
    </row>
    <row r="27" spans="1:5" ht="16.5" thickBot="1" x14ac:dyDescent="0.25">
      <c r="A27" s="96">
        <v>6</v>
      </c>
      <c r="B27" s="137"/>
      <c r="C27" s="140"/>
      <c r="D27" s="140"/>
      <c r="E27" s="97"/>
    </row>
    <row r="28" spans="1:5" ht="16.5" thickBot="1" x14ac:dyDescent="0.25">
      <c r="A28" s="96" t="s">
        <v>103</v>
      </c>
      <c r="B28" s="137"/>
      <c r="C28" s="140"/>
      <c r="D28" s="140"/>
      <c r="E28" s="97"/>
    </row>
    <row r="29" spans="1:5" ht="16.5" thickBot="1" x14ac:dyDescent="0.25">
      <c r="A29" s="96" t="s">
        <v>104</v>
      </c>
      <c r="B29" s="138"/>
      <c r="C29" s="141"/>
      <c r="D29" s="141"/>
      <c r="E29" s="97"/>
    </row>
    <row r="30" spans="1:5" ht="16.5" thickBot="1" x14ac:dyDescent="0.25">
      <c r="A30" s="96" t="s">
        <v>105</v>
      </c>
      <c r="B30" s="136"/>
      <c r="C30" s="114" t="s">
        <v>112</v>
      </c>
      <c r="D30" s="111" t="s">
        <v>198</v>
      </c>
      <c r="E30" s="97"/>
    </row>
    <row r="31" spans="1:5" ht="16.5" thickBot="1" x14ac:dyDescent="0.25">
      <c r="A31" s="96" t="s">
        <v>106</v>
      </c>
      <c r="B31" s="137"/>
      <c r="C31" s="111" t="s">
        <v>112</v>
      </c>
      <c r="D31" s="111" t="s">
        <v>198</v>
      </c>
      <c r="E31" s="97"/>
    </row>
    <row r="32" spans="1:5" ht="16.5" thickBot="1" x14ac:dyDescent="0.25">
      <c r="A32" s="96" t="s">
        <v>107</v>
      </c>
      <c r="B32" s="137"/>
      <c r="C32" s="111" t="s">
        <v>127</v>
      </c>
      <c r="D32" s="111" t="s">
        <v>198</v>
      </c>
      <c r="E32" s="97"/>
    </row>
    <row r="33" spans="1:5" ht="16.5" thickBot="1" x14ac:dyDescent="0.25">
      <c r="A33" s="96" t="s">
        <v>108</v>
      </c>
      <c r="B33" s="137"/>
      <c r="C33" s="111" t="s">
        <v>127</v>
      </c>
      <c r="D33" s="119" t="s">
        <v>111</v>
      </c>
      <c r="E33" s="97"/>
    </row>
    <row r="34" spans="1:5" ht="16.5" thickBot="1" x14ac:dyDescent="0.25">
      <c r="A34" s="96">
        <v>2</v>
      </c>
      <c r="B34" s="138"/>
      <c r="C34" s="111" t="s">
        <v>127</v>
      </c>
      <c r="D34" s="114" t="s">
        <v>197</v>
      </c>
      <c r="E34" s="97"/>
    </row>
  </sheetData>
  <mergeCells count="17">
    <mergeCell ref="A1:D2"/>
    <mergeCell ref="B5:B9"/>
    <mergeCell ref="C5:C9"/>
    <mergeCell ref="B10:B14"/>
    <mergeCell ref="C10:C14"/>
    <mergeCell ref="D10:D14"/>
    <mergeCell ref="D5:D8"/>
    <mergeCell ref="C25:C29"/>
    <mergeCell ref="D25:D29"/>
    <mergeCell ref="B30:B34"/>
    <mergeCell ref="B25:B29"/>
    <mergeCell ref="B15:B19"/>
    <mergeCell ref="C15:C19"/>
    <mergeCell ref="D15:D19"/>
    <mergeCell ref="C20:C24"/>
    <mergeCell ref="D20:D24"/>
    <mergeCell ref="B20:B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1"/>
  <sheetViews>
    <sheetView topLeftCell="A7" zoomScale="78" zoomScaleNormal="70" workbookViewId="0">
      <selection activeCell="F21" sqref="F21"/>
    </sheetView>
  </sheetViews>
  <sheetFormatPr defaultColWidth="8.6640625" defaultRowHeight="15" x14ac:dyDescent="0.2"/>
  <cols>
    <col min="1" max="1" width="7.44140625" style="14" bestFit="1" customWidth="1"/>
    <col min="2" max="4" width="23.5546875" style="12" customWidth="1"/>
  </cols>
  <sheetData>
    <row r="1" spans="1:5" ht="20.25" customHeight="1" x14ac:dyDescent="0.2">
      <c r="A1" s="145" t="s">
        <v>117</v>
      </c>
      <c r="B1" s="145"/>
      <c r="C1" s="145"/>
      <c r="D1" s="145"/>
    </row>
    <row r="2" spans="1:5" ht="33.75" customHeight="1" x14ac:dyDescent="0.2">
      <c r="A2" s="145"/>
      <c r="B2" s="145"/>
      <c r="C2" s="145"/>
      <c r="D2" s="145"/>
    </row>
    <row r="3" spans="1:5" ht="21" thickBot="1" x14ac:dyDescent="0.35">
      <c r="A3" s="15"/>
      <c r="B3" s="14"/>
      <c r="C3" s="14"/>
      <c r="D3" s="14"/>
    </row>
    <row r="4" spans="1:5" s="13" customFormat="1" ht="18" x14ac:dyDescent="0.25">
      <c r="A4" s="73" t="s">
        <v>62</v>
      </c>
      <c r="B4" s="74" t="s">
        <v>63</v>
      </c>
      <c r="C4" s="74" t="s">
        <v>63</v>
      </c>
      <c r="D4" s="74" t="s">
        <v>63</v>
      </c>
    </row>
    <row r="5" spans="1:5" ht="16.5" customHeight="1" thickBot="1" x14ac:dyDescent="0.25">
      <c r="A5" s="96" t="s">
        <v>85</v>
      </c>
      <c r="B5" s="146" t="s">
        <v>60</v>
      </c>
      <c r="C5" s="146" t="s">
        <v>210</v>
      </c>
      <c r="D5" s="146" t="s">
        <v>55</v>
      </c>
    </row>
    <row r="6" spans="1:5" ht="16.5" thickBot="1" x14ac:dyDescent="0.25">
      <c r="A6" s="96" t="s">
        <v>86</v>
      </c>
      <c r="B6" s="140"/>
      <c r="C6" s="140"/>
      <c r="D6" s="140"/>
    </row>
    <row r="7" spans="1:5" ht="16.5" thickBot="1" x14ac:dyDescent="0.25">
      <c r="A7" s="96">
        <v>18</v>
      </c>
      <c r="B7" s="140"/>
      <c r="C7" s="140"/>
      <c r="D7" s="140"/>
    </row>
    <row r="8" spans="1:5" ht="16.5" thickBot="1" x14ac:dyDescent="0.25">
      <c r="A8" s="96" t="s">
        <v>87</v>
      </c>
      <c r="B8" s="140"/>
      <c r="C8" s="140"/>
      <c r="D8" s="140"/>
    </row>
    <row r="9" spans="1:5" ht="16.5" thickBot="1" x14ac:dyDescent="0.25">
      <c r="A9" s="96" t="s">
        <v>88</v>
      </c>
      <c r="B9" s="141"/>
      <c r="C9" s="141"/>
      <c r="D9" s="141"/>
    </row>
    <row r="10" spans="1:5" ht="16.5" thickBot="1" x14ac:dyDescent="0.25">
      <c r="A10" s="96" t="s">
        <v>89</v>
      </c>
      <c r="B10" s="139" t="s">
        <v>33</v>
      </c>
      <c r="C10" s="139" t="s">
        <v>58</v>
      </c>
      <c r="D10" s="139" t="s">
        <v>196</v>
      </c>
      <c r="E10" s="97"/>
    </row>
    <row r="11" spans="1:5" ht="16.5" thickBot="1" x14ac:dyDescent="0.25">
      <c r="A11" s="96" t="s">
        <v>90</v>
      </c>
      <c r="B11" s="140"/>
      <c r="C11" s="140"/>
      <c r="D11" s="140"/>
      <c r="E11" s="97"/>
    </row>
    <row r="12" spans="1:5" ht="16.5" thickBot="1" x14ac:dyDescent="0.25">
      <c r="A12" s="96">
        <v>15</v>
      </c>
      <c r="B12" s="140"/>
      <c r="C12" s="140"/>
      <c r="D12" s="140"/>
      <c r="E12" s="97"/>
    </row>
    <row r="13" spans="1:5" ht="16.5" thickBot="1" x14ac:dyDescent="0.25">
      <c r="A13" s="96" t="s">
        <v>109</v>
      </c>
      <c r="B13" s="140"/>
      <c r="C13" s="140"/>
      <c r="D13" s="140"/>
      <c r="E13" s="97"/>
    </row>
    <row r="14" spans="1:5" ht="16.5" thickBot="1" x14ac:dyDescent="0.25">
      <c r="A14" s="96" t="s">
        <v>110</v>
      </c>
      <c r="B14" s="141"/>
      <c r="C14" s="141"/>
      <c r="D14" s="141"/>
      <c r="E14" s="97"/>
    </row>
    <row r="15" spans="1:5" ht="16.5" customHeight="1" thickBot="1" x14ac:dyDescent="0.25">
      <c r="A15" s="96" t="s">
        <v>64</v>
      </c>
      <c r="B15" s="136" t="s">
        <v>250</v>
      </c>
      <c r="C15" s="136" t="s">
        <v>54</v>
      </c>
      <c r="D15" s="139" t="s">
        <v>46</v>
      </c>
      <c r="E15" s="97"/>
    </row>
    <row r="16" spans="1:5" ht="16.5" thickBot="1" x14ac:dyDescent="0.25">
      <c r="A16" s="96" t="s">
        <v>65</v>
      </c>
      <c r="B16" s="137"/>
      <c r="C16" s="137"/>
      <c r="D16" s="140"/>
      <c r="E16" s="97"/>
    </row>
    <row r="17" spans="1:5" ht="16.5" thickBot="1" x14ac:dyDescent="0.25">
      <c r="A17" s="96" t="s">
        <v>91</v>
      </c>
      <c r="B17" s="137"/>
      <c r="C17" s="137"/>
      <c r="D17" s="140"/>
      <c r="E17" s="97"/>
    </row>
    <row r="18" spans="1:5" ht="16.5" thickBot="1" x14ac:dyDescent="0.25">
      <c r="A18" s="96" t="s">
        <v>92</v>
      </c>
      <c r="B18" s="137"/>
      <c r="C18" s="137"/>
      <c r="D18" s="140"/>
      <c r="E18" s="97"/>
    </row>
    <row r="19" spans="1:5" ht="16.5" thickBot="1" x14ac:dyDescent="0.25">
      <c r="A19" s="96" t="s">
        <v>93</v>
      </c>
      <c r="B19" s="138"/>
      <c r="C19" s="138"/>
      <c r="D19" s="141"/>
      <c r="E19" s="97"/>
    </row>
    <row r="20" spans="1:5" ht="16.5" thickBot="1" x14ac:dyDescent="0.25">
      <c r="A20" s="96" t="s">
        <v>94</v>
      </c>
      <c r="B20" s="136" t="s">
        <v>52</v>
      </c>
      <c r="C20" s="136" t="s">
        <v>51</v>
      </c>
      <c r="D20" s="139" t="s">
        <v>49</v>
      </c>
      <c r="E20" s="97"/>
    </row>
    <row r="21" spans="1:5" ht="16.5" thickBot="1" x14ac:dyDescent="0.25">
      <c r="A21" s="96" t="s">
        <v>95</v>
      </c>
      <c r="B21" s="137"/>
      <c r="C21" s="137"/>
      <c r="D21" s="140"/>
      <c r="E21" s="97"/>
    </row>
    <row r="22" spans="1:5" ht="16.5" thickBot="1" x14ac:dyDescent="0.25">
      <c r="A22" s="96" t="s">
        <v>96</v>
      </c>
      <c r="B22" s="137"/>
      <c r="C22" s="137"/>
      <c r="D22" s="140"/>
      <c r="E22" s="97"/>
    </row>
    <row r="23" spans="1:5" ht="16.5" thickBot="1" x14ac:dyDescent="0.25">
      <c r="A23" s="96" t="s">
        <v>97</v>
      </c>
      <c r="B23" s="137"/>
      <c r="C23" s="137"/>
      <c r="D23" s="140"/>
      <c r="E23" s="97"/>
    </row>
    <row r="24" spans="1:5" ht="16.5" thickBot="1" x14ac:dyDescent="0.25">
      <c r="A24" s="96" t="s">
        <v>98</v>
      </c>
      <c r="B24" s="138"/>
      <c r="C24" s="138"/>
      <c r="D24" s="141"/>
      <c r="E24" s="97"/>
    </row>
    <row r="25" spans="1:5" ht="16.5" thickBot="1" x14ac:dyDescent="0.25">
      <c r="A25" s="96">
        <v>8</v>
      </c>
      <c r="B25" s="136" t="s">
        <v>5</v>
      </c>
      <c r="C25" s="139" t="s">
        <v>314</v>
      </c>
      <c r="D25" s="139" t="s">
        <v>194</v>
      </c>
      <c r="E25" s="97"/>
    </row>
    <row r="26" spans="1:5" ht="16.5" thickBot="1" x14ac:dyDescent="0.25">
      <c r="A26" s="96">
        <v>7</v>
      </c>
      <c r="B26" s="137"/>
      <c r="C26" s="140"/>
      <c r="D26" s="140"/>
      <c r="E26" s="97"/>
    </row>
    <row r="27" spans="1:5" ht="16.5" thickBot="1" x14ac:dyDescent="0.25">
      <c r="A27" s="96">
        <v>6</v>
      </c>
      <c r="B27" s="137"/>
      <c r="C27" s="140"/>
      <c r="D27" s="140"/>
      <c r="E27" s="97"/>
    </row>
    <row r="28" spans="1:5" ht="16.5" thickBot="1" x14ac:dyDescent="0.25">
      <c r="A28" s="96">
        <v>5</v>
      </c>
      <c r="B28" s="137"/>
      <c r="C28" s="140"/>
      <c r="D28" s="140"/>
      <c r="E28" s="97"/>
    </row>
    <row r="29" spans="1:5" ht="16.5" thickBot="1" x14ac:dyDescent="0.25">
      <c r="A29" s="96">
        <v>4</v>
      </c>
      <c r="B29" s="138"/>
      <c r="C29" s="141"/>
      <c r="D29" s="141"/>
      <c r="E29" s="97"/>
    </row>
    <row r="30" spans="1:5" ht="19.5" thickBot="1" x14ac:dyDescent="0.35">
      <c r="A30" s="96">
        <v>3</v>
      </c>
      <c r="B30" s="49" t="s">
        <v>315</v>
      </c>
      <c r="C30" s="98" t="s">
        <v>316</v>
      </c>
      <c r="D30" s="98" t="s">
        <v>317</v>
      </c>
      <c r="E30" s="97"/>
    </row>
    <row r="31" spans="1:5" ht="16.5" thickBot="1" x14ac:dyDescent="0.25">
      <c r="A31" s="96">
        <v>2</v>
      </c>
      <c r="B31" s="98" t="s">
        <v>318</v>
      </c>
      <c r="C31" s="98" t="s">
        <v>319</v>
      </c>
      <c r="D31" s="98" t="s">
        <v>320</v>
      </c>
      <c r="E31" s="97"/>
    </row>
  </sheetData>
  <sheetProtection selectLockedCells="1" selectUnlockedCells="1"/>
  <mergeCells count="16">
    <mergeCell ref="D25:D29"/>
    <mergeCell ref="B25:B29"/>
    <mergeCell ref="C20:C24"/>
    <mergeCell ref="C25:C29"/>
    <mergeCell ref="A1:D2"/>
    <mergeCell ref="D5:D9"/>
    <mergeCell ref="D10:D14"/>
    <mergeCell ref="D15:D19"/>
    <mergeCell ref="D20:D24"/>
    <mergeCell ref="B15:B19"/>
    <mergeCell ref="C15:C19"/>
    <mergeCell ref="B5:B9"/>
    <mergeCell ref="C5:C9"/>
    <mergeCell ref="B10:B14"/>
    <mergeCell ref="C10:C14"/>
    <mergeCell ref="B20:B24"/>
  </mergeCells>
  <pageMargins left="0.75" right="0.75" top="1" bottom="1" header="0.5" footer="0.5"/>
  <pageSetup scale="75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2"/>
  <sheetViews>
    <sheetView topLeftCell="A18" zoomScale="85" zoomScaleNormal="85" workbookViewId="0">
      <selection activeCell="H31" sqref="H31"/>
    </sheetView>
  </sheetViews>
  <sheetFormatPr defaultColWidth="8.6640625" defaultRowHeight="15" x14ac:dyDescent="0.2"/>
  <cols>
    <col min="1" max="1" width="7.44140625" style="14" bestFit="1" customWidth="1"/>
    <col min="2" max="4" width="23.5546875" style="12" customWidth="1"/>
  </cols>
  <sheetData>
    <row r="1" spans="1:5" ht="20.25" customHeight="1" x14ac:dyDescent="0.2">
      <c r="A1" s="145" t="s">
        <v>118</v>
      </c>
      <c r="B1" s="145"/>
      <c r="C1" s="145"/>
      <c r="D1" s="145"/>
    </row>
    <row r="2" spans="1:5" ht="33.75" customHeight="1" x14ac:dyDescent="0.2">
      <c r="A2" s="145"/>
      <c r="B2" s="145"/>
      <c r="C2" s="145"/>
      <c r="D2" s="145"/>
    </row>
    <row r="3" spans="1:5" ht="21" thickBot="1" x14ac:dyDescent="0.35">
      <c r="A3" s="15"/>
      <c r="B3" s="14"/>
      <c r="C3" s="14"/>
      <c r="D3" s="14"/>
    </row>
    <row r="4" spans="1:5" s="13" customFormat="1" ht="18" x14ac:dyDescent="0.25">
      <c r="A4" s="73" t="s">
        <v>62</v>
      </c>
      <c r="B4" s="74" t="s">
        <v>63</v>
      </c>
      <c r="C4" s="74" t="s">
        <v>63</v>
      </c>
      <c r="D4" s="74" t="s">
        <v>63</v>
      </c>
    </row>
    <row r="5" spans="1:5" ht="16.5" customHeight="1" thickBot="1" x14ac:dyDescent="0.25">
      <c r="A5" s="96" t="s">
        <v>85</v>
      </c>
      <c r="B5" s="149" t="s">
        <v>40</v>
      </c>
      <c r="C5" s="149" t="s">
        <v>287</v>
      </c>
      <c r="D5" s="149" t="s">
        <v>130</v>
      </c>
      <c r="E5" s="97"/>
    </row>
    <row r="6" spans="1:5" ht="16.5" thickBot="1" x14ac:dyDescent="0.25">
      <c r="A6" s="96" t="s">
        <v>86</v>
      </c>
      <c r="B6" s="137"/>
      <c r="C6" s="137"/>
      <c r="D6" s="137"/>
      <c r="E6" s="97"/>
    </row>
    <row r="7" spans="1:5" ht="16.5" thickBot="1" x14ac:dyDescent="0.25">
      <c r="A7" s="96">
        <v>18</v>
      </c>
      <c r="B7" s="137"/>
      <c r="C7" s="137"/>
      <c r="D7" s="137"/>
      <c r="E7" s="97"/>
    </row>
    <row r="8" spans="1:5" ht="16.5" thickBot="1" x14ac:dyDescent="0.25">
      <c r="A8" s="96" t="s">
        <v>87</v>
      </c>
      <c r="B8" s="137"/>
      <c r="C8" s="137"/>
      <c r="D8" s="137"/>
      <c r="E8" s="97"/>
    </row>
    <row r="9" spans="1:5" ht="16.5" thickBot="1" x14ac:dyDescent="0.25">
      <c r="A9" s="96" t="s">
        <v>88</v>
      </c>
      <c r="B9" s="138"/>
      <c r="C9" s="138"/>
      <c r="D9" s="138"/>
      <c r="E9" s="97"/>
    </row>
    <row r="10" spans="1:5" ht="16.5" thickBot="1" x14ac:dyDescent="0.25">
      <c r="A10" s="96" t="s">
        <v>89</v>
      </c>
      <c r="B10" s="139" t="s">
        <v>32</v>
      </c>
      <c r="C10" s="139" t="s">
        <v>211</v>
      </c>
      <c r="D10" s="139" t="s">
        <v>56</v>
      </c>
      <c r="E10" s="97"/>
    </row>
    <row r="11" spans="1:5" ht="16.5" thickBot="1" x14ac:dyDescent="0.25">
      <c r="A11" s="96" t="s">
        <v>90</v>
      </c>
      <c r="B11" s="140"/>
      <c r="C11" s="140"/>
      <c r="D11" s="140"/>
      <c r="E11" s="97"/>
    </row>
    <row r="12" spans="1:5" ht="16.5" thickBot="1" x14ac:dyDescent="0.25">
      <c r="A12" s="96">
        <v>15</v>
      </c>
      <c r="B12" s="140"/>
      <c r="C12" s="140"/>
      <c r="D12" s="140"/>
      <c r="E12" s="97"/>
    </row>
    <row r="13" spans="1:5" ht="16.5" thickBot="1" x14ac:dyDescent="0.25">
      <c r="A13" s="96" t="s">
        <v>109</v>
      </c>
      <c r="B13" s="140"/>
      <c r="C13" s="140"/>
      <c r="D13" s="140"/>
      <c r="E13" s="97"/>
    </row>
    <row r="14" spans="1:5" ht="16.5" thickBot="1" x14ac:dyDescent="0.25">
      <c r="A14" s="96" t="s">
        <v>110</v>
      </c>
      <c r="B14" s="141"/>
      <c r="C14" s="141"/>
      <c r="D14" s="141"/>
      <c r="E14" s="97"/>
    </row>
    <row r="15" spans="1:5" ht="16.5" customHeight="1" thickBot="1" x14ac:dyDescent="0.25">
      <c r="A15" s="96" t="s">
        <v>64</v>
      </c>
      <c r="B15" s="139" t="s">
        <v>277</v>
      </c>
      <c r="C15" s="136" t="s">
        <v>120</v>
      </c>
      <c r="D15" s="139" t="s">
        <v>3</v>
      </c>
      <c r="E15" s="97"/>
    </row>
    <row r="16" spans="1:5" ht="16.5" thickBot="1" x14ac:dyDescent="0.25">
      <c r="A16" s="96" t="s">
        <v>65</v>
      </c>
      <c r="B16" s="140"/>
      <c r="C16" s="137"/>
      <c r="D16" s="140"/>
      <c r="E16" s="97"/>
    </row>
    <row r="17" spans="1:5" ht="16.5" thickBot="1" x14ac:dyDescent="0.25">
      <c r="A17" s="96">
        <v>12</v>
      </c>
      <c r="B17" s="140"/>
      <c r="C17" s="137"/>
      <c r="D17" s="140"/>
      <c r="E17" s="97"/>
    </row>
    <row r="18" spans="1:5" ht="16.5" thickBot="1" x14ac:dyDescent="0.25">
      <c r="A18" s="96" t="s">
        <v>93</v>
      </c>
      <c r="B18" s="140"/>
      <c r="C18" s="137"/>
      <c r="D18" s="140"/>
      <c r="E18" s="97"/>
    </row>
    <row r="19" spans="1:5" ht="16.5" thickBot="1" x14ac:dyDescent="0.25">
      <c r="A19" s="96" t="s">
        <v>94</v>
      </c>
      <c r="B19" s="141"/>
      <c r="C19" s="138"/>
      <c r="D19" s="141"/>
      <c r="E19" s="97"/>
    </row>
    <row r="20" spans="1:5" ht="16.5" thickBot="1" x14ac:dyDescent="0.25">
      <c r="A20" s="96" t="s">
        <v>95</v>
      </c>
      <c r="B20" s="136" t="s">
        <v>41</v>
      </c>
      <c r="C20" s="136" t="s">
        <v>48</v>
      </c>
      <c r="D20" s="139" t="s">
        <v>321</v>
      </c>
      <c r="E20" s="97"/>
    </row>
    <row r="21" spans="1:5" ht="16.5" thickBot="1" x14ac:dyDescent="0.25">
      <c r="A21" s="96" t="s">
        <v>96</v>
      </c>
      <c r="B21" s="137"/>
      <c r="C21" s="137"/>
      <c r="D21" s="140"/>
      <c r="E21" s="97"/>
    </row>
    <row r="22" spans="1:5" ht="16.5" thickBot="1" x14ac:dyDescent="0.25">
      <c r="A22" s="96" t="s">
        <v>97</v>
      </c>
      <c r="B22" s="137"/>
      <c r="C22" s="137"/>
      <c r="D22" s="140"/>
      <c r="E22" s="97"/>
    </row>
    <row r="23" spans="1:5" ht="16.5" thickBot="1" x14ac:dyDescent="0.25">
      <c r="A23" s="96" t="s">
        <v>98</v>
      </c>
      <c r="B23" s="137"/>
      <c r="C23" s="137"/>
      <c r="D23" s="140"/>
      <c r="E23" s="97"/>
    </row>
    <row r="24" spans="1:5" ht="16.5" thickBot="1" x14ac:dyDescent="0.3">
      <c r="A24" s="96">
        <v>8</v>
      </c>
      <c r="B24" s="130" t="s">
        <v>297</v>
      </c>
      <c r="C24" s="138"/>
      <c r="D24" s="141"/>
      <c r="E24" s="97"/>
    </row>
    <row r="25" spans="1:5" ht="17.100000000000001" customHeight="1" thickBot="1" x14ac:dyDescent="0.25">
      <c r="A25" s="96" t="s">
        <v>66</v>
      </c>
      <c r="B25" s="136" t="s">
        <v>39</v>
      </c>
      <c r="C25" s="139" t="s">
        <v>34</v>
      </c>
      <c r="D25" s="98" t="s">
        <v>304</v>
      </c>
      <c r="E25" s="97"/>
    </row>
    <row r="26" spans="1:5" ht="16.5" thickBot="1" x14ac:dyDescent="0.25">
      <c r="A26" s="96" t="s">
        <v>67</v>
      </c>
      <c r="B26" s="137"/>
      <c r="C26" s="140"/>
      <c r="D26" s="98" t="s">
        <v>300</v>
      </c>
      <c r="E26" s="97"/>
    </row>
    <row r="27" spans="1:5" ht="16.5" thickBot="1" x14ac:dyDescent="0.25">
      <c r="A27" s="96">
        <v>6</v>
      </c>
      <c r="B27" s="137"/>
      <c r="C27" s="140"/>
      <c r="D27" s="98" t="s">
        <v>294</v>
      </c>
      <c r="E27" s="97"/>
    </row>
    <row r="28" spans="1:5" ht="16.5" thickBot="1" x14ac:dyDescent="0.25">
      <c r="A28" s="96" t="s">
        <v>103</v>
      </c>
      <c r="B28" s="137"/>
      <c r="C28" s="140"/>
      <c r="D28" s="98" t="s">
        <v>209</v>
      </c>
      <c r="E28" s="97"/>
    </row>
    <row r="29" spans="1:5" ht="16.5" thickBot="1" x14ac:dyDescent="0.25">
      <c r="A29" s="96" t="s">
        <v>104</v>
      </c>
      <c r="B29" s="98" t="s">
        <v>301</v>
      </c>
      <c r="C29" s="98" t="s">
        <v>306</v>
      </c>
      <c r="D29" s="98" t="s">
        <v>305</v>
      </c>
      <c r="E29" s="97"/>
    </row>
    <row r="30" spans="1:5" ht="16.5" thickBot="1" x14ac:dyDescent="0.25">
      <c r="A30" s="96">
        <v>4</v>
      </c>
      <c r="B30" s="98" t="s">
        <v>146</v>
      </c>
      <c r="C30" s="98" t="s">
        <v>322</v>
      </c>
      <c r="D30" s="98"/>
      <c r="E30" s="97"/>
    </row>
    <row r="31" spans="1:5" ht="16.5" thickBot="1" x14ac:dyDescent="0.25">
      <c r="A31" s="96">
        <v>3</v>
      </c>
      <c r="B31" s="98" t="s">
        <v>298</v>
      </c>
      <c r="C31" s="98" t="s">
        <v>129</v>
      </c>
      <c r="D31" s="98" t="s">
        <v>134</v>
      </c>
      <c r="E31" s="97"/>
    </row>
    <row r="32" spans="1:5" ht="16.5" thickBot="1" x14ac:dyDescent="0.25">
      <c r="A32" s="96">
        <v>2</v>
      </c>
      <c r="B32" s="98" t="s">
        <v>299</v>
      </c>
      <c r="C32" s="98" t="s">
        <v>296</v>
      </c>
      <c r="D32" s="98" t="s">
        <v>295</v>
      </c>
      <c r="E32" s="97"/>
    </row>
  </sheetData>
  <mergeCells count="15">
    <mergeCell ref="C20:C24"/>
    <mergeCell ref="B20:B23"/>
    <mergeCell ref="B25:B28"/>
    <mergeCell ref="A1:D2"/>
    <mergeCell ref="B5:B9"/>
    <mergeCell ref="C5:C9"/>
    <mergeCell ref="D5:D9"/>
    <mergeCell ref="B10:B14"/>
    <mergeCell ref="C10:C14"/>
    <mergeCell ref="D10:D14"/>
    <mergeCell ref="B15:B19"/>
    <mergeCell ref="C15:C19"/>
    <mergeCell ref="D15:D19"/>
    <mergeCell ref="D20:D24"/>
    <mergeCell ref="C25:C2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Players by Team</vt:lpstr>
      <vt:lpstr>Team Scores</vt:lpstr>
      <vt:lpstr>Individual Rankings</vt:lpstr>
      <vt:lpstr>Round 1 Pairings - RIVER</vt:lpstr>
      <vt:lpstr>Round 1 Pairings - HILLS</vt:lpstr>
      <vt:lpstr>Round 2 Pairings - RIVER</vt:lpstr>
      <vt:lpstr>Round 2 Pairings - HILLS</vt:lpstr>
      <vt:lpstr>Round 3 Pairings - CHAMPIONSHIP</vt:lpstr>
      <vt:lpstr>Round 3 Pairings - CONSOLATION</vt:lpstr>
      <vt:lpstr>Round 1 - RIVER</vt:lpstr>
      <vt:lpstr>Round 1 - HILLS</vt:lpstr>
      <vt:lpstr>Round 2 - RIVER</vt:lpstr>
      <vt:lpstr>Round 2 - HILLS</vt:lpstr>
      <vt:lpstr>CHAMPIONSHIP - RIVER</vt:lpstr>
      <vt:lpstr>CONSOLATION - HILLS</vt:lpstr>
      <vt:lpstr>Individual Stats</vt:lpstr>
      <vt:lpstr>Tournament Stats - RIVER</vt:lpstr>
      <vt:lpstr>Tournament Stats - HILLS</vt:lpstr>
      <vt:lpstr>Scoreboard</vt:lpstr>
      <vt:lpstr>'Players by Team'!Print_Area</vt:lpstr>
      <vt:lpstr>'Team Scores'!Print_Area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Scoresheet</dc:title>
  <dc:creator>Coursey, Chris</dc:creator>
  <cp:lastModifiedBy>Chad M. Handley</cp:lastModifiedBy>
  <cp:lastPrinted>2021-09-11T02:03:19Z</cp:lastPrinted>
  <dcterms:created xsi:type="dcterms:W3CDTF">2005-04-03T22:52:54Z</dcterms:created>
  <dcterms:modified xsi:type="dcterms:W3CDTF">2022-09-12T14:41:06Z</dcterms:modified>
</cp:coreProperties>
</file>